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920" yWindow="-2865" windowWidth="29040" windowHeight="16440" activeTab="4"/>
  </bookViews>
  <sheets>
    <sheet name="Pokyny pro vyplnění" sheetId="11" r:id="rId1"/>
    <sheet name="Stavba" sheetId="1" r:id="rId2"/>
    <sheet name="VzorPolozky" sheetId="10" state="hidden" r:id="rId3"/>
    <sheet name="0 1 Naklady" sheetId="12" r:id="rId4"/>
    <sheet name="SO 542 01 Pol" sheetId="13" r:id="rId5"/>
    <sheet name="SO 542 02 Pol" sheetId="14" r:id="rId6"/>
    <sheet name="SO 542 04.01 Pol" sheetId="15" r:id="rId7"/>
    <sheet name="SO 542 04.02 Pol" sheetId="16" r:id="rId8"/>
    <sheet name="SO 542 04.03 Pol" sheetId="17" r:id="rId9"/>
    <sheet name="SO 542 04.04 Pol" sheetId="18" r:id="rId10"/>
    <sheet name="SO 542 05 Pol" sheetId="19" r:id="rId11"/>
    <sheet name="SO 542 06 Pol" sheetId="20" r:id="rId12"/>
    <sheet name="SO 542 07.01 Pol" sheetId="21" r:id="rId13"/>
    <sheet name="SO 542 07.02 Pol" sheetId="22" r:id="rId14"/>
  </sheets>
  <externalReferences>
    <externalReference r:id="rId15"/>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'SO 542 01 Pol'!$1:$7</definedName>
    <definedName name="_xlnm.Print_Titles" localSheetId="5">'SO 542 02 Pol'!$1:$7</definedName>
    <definedName name="_xlnm.Print_Titles" localSheetId="6">'SO 542 04.01 Pol'!$1:$7</definedName>
    <definedName name="_xlnm.Print_Titles" localSheetId="7">'SO 542 04.02 Pol'!$1:$7</definedName>
    <definedName name="_xlnm.Print_Titles" localSheetId="8">'SO 542 04.03 Pol'!$1:$7</definedName>
    <definedName name="_xlnm.Print_Titles" localSheetId="9">'SO 542 04.04 Pol'!$1:$7</definedName>
    <definedName name="_xlnm.Print_Titles" localSheetId="10">'SO 542 05 Pol'!$1:$7</definedName>
    <definedName name="_xlnm.Print_Titles" localSheetId="11">'SO 542 06 Pol'!$1:$7</definedName>
    <definedName name="_xlnm.Print_Titles" localSheetId="12">'SO 542 07.01 Pol'!$1:$7</definedName>
    <definedName name="_xlnm.Print_Titles" localSheetId="13">'SO 542 07.02 Pol'!$1:$7</definedName>
    <definedName name="oadresa">Stavba!$D$6</definedName>
    <definedName name="Objednatel" localSheetId="1">Stavba!$D$5</definedName>
    <definedName name="Objekt" localSheetId="1">Stavba!$B$38</definedName>
    <definedName name="_xlnm.Print_Area" localSheetId="3">'0 1 Naklady'!$A$1:$X$15</definedName>
    <definedName name="_xlnm.Print_Area" localSheetId="4">'SO 542 01 Pol'!$A$1:$X$906</definedName>
    <definedName name="_xlnm.Print_Area" localSheetId="5">'SO 542 02 Pol'!$A$1:$X$89</definedName>
    <definedName name="_xlnm.Print_Area" localSheetId="6">'SO 542 04.01 Pol'!$A$1:$X$397</definedName>
    <definedName name="_xlnm.Print_Area" localSheetId="7">'SO 542 04.02 Pol'!$A$1:$X$134</definedName>
    <definedName name="_xlnm.Print_Area" localSheetId="8">'SO 542 04.03 Pol'!$A$1:$X$123</definedName>
    <definedName name="_xlnm.Print_Area" localSheetId="9">'SO 542 04.04 Pol'!$A$1:$X$188</definedName>
    <definedName name="_xlnm.Print_Area" localSheetId="10">'SO 542 05 Pol'!$A$1:$X$200</definedName>
    <definedName name="_xlnm.Print_Area" localSheetId="11">'SO 542 06 Pol'!$A$1:$X$183</definedName>
    <definedName name="_xlnm.Print_Area" localSheetId="12">'SO 542 07.01 Pol'!$A$1:$X$92</definedName>
    <definedName name="_xlnm.Print_Area" localSheetId="13">'SO 542 07.02 Pol'!$A$1:$X$52</definedName>
    <definedName name="_xlnm.Print_Area" localSheetId="1">Stavba!$A$1:$J$169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44525"/>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8" i="1" l="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1" i="22"/>
  <c r="G9" i="22"/>
  <c r="M9" i="22" s="1"/>
  <c r="I9" i="22"/>
  <c r="I8" i="22" s="1"/>
  <c r="K9" i="22"/>
  <c r="K8" i="22" s="1"/>
  <c r="O9" i="22"/>
  <c r="O8" i="22" s="1"/>
  <c r="Q9" i="22"/>
  <c r="Q8" i="22" s="1"/>
  <c r="V9" i="22"/>
  <c r="G10" i="22"/>
  <c r="M10" i="22" s="1"/>
  <c r="I10" i="22"/>
  <c r="K10" i="22"/>
  <c r="O10" i="22"/>
  <c r="Q10" i="22"/>
  <c r="V10" i="22"/>
  <c r="V8" i="22" s="1"/>
  <c r="G11" i="22"/>
  <c r="I11" i="22"/>
  <c r="K11" i="22"/>
  <c r="M11" i="22"/>
  <c r="O11" i="22"/>
  <c r="Q11" i="22"/>
  <c r="V11" i="22"/>
  <c r="G12" i="22"/>
  <c r="M12" i="22" s="1"/>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G8" i="22" s="1"/>
  <c r="I16" i="22"/>
  <c r="K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I22" i="22"/>
  <c r="K22" i="22"/>
  <c r="M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I30" i="22"/>
  <c r="K30" i="22"/>
  <c r="M30" i="22"/>
  <c r="O30" i="22"/>
  <c r="Q30" i="22"/>
  <c r="V30" i="22"/>
  <c r="G31" i="22"/>
  <c r="I31" i="22"/>
  <c r="K31" i="22"/>
  <c r="M31" i="22"/>
  <c r="O31" i="22"/>
  <c r="Q31" i="22"/>
  <c r="V31" i="22"/>
  <c r="G32" i="22"/>
  <c r="M32" i="22" s="1"/>
  <c r="I32" i="22"/>
  <c r="K32" i="22"/>
  <c r="O32" i="22"/>
  <c r="Q32" i="22"/>
  <c r="V32" i="22"/>
  <c r="G33" i="22"/>
  <c r="M33" i="22" s="1"/>
  <c r="I33" i="22"/>
  <c r="K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8" i="22"/>
  <c r="I38" i="22"/>
  <c r="K38" i="22"/>
  <c r="M38" i="22"/>
  <c r="O38" i="22"/>
  <c r="Q38" i="22"/>
  <c r="V38" i="22"/>
  <c r="G39" i="22"/>
  <c r="I39" i="22"/>
  <c r="K39" i="22"/>
  <c r="M39" i="22"/>
  <c r="O39" i="22"/>
  <c r="Q39" i="22"/>
  <c r="V39" i="22"/>
  <c r="G40" i="22"/>
  <c r="I40" i="22"/>
  <c r="K40" i="22"/>
  <c r="M40" i="22"/>
  <c r="O40" i="22"/>
  <c r="Q40" i="22"/>
  <c r="V40" i="22"/>
  <c r="G42" i="22"/>
  <c r="M42" i="22" s="1"/>
  <c r="I42" i="22"/>
  <c r="K42" i="22"/>
  <c r="O42" i="22"/>
  <c r="Q42" i="22"/>
  <c r="V42" i="22"/>
  <c r="G43" i="22"/>
  <c r="I43" i="22"/>
  <c r="K43" i="22"/>
  <c r="M43" i="22"/>
  <c r="O43" i="22"/>
  <c r="Q43" i="22"/>
  <c r="V43" i="22"/>
  <c r="G44" i="22"/>
  <c r="M44" i="22" s="1"/>
  <c r="I44" i="22"/>
  <c r="K44" i="22"/>
  <c r="O44" i="22"/>
  <c r="Q44" i="22"/>
  <c r="V44" i="22"/>
  <c r="G45" i="22"/>
  <c r="G46" i="22"/>
  <c r="M46" i="22" s="1"/>
  <c r="M45" i="22" s="1"/>
  <c r="I46" i="22"/>
  <c r="I45" i="22" s="1"/>
  <c r="K46" i="22"/>
  <c r="K45" i="22" s="1"/>
  <c r="O46" i="22"/>
  <c r="O45" i="22" s="1"/>
  <c r="Q46" i="22"/>
  <c r="Q45" i="22" s="1"/>
  <c r="V46" i="22"/>
  <c r="G47" i="22"/>
  <c r="I47" i="22"/>
  <c r="K47" i="22"/>
  <c r="M47" i="22"/>
  <c r="O47" i="22"/>
  <c r="Q47" i="22"/>
  <c r="V47" i="22"/>
  <c r="G48" i="22"/>
  <c r="I48" i="22"/>
  <c r="K48" i="22"/>
  <c r="M48" i="22"/>
  <c r="O48" i="22"/>
  <c r="Q48" i="22"/>
  <c r="V48" i="22"/>
  <c r="V45" i="22" s="1"/>
  <c r="G49" i="22"/>
  <c r="I49" i="22"/>
  <c r="K49" i="22"/>
  <c r="M49" i="22"/>
  <c r="O49" i="22"/>
  <c r="Q49" i="22"/>
  <c r="V49" i="22"/>
  <c r="AE51" i="22"/>
  <c r="G91" i="21"/>
  <c r="G9" i="21"/>
  <c r="G8" i="21" s="1"/>
  <c r="I9" i="21"/>
  <c r="I8" i="21" s="1"/>
  <c r="K9" i="21"/>
  <c r="K8" i="21" s="1"/>
  <c r="O9" i="21"/>
  <c r="Q9" i="21"/>
  <c r="V9" i="21"/>
  <c r="G10" i="21"/>
  <c r="M10" i="21" s="1"/>
  <c r="I10" i="21"/>
  <c r="K10" i="21"/>
  <c r="O10" i="21"/>
  <c r="Q10" i="21"/>
  <c r="V10" i="21"/>
  <c r="G11" i="21"/>
  <c r="M11" i="21" s="1"/>
  <c r="I11" i="21"/>
  <c r="K11" i="21"/>
  <c r="O11" i="21"/>
  <c r="O8" i="21" s="1"/>
  <c r="Q11" i="21"/>
  <c r="V11" i="21"/>
  <c r="G12" i="21"/>
  <c r="I12" i="21"/>
  <c r="K12" i="21"/>
  <c r="M12" i="21"/>
  <c r="O12" i="21"/>
  <c r="Q12" i="21"/>
  <c r="V12" i="21"/>
  <c r="G13" i="21"/>
  <c r="I13" i="21"/>
  <c r="K13" i="21"/>
  <c r="M13" i="21"/>
  <c r="O13" i="21"/>
  <c r="Q13" i="21"/>
  <c r="V13" i="21"/>
  <c r="G14" i="21"/>
  <c r="I14" i="21"/>
  <c r="K14" i="21"/>
  <c r="M14" i="21"/>
  <c r="O14" i="21"/>
  <c r="Q14" i="21"/>
  <c r="Q8" i="21" s="1"/>
  <c r="V14" i="21"/>
  <c r="G15" i="21"/>
  <c r="I15" i="21"/>
  <c r="K15" i="21"/>
  <c r="M15" i="21"/>
  <c r="O15" i="21"/>
  <c r="Q15" i="21"/>
  <c r="V15" i="21"/>
  <c r="V8" i="21" s="1"/>
  <c r="G16" i="21"/>
  <c r="M16" i="21" s="1"/>
  <c r="I16" i="21"/>
  <c r="K16" i="21"/>
  <c r="O16" i="21"/>
  <c r="Q16" i="21"/>
  <c r="V16" i="21"/>
  <c r="G17" i="21"/>
  <c r="M17" i="21" s="1"/>
  <c r="I17" i="21"/>
  <c r="K17" i="21"/>
  <c r="O17" i="21"/>
  <c r="Q17" i="21"/>
  <c r="V17" i="21"/>
  <c r="G18" i="21"/>
  <c r="M18" i="21" s="1"/>
  <c r="I18" i="21"/>
  <c r="K18" i="21"/>
  <c r="O18" i="21"/>
  <c r="Q18" i="21"/>
  <c r="V18" i="21"/>
  <c r="G19" i="21"/>
  <c r="M19" i="21" s="1"/>
  <c r="I19" i="21"/>
  <c r="K19" i="21"/>
  <c r="O19" i="21"/>
  <c r="Q19" i="21"/>
  <c r="V19" i="21"/>
  <c r="G20" i="21"/>
  <c r="I20" i="21"/>
  <c r="K20" i="21"/>
  <c r="M20" i="21"/>
  <c r="O20" i="21"/>
  <c r="Q20" i="21"/>
  <c r="V20" i="21"/>
  <c r="G21" i="21"/>
  <c r="I21" i="21"/>
  <c r="K21" i="21"/>
  <c r="M21" i="21"/>
  <c r="O21" i="21"/>
  <c r="Q21" i="21"/>
  <c r="V21" i="21"/>
  <c r="G22" i="21"/>
  <c r="I22" i="21"/>
  <c r="K22" i="21"/>
  <c r="M22" i="21"/>
  <c r="O22" i="21"/>
  <c r="Q22" i="21"/>
  <c r="V22" i="21"/>
  <c r="G23" i="21"/>
  <c r="M23" i="21" s="1"/>
  <c r="I23" i="21"/>
  <c r="K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7" i="21"/>
  <c r="M27" i="21" s="1"/>
  <c r="I27" i="21"/>
  <c r="K27" i="21"/>
  <c r="O27" i="21"/>
  <c r="Q27" i="21"/>
  <c r="V27" i="21"/>
  <c r="G28" i="21"/>
  <c r="I28" i="21"/>
  <c r="K28" i="21"/>
  <c r="M28" i="21"/>
  <c r="O28" i="21"/>
  <c r="Q28" i="21"/>
  <c r="V28" i="21"/>
  <c r="G29" i="21"/>
  <c r="I29" i="21"/>
  <c r="K29" i="21"/>
  <c r="M29" i="21"/>
  <c r="O29" i="21"/>
  <c r="Q29" i="21"/>
  <c r="V29" i="21"/>
  <c r="G30" i="21"/>
  <c r="I30" i="21"/>
  <c r="K30" i="21"/>
  <c r="M30" i="21"/>
  <c r="O30" i="21"/>
  <c r="Q30" i="21"/>
  <c r="V30" i="21"/>
  <c r="G31" i="21"/>
  <c r="M31" i="21" s="1"/>
  <c r="I31" i="21"/>
  <c r="K31" i="21"/>
  <c r="O31" i="21"/>
  <c r="Q31" i="21"/>
  <c r="V31" i="21"/>
  <c r="G32" i="21"/>
  <c r="M32" i="21" s="1"/>
  <c r="I32" i="21"/>
  <c r="K32" i="21"/>
  <c r="O32" i="21"/>
  <c r="Q32" i="21"/>
  <c r="V32" i="21"/>
  <c r="G33" i="21"/>
  <c r="M33" i="21" s="1"/>
  <c r="I33" i="21"/>
  <c r="K33" i="21"/>
  <c r="O33" i="21"/>
  <c r="Q33" i="21"/>
  <c r="V33" i="21"/>
  <c r="G34" i="21"/>
  <c r="M34" i="21" s="1"/>
  <c r="I34" i="21"/>
  <c r="K34" i="21"/>
  <c r="O34" i="21"/>
  <c r="Q34" i="21"/>
  <c r="V34" i="21"/>
  <c r="G35" i="21"/>
  <c r="M35" i="21" s="1"/>
  <c r="I35" i="21"/>
  <c r="K35" i="21"/>
  <c r="O35" i="21"/>
  <c r="Q35" i="21"/>
  <c r="V35" i="21"/>
  <c r="G36" i="21"/>
  <c r="I36" i="21"/>
  <c r="K36" i="21"/>
  <c r="M36" i="21"/>
  <c r="O36" i="21"/>
  <c r="Q36" i="21"/>
  <c r="V36" i="21"/>
  <c r="G37" i="21"/>
  <c r="I37" i="21"/>
  <c r="K37" i="21"/>
  <c r="M37" i="21"/>
  <c r="O37" i="21"/>
  <c r="Q37" i="21"/>
  <c r="V37" i="21"/>
  <c r="G38" i="21"/>
  <c r="I38" i="21"/>
  <c r="K38" i="21"/>
  <c r="M38" i="21"/>
  <c r="O38" i="21"/>
  <c r="Q38" i="21"/>
  <c r="V38" i="21"/>
  <c r="G39" i="21"/>
  <c r="M39" i="21" s="1"/>
  <c r="I39" i="21"/>
  <c r="K39" i="21"/>
  <c r="O39" i="21"/>
  <c r="Q39" i="21"/>
  <c r="V39" i="21"/>
  <c r="G40" i="21"/>
  <c r="M40" i="21" s="1"/>
  <c r="I40" i="21"/>
  <c r="K40" i="21"/>
  <c r="O40" i="21"/>
  <c r="Q40" i="21"/>
  <c r="V40" i="21"/>
  <c r="G41" i="21"/>
  <c r="M41" i="21" s="1"/>
  <c r="I41" i="21"/>
  <c r="K41" i="21"/>
  <c r="O41" i="21"/>
  <c r="Q41" i="21"/>
  <c r="V41" i="21"/>
  <c r="G42" i="21"/>
  <c r="M42" i="21" s="1"/>
  <c r="I42" i="21"/>
  <c r="K42" i="21"/>
  <c r="O42" i="21"/>
  <c r="Q42" i="21"/>
  <c r="V42" i="21"/>
  <c r="G43" i="21"/>
  <c r="M43" i="21" s="1"/>
  <c r="I43" i="21"/>
  <c r="K43" i="21"/>
  <c r="O43" i="21"/>
  <c r="Q43" i="21"/>
  <c r="V43" i="21"/>
  <c r="G44" i="21"/>
  <c r="I44" i="21"/>
  <c r="K44" i="21"/>
  <c r="M44" i="21"/>
  <c r="O44" i="21"/>
  <c r="Q44" i="21"/>
  <c r="V44" i="21"/>
  <c r="G45" i="21"/>
  <c r="I45" i="21"/>
  <c r="K45" i="21"/>
  <c r="M45" i="21"/>
  <c r="O45" i="21"/>
  <c r="Q45" i="21"/>
  <c r="V45" i="21"/>
  <c r="G46" i="21"/>
  <c r="I46" i="21"/>
  <c r="K46" i="21"/>
  <c r="M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M50" i="21" s="1"/>
  <c r="I50" i="21"/>
  <c r="K50" i="21"/>
  <c r="O50" i="21"/>
  <c r="Q50" i="21"/>
  <c r="V50" i="21"/>
  <c r="G52" i="21"/>
  <c r="M52" i="21" s="1"/>
  <c r="I52" i="21"/>
  <c r="K52" i="21"/>
  <c r="O52" i="21"/>
  <c r="Q52" i="21"/>
  <c r="V52" i="21"/>
  <c r="G53" i="21"/>
  <c r="I53" i="21"/>
  <c r="K53" i="21"/>
  <c r="M53" i="21"/>
  <c r="O53" i="21"/>
  <c r="Q53" i="21"/>
  <c r="V53" i="21"/>
  <c r="G54" i="21"/>
  <c r="I54" i="21"/>
  <c r="K54" i="21"/>
  <c r="M54" i="21"/>
  <c r="O54" i="21"/>
  <c r="Q54" i="21"/>
  <c r="V54" i="21"/>
  <c r="G55" i="21"/>
  <c r="I55" i="21"/>
  <c r="K55" i="21"/>
  <c r="M55" i="21"/>
  <c r="O55" i="21"/>
  <c r="Q55" i="21"/>
  <c r="V55" i="21"/>
  <c r="G56" i="21"/>
  <c r="M56" i="21" s="1"/>
  <c r="I56" i="21"/>
  <c r="K56" i="21"/>
  <c r="O56" i="21"/>
  <c r="Q56" i="21"/>
  <c r="V56" i="21"/>
  <c r="G57" i="21"/>
  <c r="M57" i="21" s="1"/>
  <c r="I57" i="21"/>
  <c r="K57" i="21"/>
  <c r="O57" i="21"/>
  <c r="Q57" i="21"/>
  <c r="V57" i="21"/>
  <c r="G58" i="21"/>
  <c r="M58" i="21" s="1"/>
  <c r="I58" i="21"/>
  <c r="K58" i="21"/>
  <c r="O58" i="21"/>
  <c r="Q58" i="21"/>
  <c r="V58" i="21"/>
  <c r="G59" i="21"/>
  <c r="M59" i="21" s="1"/>
  <c r="I59" i="21"/>
  <c r="K59" i="21"/>
  <c r="O59" i="21"/>
  <c r="Q59" i="21"/>
  <c r="V59" i="21"/>
  <c r="G60" i="21"/>
  <c r="M60" i="21" s="1"/>
  <c r="I60" i="21"/>
  <c r="K60" i="21"/>
  <c r="O60" i="21"/>
  <c r="Q60" i="21"/>
  <c r="V60" i="21"/>
  <c r="G61" i="21"/>
  <c r="I61" i="21"/>
  <c r="K61" i="21"/>
  <c r="M61" i="21"/>
  <c r="O61" i="21"/>
  <c r="Q61" i="21"/>
  <c r="V61" i="21"/>
  <c r="G62" i="21"/>
  <c r="I62" i="21"/>
  <c r="K62" i="21"/>
  <c r="M62" i="21"/>
  <c r="O62" i="21"/>
  <c r="Q62" i="21"/>
  <c r="V62" i="21"/>
  <c r="G63" i="21"/>
  <c r="I63" i="21"/>
  <c r="K63" i="21"/>
  <c r="M63" i="21"/>
  <c r="O63" i="21"/>
  <c r="Q63" i="21"/>
  <c r="V63" i="21"/>
  <c r="G64" i="21"/>
  <c r="M64" i="21" s="1"/>
  <c r="I64" i="21"/>
  <c r="K64" i="21"/>
  <c r="O64" i="21"/>
  <c r="Q64" i="21"/>
  <c r="V64" i="21"/>
  <c r="G65" i="21"/>
  <c r="M65" i="21" s="1"/>
  <c r="I65" i="21"/>
  <c r="K65" i="21"/>
  <c r="O65" i="21"/>
  <c r="Q65" i="21"/>
  <c r="V65" i="21"/>
  <c r="G66" i="21"/>
  <c r="M66" i="21" s="1"/>
  <c r="I66" i="21"/>
  <c r="K66" i="21"/>
  <c r="O66" i="21"/>
  <c r="Q66" i="21"/>
  <c r="V66" i="21"/>
  <c r="G67" i="21"/>
  <c r="M67" i="21" s="1"/>
  <c r="I67" i="21"/>
  <c r="K67" i="21"/>
  <c r="O67" i="21"/>
  <c r="Q67" i="21"/>
  <c r="V67" i="21"/>
  <c r="G68" i="21"/>
  <c r="M68" i="21" s="1"/>
  <c r="I68" i="21"/>
  <c r="K68" i="21"/>
  <c r="O68" i="21"/>
  <c r="Q68" i="21"/>
  <c r="V68" i="21"/>
  <c r="G69" i="21"/>
  <c r="I69" i="21"/>
  <c r="K69" i="21"/>
  <c r="M69" i="21"/>
  <c r="O69" i="21"/>
  <c r="Q69" i="21"/>
  <c r="V69" i="21"/>
  <c r="G70" i="21"/>
  <c r="I70" i="21"/>
  <c r="K70" i="21"/>
  <c r="M70" i="21"/>
  <c r="O70" i="21"/>
  <c r="Q70" i="21"/>
  <c r="V70" i="21"/>
  <c r="G71" i="21"/>
  <c r="I71" i="21"/>
  <c r="K71" i="21"/>
  <c r="M71" i="21"/>
  <c r="O71" i="21"/>
  <c r="Q71" i="21"/>
  <c r="V71" i="21"/>
  <c r="G72" i="21"/>
  <c r="M72" i="21" s="1"/>
  <c r="I72" i="21"/>
  <c r="K72" i="21"/>
  <c r="O72" i="21"/>
  <c r="Q72" i="21"/>
  <c r="V72" i="21"/>
  <c r="G73" i="21"/>
  <c r="M73" i="21" s="1"/>
  <c r="I73" i="21"/>
  <c r="K73" i="21"/>
  <c r="O73" i="21"/>
  <c r="Q73" i="21"/>
  <c r="V73" i="21"/>
  <c r="G74" i="21"/>
  <c r="M74" i="21" s="1"/>
  <c r="I74" i="21"/>
  <c r="K74" i="21"/>
  <c r="O74" i="21"/>
  <c r="Q74" i="21"/>
  <c r="V74" i="21"/>
  <c r="G75" i="21"/>
  <c r="M75" i="21" s="1"/>
  <c r="I75" i="21"/>
  <c r="K75" i="21"/>
  <c r="O75" i="21"/>
  <c r="Q75" i="21"/>
  <c r="V75" i="21"/>
  <c r="G76" i="21"/>
  <c r="M76" i="21" s="1"/>
  <c r="I76" i="21"/>
  <c r="K76" i="21"/>
  <c r="O76" i="21"/>
  <c r="Q76" i="21"/>
  <c r="V76" i="21"/>
  <c r="G77" i="21"/>
  <c r="I77" i="21"/>
  <c r="K77" i="21"/>
  <c r="M77" i="21"/>
  <c r="O77" i="21"/>
  <c r="Q77" i="21"/>
  <c r="V77" i="21"/>
  <c r="G78" i="21"/>
  <c r="I78" i="21"/>
  <c r="K78" i="21"/>
  <c r="M78" i="21"/>
  <c r="O78" i="21"/>
  <c r="Q78" i="21"/>
  <c r="V78" i="21"/>
  <c r="G79" i="21"/>
  <c r="I79" i="21"/>
  <c r="K79" i="21"/>
  <c r="M79" i="21"/>
  <c r="O79" i="21"/>
  <c r="Q79" i="21"/>
  <c r="V79" i="21"/>
  <c r="G80" i="21"/>
  <c r="M80" i="21" s="1"/>
  <c r="I80" i="21"/>
  <c r="K80" i="21"/>
  <c r="O80" i="21"/>
  <c r="Q80" i="21"/>
  <c r="V80" i="21"/>
  <c r="G81" i="21"/>
  <c r="M81" i="21" s="1"/>
  <c r="I81" i="21"/>
  <c r="K81" i="21"/>
  <c r="O81" i="21"/>
  <c r="Q81" i="21"/>
  <c r="V81" i="21"/>
  <c r="G82" i="21"/>
  <c r="M82" i="21" s="1"/>
  <c r="I82" i="21"/>
  <c r="K82" i="21"/>
  <c r="O82" i="21"/>
  <c r="Q82" i="21"/>
  <c r="V82" i="21"/>
  <c r="G83" i="21"/>
  <c r="M83" i="21" s="1"/>
  <c r="I83" i="21"/>
  <c r="K83" i="21"/>
  <c r="O83" i="21"/>
  <c r="Q83" i="21"/>
  <c r="V83" i="21"/>
  <c r="G84" i="21"/>
  <c r="M84" i="21" s="1"/>
  <c r="I84" i="21"/>
  <c r="K84" i="21"/>
  <c r="O84" i="21"/>
  <c r="Q84" i="21"/>
  <c r="V84" i="21"/>
  <c r="G85" i="21"/>
  <c r="I85" i="21"/>
  <c r="K85" i="21"/>
  <c r="M85" i="21"/>
  <c r="O85" i="21"/>
  <c r="Q85" i="21"/>
  <c r="V85" i="21"/>
  <c r="G86" i="21"/>
  <c r="I86" i="21"/>
  <c r="K86" i="21"/>
  <c r="M86" i="21"/>
  <c r="O86" i="21"/>
  <c r="Q86" i="21"/>
  <c r="V86" i="21"/>
  <c r="G87" i="21"/>
  <c r="I87" i="21"/>
  <c r="K87" i="21"/>
  <c r="M87" i="21"/>
  <c r="O87" i="21"/>
  <c r="Q87" i="21"/>
  <c r="V87" i="21"/>
  <c r="G88" i="21"/>
  <c r="M88" i="21" s="1"/>
  <c r="I88" i="21"/>
  <c r="K88" i="21"/>
  <c r="O88" i="21"/>
  <c r="Q88" i="21"/>
  <c r="V88" i="21"/>
  <c r="G89" i="21"/>
  <c r="M89" i="21" s="1"/>
  <c r="I89" i="21"/>
  <c r="K89" i="21"/>
  <c r="O89" i="21"/>
  <c r="Q89" i="21"/>
  <c r="V89" i="21"/>
  <c r="AE91" i="21"/>
  <c r="G182" i="20"/>
  <c r="BA25" i="20"/>
  <c r="V8" i="20"/>
  <c r="G9" i="20"/>
  <c r="I9" i="20"/>
  <c r="I8" i="20" s="1"/>
  <c r="K9" i="20"/>
  <c r="K8" i="20" s="1"/>
  <c r="M9" i="20"/>
  <c r="O9" i="20"/>
  <c r="O8" i="20" s="1"/>
  <c r="Q9" i="20"/>
  <c r="V9" i="20"/>
  <c r="G12" i="20"/>
  <c r="AF182" i="20" s="1"/>
  <c r="I12" i="20"/>
  <c r="K12" i="20"/>
  <c r="O12" i="20"/>
  <c r="Q12" i="20"/>
  <c r="V12" i="20"/>
  <c r="G16" i="20"/>
  <c r="M16" i="20" s="1"/>
  <c r="I16" i="20"/>
  <c r="K16" i="20"/>
  <c r="O16" i="20"/>
  <c r="Q16" i="20"/>
  <c r="V16" i="20"/>
  <c r="G19" i="20"/>
  <c r="M19" i="20" s="1"/>
  <c r="I19" i="20"/>
  <c r="K19" i="20"/>
  <c r="O19" i="20"/>
  <c r="Q19" i="20"/>
  <c r="V19" i="20"/>
  <c r="G21" i="20"/>
  <c r="I21" i="20"/>
  <c r="K21" i="20"/>
  <c r="M21" i="20"/>
  <c r="O21" i="20"/>
  <c r="Q21" i="20"/>
  <c r="V21" i="20"/>
  <c r="G24" i="20"/>
  <c r="I24" i="20"/>
  <c r="K24" i="20"/>
  <c r="M24" i="20"/>
  <c r="O24" i="20"/>
  <c r="Q24" i="20"/>
  <c r="V24" i="20"/>
  <c r="G29" i="20"/>
  <c r="M29" i="20" s="1"/>
  <c r="I29" i="20"/>
  <c r="K29" i="20"/>
  <c r="O29" i="20"/>
  <c r="Q29" i="20"/>
  <c r="Q8" i="20" s="1"/>
  <c r="V29" i="20"/>
  <c r="G31" i="20"/>
  <c r="M31" i="20"/>
  <c r="Q31" i="20"/>
  <c r="V31" i="20"/>
  <c r="G32" i="20"/>
  <c r="I32" i="20"/>
  <c r="I31" i="20" s="1"/>
  <c r="K32" i="20"/>
  <c r="K31" i="20" s="1"/>
  <c r="M32" i="20"/>
  <c r="O32" i="20"/>
  <c r="O31" i="20" s="1"/>
  <c r="Q32" i="20"/>
  <c r="V32" i="20"/>
  <c r="G37" i="20"/>
  <c r="K37" i="20"/>
  <c r="Q37" i="20"/>
  <c r="G38" i="20"/>
  <c r="M38" i="20" s="1"/>
  <c r="M37" i="20" s="1"/>
  <c r="I38" i="20"/>
  <c r="I37" i="20" s="1"/>
  <c r="K38" i="20"/>
  <c r="O38" i="20"/>
  <c r="O37" i="20" s="1"/>
  <c r="Q38" i="20"/>
  <c r="V38" i="20"/>
  <c r="V37" i="20" s="1"/>
  <c r="G42" i="20"/>
  <c r="G41" i="20" s="1"/>
  <c r="I42" i="20"/>
  <c r="K42" i="20"/>
  <c r="M42" i="20"/>
  <c r="O42" i="20"/>
  <c r="Q42" i="20"/>
  <c r="Q41" i="20" s="1"/>
  <c r="V42" i="20"/>
  <c r="V41" i="20" s="1"/>
  <c r="G44" i="20"/>
  <c r="I44" i="20"/>
  <c r="K44" i="20"/>
  <c r="M44" i="20"/>
  <c r="O44" i="20"/>
  <c r="O41" i="20" s="1"/>
  <c r="Q44" i="20"/>
  <c r="V44" i="20"/>
  <c r="G46" i="20"/>
  <c r="I46" i="20"/>
  <c r="K46" i="20"/>
  <c r="M46" i="20"/>
  <c r="O46" i="20"/>
  <c r="Q46" i="20"/>
  <c r="V46" i="20"/>
  <c r="G48" i="20"/>
  <c r="M48" i="20" s="1"/>
  <c r="I48" i="20"/>
  <c r="K48" i="20"/>
  <c r="O48" i="20"/>
  <c r="Q48" i="20"/>
  <c r="V48" i="20"/>
  <c r="G50" i="20"/>
  <c r="I50" i="20"/>
  <c r="K50" i="20"/>
  <c r="M50" i="20"/>
  <c r="O50" i="20"/>
  <c r="Q50" i="20"/>
  <c r="V50" i="20"/>
  <c r="G52" i="20"/>
  <c r="M52" i="20" s="1"/>
  <c r="I52" i="20"/>
  <c r="K52" i="20"/>
  <c r="O52" i="20"/>
  <c r="Q52" i="20"/>
  <c r="V52" i="20"/>
  <c r="G54" i="20"/>
  <c r="M54" i="20" s="1"/>
  <c r="I54" i="20"/>
  <c r="I41" i="20" s="1"/>
  <c r="K54" i="20"/>
  <c r="O54" i="20"/>
  <c r="Q54" i="20"/>
  <c r="V54" i="20"/>
  <c r="G56" i="20"/>
  <c r="M56" i="20" s="1"/>
  <c r="I56" i="20"/>
  <c r="K56" i="20"/>
  <c r="K41" i="20" s="1"/>
  <c r="O56" i="20"/>
  <c r="Q56" i="20"/>
  <c r="V56" i="20"/>
  <c r="G58" i="20"/>
  <c r="I58" i="20"/>
  <c r="K58" i="20"/>
  <c r="M58" i="20"/>
  <c r="O58" i="20"/>
  <c r="Q58" i="20"/>
  <c r="V58" i="20"/>
  <c r="G60" i="20"/>
  <c r="I60" i="20"/>
  <c r="K60" i="20"/>
  <c r="M60" i="20"/>
  <c r="O60" i="20"/>
  <c r="Q60" i="20"/>
  <c r="V60" i="20"/>
  <c r="G61" i="20"/>
  <c r="I61" i="20"/>
  <c r="K61" i="20"/>
  <c r="M61" i="20"/>
  <c r="O61" i="20"/>
  <c r="Q61" i="20"/>
  <c r="V61" i="20"/>
  <c r="G62" i="20"/>
  <c r="M62" i="20" s="1"/>
  <c r="I62" i="20"/>
  <c r="K62" i="20"/>
  <c r="O62" i="20"/>
  <c r="Q62" i="20"/>
  <c r="V62" i="20"/>
  <c r="G69" i="20"/>
  <c r="I69" i="20"/>
  <c r="K69" i="20"/>
  <c r="M69" i="20"/>
  <c r="O69" i="20"/>
  <c r="Q69" i="20"/>
  <c r="V69" i="20"/>
  <c r="G71" i="20"/>
  <c r="M71" i="20" s="1"/>
  <c r="I71" i="20"/>
  <c r="K71" i="20"/>
  <c r="O71" i="20"/>
  <c r="Q71" i="20"/>
  <c r="V71" i="20"/>
  <c r="G72" i="20"/>
  <c r="M72" i="20" s="1"/>
  <c r="I72" i="20"/>
  <c r="K72" i="20"/>
  <c r="O72" i="20"/>
  <c r="Q72" i="20"/>
  <c r="V72" i="20"/>
  <c r="G73" i="20"/>
  <c r="M73" i="20" s="1"/>
  <c r="I73" i="20"/>
  <c r="K73" i="20"/>
  <c r="O73" i="20"/>
  <c r="Q73" i="20"/>
  <c r="V73" i="20"/>
  <c r="G74" i="20"/>
  <c r="I74" i="20"/>
  <c r="K74" i="20"/>
  <c r="M74" i="20"/>
  <c r="O74" i="20"/>
  <c r="Q74" i="20"/>
  <c r="V74" i="20"/>
  <c r="G77" i="20"/>
  <c r="M77" i="20" s="1"/>
  <c r="I77" i="20"/>
  <c r="I76" i="20" s="1"/>
  <c r="K77" i="20"/>
  <c r="K76" i="20" s="1"/>
  <c r="O77" i="20"/>
  <c r="Q77" i="20"/>
  <c r="Q76" i="20" s="1"/>
  <c r="V77" i="20"/>
  <c r="G78" i="20"/>
  <c r="G76" i="20" s="1"/>
  <c r="I78" i="20"/>
  <c r="K78" i="20"/>
  <c r="O78" i="20"/>
  <c r="Q78" i="20"/>
  <c r="V78" i="20"/>
  <c r="V76" i="20" s="1"/>
  <c r="G79" i="20"/>
  <c r="I79" i="20"/>
  <c r="K79" i="20"/>
  <c r="M79" i="20"/>
  <c r="O79" i="20"/>
  <c r="Q79" i="20"/>
  <c r="V79" i="20"/>
  <c r="G81" i="20"/>
  <c r="M81" i="20" s="1"/>
  <c r="I81" i="20"/>
  <c r="K81" i="20"/>
  <c r="O81" i="20"/>
  <c r="Q81" i="20"/>
  <c r="V81" i="20"/>
  <c r="G83" i="20"/>
  <c r="M83" i="20" s="1"/>
  <c r="I83" i="20"/>
  <c r="K83" i="20"/>
  <c r="O83" i="20"/>
  <c r="Q83" i="20"/>
  <c r="V83" i="20"/>
  <c r="G85" i="20"/>
  <c r="M85" i="20" s="1"/>
  <c r="I85" i="20"/>
  <c r="K85" i="20"/>
  <c r="O85" i="20"/>
  <c r="Q85" i="20"/>
  <c r="V85" i="20"/>
  <c r="G87" i="20"/>
  <c r="I87" i="20"/>
  <c r="K87" i="20"/>
  <c r="M87" i="20"/>
  <c r="O87" i="20"/>
  <c r="Q87" i="20"/>
  <c r="V87" i="20"/>
  <c r="G89" i="20"/>
  <c r="I89" i="20"/>
  <c r="K89" i="20"/>
  <c r="M89" i="20"/>
  <c r="O89" i="20"/>
  <c r="O76" i="20" s="1"/>
  <c r="Q89" i="20"/>
  <c r="V89" i="20"/>
  <c r="G91" i="20"/>
  <c r="M91" i="20" s="1"/>
  <c r="I91" i="20"/>
  <c r="K91" i="20"/>
  <c r="O91" i="20"/>
  <c r="Q91" i="20"/>
  <c r="V91" i="20"/>
  <c r="G93" i="20"/>
  <c r="M93" i="20" s="1"/>
  <c r="I93" i="20"/>
  <c r="K93" i="20"/>
  <c r="O93" i="20"/>
  <c r="Q93" i="20"/>
  <c r="V93" i="20"/>
  <c r="G95" i="20"/>
  <c r="I95" i="20"/>
  <c r="K95" i="20"/>
  <c r="M95" i="20"/>
  <c r="O95" i="20"/>
  <c r="Q95" i="20"/>
  <c r="V95" i="20"/>
  <c r="G97" i="20"/>
  <c r="M97" i="20" s="1"/>
  <c r="I97" i="20"/>
  <c r="K97" i="20"/>
  <c r="O97" i="20"/>
  <c r="Q97" i="20"/>
  <c r="V97" i="20"/>
  <c r="G98" i="20"/>
  <c r="M98" i="20" s="1"/>
  <c r="I98" i="20"/>
  <c r="K98" i="20"/>
  <c r="O98" i="20"/>
  <c r="Q98" i="20"/>
  <c r="V98" i="20"/>
  <c r="G99" i="20"/>
  <c r="M99" i="20" s="1"/>
  <c r="I99" i="20"/>
  <c r="K99" i="20"/>
  <c r="O99" i="20"/>
  <c r="Q99" i="20"/>
  <c r="V99" i="20"/>
  <c r="G100" i="20"/>
  <c r="I100" i="20"/>
  <c r="K100" i="20"/>
  <c r="M100" i="20"/>
  <c r="O100" i="20"/>
  <c r="Q100" i="20"/>
  <c r="V100" i="20"/>
  <c r="G101" i="20"/>
  <c r="I101" i="20"/>
  <c r="K101" i="20"/>
  <c r="M101" i="20"/>
  <c r="O101" i="20"/>
  <c r="Q101" i="20"/>
  <c r="V101" i="20"/>
  <c r="G102" i="20"/>
  <c r="M102" i="20" s="1"/>
  <c r="I102" i="20"/>
  <c r="K102" i="20"/>
  <c r="O102" i="20"/>
  <c r="Q102" i="20"/>
  <c r="V102" i="20"/>
  <c r="G103" i="20"/>
  <c r="M103" i="20" s="1"/>
  <c r="I103" i="20"/>
  <c r="K103" i="20"/>
  <c r="O103" i="20"/>
  <c r="Q103" i="20"/>
  <c r="V103" i="20"/>
  <c r="G104" i="20"/>
  <c r="I104" i="20"/>
  <c r="K104" i="20"/>
  <c r="M104" i="20"/>
  <c r="O104" i="20"/>
  <c r="Q104" i="20"/>
  <c r="V104" i="20"/>
  <c r="G105" i="20"/>
  <c r="M105" i="20" s="1"/>
  <c r="I105" i="20"/>
  <c r="K105" i="20"/>
  <c r="O105" i="20"/>
  <c r="Q105" i="20"/>
  <c r="V105" i="20"/>
  <c r="G106" i="20"/>
  <c r="M106" i="20" s="1"/>
  <c r="I106" i="20"/>
  <c r="K106" i="20"/>
  <c r="O106" i="20"/>
  <c r="Q106" i="20"/>
  <c r="V106" i="20"/>
  <c r="G107" i="20"/>
  <c r="M107" i="20" s="1"/>
  <c r="I107" i="20"/>
  <c r="K107" i="20"/>
  <c r="O107" i="20"/>
  <c r="Q107" i="20"/>
  <c r="V107" i="20"/>
  <c r="G108" i="20"/>
  <c r="I108" i="20"/>
  <c r="K108" i="20"/>
  <c r="M108" i="20"/>
  <c r="O108" i="20"/>
  <c r="Q108" i="20"/>
  <c r="V108" i="20"/>
  <c r="G109" i="20"/>
  <c r="I109" i="20"/>
  <c r="K109" i="20"/>
  <c r="M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M113" i="20" s="1"/>
  <c r="I113" i="20"/>
  <c r="K113" i="20"/>
  <c r="O113" i="20"/>
  <c r="Q113" i="20"/>
  <c r="V113" i="20"/>
  <c r="G114" i="20"/>
  <c r="M114" i="20" s="1"/>
  <c r="I114" i="20"/>
  <c r="K114" i="20"/>
  <c r="O114" i="20"/>
  <c r="Q114" i="20"/>
  <c r="V114" i="20"/>
  <c r="G118" i="20"/>
  <c r="I118" i="20"/>
  <c r="K118" i="20"/>
  <c r="M118" i="20"/>
  <c r="O118" i="20"/>
  <c r="Q118" i="20"/>
  <c r="V118" i="20"/>
  <c r="G120" i="20"/>
  <c r="I120" i="20"/>
  <c r="K120" i="20"/>
  <c r="M120" i="20"/>
  <c r="O120" i="20"/>
  <c r="Q120" i="20"/>
  <c r="V120" i="20"/>
  <c r="G122" i="20"/>
  <c r="I122" i="20"/>
  <c r="K122" i="20"/>
  <c r="M122" i="20"/>
  <c r="O122" i="20"/>
  <c r="Q122" i="20"/>
  <c r="V122" i="20"/>
  <c r="G125" i="20"/>
  <c r="M125" i="20" s="1"/>
  <c r="I125" i="20"/>
  <c r="K125" i="20"/>
  <c r="O125" i="20"/>
  <c r="Q125" i="20"/>
  <c r="V125" i="20"/>
  <c r="G133" i="20"/>
  <c r="M133" i="20" s="1"/>
  <c r="I133" i="20"/>
  <c r="K133" i="20"/>
  <c r="O133" i="20"/>
  <c r="Q133" i="20"/>
  <c r="V133" i="20"/>
  <c r="G134" i="20"/>
  <c r="I134" i="20"/>
  <c r="K134" i="20"/>
  <c r="M134" i="20"/>
  <c r="O134" i="20"/>
  <c r="Q134" i="20"/>
  <c r="V134" i="20"/>
  <c r="G136" i="20"/>
  <c r="G137" i="20"/>
  <c r="M137" i="20" s="1"/>
  <c r="I137" i="20"/>
  <c r="I136" i="20" s="1"/>
  <c r="K137" i="20"/>
  <c r="O137" i="20"/>
  <c r="O136" i="20" s="1"/>
  <c r="Q137" i="20"/>
  <c r="Q136" i="20" s="1"/>
  <c r="V137" i="20"/>
  <c r="V136" i="20" s="1"/>
  <c r="G138" i="20"/>
  <c r="I138" i="20"/>
  <c r="K138" i="20"/>
  <c r="K136" i="20" s="1"/>
  <c r="M138" i="20"/>
  <c r="O138" i="20"/>
  <c r="Q138" i="20"/>
  <c r="V138" i="20"/>
  <c r="G139" i="20"/>
  <c r="I139" i="20"/>
  <c r="K139" i="20"/>
  <c r="M139" i="20"/>
  <c r="O139" i="20"/>
  <c r="Q139" i="20"/>
  <c r="V139" i="20"/>
  <c r="G140" i="20"/>
  <c r="I140" i="20"/>
  <c r="K140" i="20"/>
  <c r="M140" i="20"/>
  <c r="O140" i="20"/>
  <c r="Q140" i="20"/>
  <c r="V140" i="20"/>
  <c r="G141" i="20"/>
  <c r="M141" i="20" s="1"/>
  <c r="I141" i="20"/>
  <c r="K141" i="20"/>
  <c r="O141" i="20"/>
  <c r="Q141" i="20"/>
  <c r="V141" i="20"/>
  <c r="G142" i="20"/>
  <c r="M142" i="20" s="1"/>
  <c r="I142" i="20"/>
  <c r="K142" i="20"/>
  <c r="O142" i="20"/>
  <c r="Q142" i="20"/>
  <c r="V142" i="20"/>
  <c r="G143" i="20"/>
  <c r="I143" i="20"/>
  <c r="K143" i="20"/>
  <c r="M143" i="20"/>
  <c r="O143" i="20"/>
  <c r="Q143" i="20"/>
  <c r="V143" i="20"/>
  <c r="G145" i="20"/>
  <c r="G146" i="20"/>
  <c r="M146" i="20" s="1"/>
  <c r="I146" i="20"/>
  <c r="I145" i="20" s="1"/>
  <c r="K146" i="20"/>
  <c r="O146" i="20"/>
  <c r="O145" i="20" s="1"/>
  <c r="Q146" i="20"/>
  <c r="V146" i="20"/>
  <c r="V145" i="20" s="1"/>
  <c r="G147" i="20"/>
  <c r="I147" i="20"/>
  <c r="K147" i="20"/>
  <c r="K145" i="20" s="1"/>
  <c r="M147" i="20"/>
  <c r="O147" i="20"/>
  <c r="Q147" i="20"/>
  <c r="Q145" i="20" s="1"/>
  <c r="V147" i="20"/>
  <c r="G148" i="20"/>
  <c r="I148" i="20"/>
  <c r="K148" i="20"/>
  <c r="M148" i="20"/>
  <c r="O148" i="20"/>
  <c r="Q148" i="20"/>
  <c r="V148" i="20"/>
  <c r="G149" i="20"/>
  <c r="I149" i="20"/>
  <c r="K149" i="20"/>
  <c r="M149" i="20"/>
  <c r="O149" i="20"/>
  <c r="Q149" i="20"/>
  <c r="V149" i="20"/>
  <c r="G150" i="20"/>
  <c r="M150" i="20" s="1"/>
  <c r="I150" i="20"/>
  <c r="K150" i="20"/>
  <c r="O150" i="20"/>
  <c r="Q150" i="20"/>
  <c r="V150" i="20"/>
  <c r="G151" i="20"/>
  <c r="M151" i="20" s="1"/>
  <c r="I151" i="20"/>
  <c r="K151" i="20"/>
  <c r="O151" i="20"/>
  <c r="Q151" i="20"/>
  <c r="V151" i="20"/>
  <c r="G153" i="20"/>
  <c r="I153" i="20"/>
  <c r="K153" i="20"/>
  <c r="M153" i="20"/>
  <c r="O153" i="20"/>
  <c r="Q153" i="20"/>
  <c r="V153" i="20"/>
  <c r="G154" i="20"/>
  <c r="M154" i="20" s="1"/>
  <c r="I154" i="20"/>
  <c r="K154" i="20"/>
  <c r="O154" i="20"/>
  <c r="Q154" i="20"/>
  <c r="V154" i="20"/>
  <c r="G155" i="20"/>
  <c r="M155" i="20" s="1"/>
  <c r="I155" i="20"/>
  <c r="K155" i="20"/>
  <c r="O155" i="20"/>
  <c r="Q155" i="20"/>
  <c r="V155" i="20"/>
  <c r="G156" i="20"/>
  <c r="I156" i="20"/>
  <c r="K156" i="20"/>
  <c r="M156" i="20"/>
  <c r="O156" i="20"/>
  <c r="Q156" i="20"/>
  <c r="V156" i="20"/>
  <c r="G157" i="20"/>
  <c r="I157" i="20"/>
  <c r="K157" i="20"/>
  <c r="M157" i="20"/>
  <c r="O157" i="20"/>
  <c r="Q157" i="20"/>
  <c r="V157" i="20"/>
  <c r="G158" i="20"/>
  <c r="I158" i="20"/>
  <c r="K158" i="20"/>
  <c r="M158" i="20"/>
  <c r="O158" i="20"/>
  <c r="Q158" i="20"/>
  <c r="V158" i="20"/>
  <c r="G159" i="20"/>
  <c r="M159" i="20" s="1"/>
  <c r="I159" i="20"/>
  <c r="K159" i="20"/>
  <c r="O159" i="20"/>
  <c r="Q159" i="20"/>
  <c r="V159" i="20"/>
  <c r="G160" i="20"/>
  <c r="M160" i="20" s="1"/>
  <c r="I160" i="20"/>
  <c r="K160" i="20"/>
  <c r="O160" i="20"/>
  <c r="Q160" i="20"/>
  <c r="V160" i="20"/>
  <c r="G161" i="20"/>
  <c r="I161" i="20"/>
  <c r="K161" i="20"/>
  <c r="M161" i="20"/>
  <c r="O161" i="20"/>
  <c r="Q161" i="20"/>
  <c r="V161" i="20"/>
  <c r="G162" i="20"/>
  <c r="M162" i="20" s="1"/>
  <c r="I162" i="20"/>
  <c r="K162" i="20"/>
  <c r="O162" i="20"/>
  <c r="Q162" i="20"/>
  <c r="V162" i="20"/>
  <c r="G163" i="20"/>
  <c r="M163" i="20" s="1"/>
  <c r="I163" i="20"/>
  <c r="K163" i="20"/>
  <c r="O163" i="20"/>
  <c r="Q163" i="20"/>
  <c r="V163" i="20"/>
  <c r="G164" i="20"/>
  <c r="I164" i="20"/>
  <c r="K164" i="20"/>
  <c r="M164" i="20"/>
  <c r="O164" i="20"/>
  <c r="Q164" i="20"/>
  <c r="V164" i="20"/>
  <c r="G165" i="20"/>
  <c r="I165" i="20"/>
  <c r="K165" i="20"/>
  <c r="M165" i="20"/>
  <c r="O165" i="20"/>
  <c r="Q165" i="20"/>
  <c r="V165" i="20"/>
  <c r="G166" i="20"/>
  <c r="I166" i="20"/>
  <c r="K166" i="20"/>
  <c r="M166" i="20"/>
  <c r="O166" i="20"/>
  <c r="Q166" i="20"/>
  <c r="V166" i="20"/>
  <c r="G167" i="20"/>
  <c r="M167" i="20" s="1"/>
  <c r="I167" i="20"/>
  <c r="K167" i="20"/>
  <c r="O167" i="20"/>
  <c r="Q167" i="20"/>
  <c r="V167" i="20"/>
  <c r="G168" i="20"/>
  <c r="M168" i="20" s="1"/>
  <c r="I168" i="20"/>
  <c r="K168" i="20"/>
  <c r="O168" i="20"/>
  <c r="Q168" i="20"/>
  <c r="V168" i="20"/>
  <c r="G169" i="20"/>
  <c r="I169" i="20"/>
  <c r="K169" i="20"/>
  <c r="M169" i="20"/>
  <c r="O169" i="20"/>
  <c r="Q169" i="20"/>
  <c r="V169" i="20"/>
  <c r="G171" i="20"/>
  <c r="G172" i="20"/>
  <c r="M172" i="20" s="1"/>
  <c r="M171" i="20" s="1"/>
  <c r="I172" i="20"/>
  <c r="I171" i="20" s="1"/>
  <c r="K172" i="20"/>
  <c r="O172" i="20"/>
  <c r="O171" i="20" s="1"/>
  <c r="Q172" i="20"/>
  <c r="V172" i="20"/>
  <c r="V171" i="20" s="1"/>
  <c r="G173" i="20"/>
  <c r="I173" i="20"/>
  <c r="K173" i="20"/>
  <c r="K171" i="20" s="1"/>
  <c r="M173" i="20"/>
  <c r="O173" i="20"/>
  <c r="Q173" i="20"/>
  <c r="Q171" i="20" s="1"/>
  <c r="V173" i="20"/>
  <c r="G174" i="20"/>
  <c r="I174" i="20"/>
  <c r="K174" i="20"/>
  <c r="M174" i="20"/>
  <c r="O174" i="20"/>
  <c r="Q174" i="20"/>
  <c r="V174" i="20"/>
  <c r="O176" i="20"/>
  <c r="G177" i="20"/>
  <c r="G176" i="20" s="1"/>
  <c r="I177" i="20"/>
  <c r="K177" i="20"/>
  <c r="K176" i="20" s="1"/>
  <c r="O177" i="20"/>
  <c r="Q177" i="20"/>
  <c r="Q176" i="20" s="1"/>
  <c r="V177" i="20"/>
  <c r="G178" i="20"/>
  <c r="M178" i="20" s="1"/>
  <c r="I178" i="20"/>
  <c r="I176" i="20" s="1"/>
  <c r="K178" i="20"/>
  <c r="O178" i="20"/>
  <c r="Q178" i="20"/>
  <c r="V178" i="20"/>
  <c r="V176" i="20" s="1"/>
  <c r="G179" i="20"/>
  <c r="I179" i="20"/>
  <c r="K179" i="20"/>
  <c r="M179" i="20"/>
  <c r="O179" i="20"/>
  <c r="Q179" i="20"/>
  <c r="V179" i="20"/>
  <c r="AE182" i="20"/>
  <c r="G199" i="19"/>
  <c r="G9" i="19"/>
  <c r="I9" i="19"/>
  <c r="I8" i="19" s="1"/>
  <c r="K9" i="19"/>
  <c r="M9" i="19"/>
  <c r="O9" i="19"/>
  <c r="O8" i="19" s="1"/>
  <c r="Q9" i="19"/>
  <c r="Q8" i="19" s="1"/>
  <c r="V9" i="19"/>
  <c r="V8" i="19" s="1"/>
  <c r="G10" i="19"/>
  <c r="M10" i="19" s="1"/>
  <c r="I10" i="19"/>
  <c r="K10" i="19"/>
  <c r="K8" i="19" s="1"/>
  <c r="O10" i="19"/>
  <c r="Q10" i="19"/>
  <c r="V10" i="19"/>
  <c r="G11" i="19"/>
  <c r="I11" i="19"/>
  <c r="K11" i="19"/>
  <c r="M11" i="19"/>
  <c r="O11" i="19"/>
  <c r="Q11" i="19"/>
  <c r="V11" i="19"/>
  <c r="G12" i="19"/>
  <c r="M12" i="19" s="1"/>
  <c r="I12" i="19"/>
  <c r="K12" i="19"/>
  <c r="O12" i="19"/>
  <c r="Q12" i="19"/>
  <c r="V12" i="19"/>
  <c r="G13" i="19"/>
  <c r="G8" i="19" s="1"/>
  <c r="I13" i="19"/>
  <c r="K13" i="19"/>
  <c r="O13" i="19"/>
  <c r="Q13" i="19"/>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I25" i="19"/>
  <c r="K25" i="19"/>
  <c r="M25" i="19"/>
  <c r="O25" i="19"/>
  <c r="Q25" i="19"/>
  <c r="V25" i="19"/>
  <c r="G26" i="19"/>
  <c r="M26" i="19" s="1"/>
  <c r="I26" i="19"/>
  <c r="K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I30" i="19"/>
  <c r="K30" i="19"/>
  <c r="M30" i="19"/>
  <c r="O30" i="19"/>
  <c r="Q30" i="19"/>
  <c r="V30" i="19"/>
  <c r="G31" i="19"/>
  <c r="I31" i="19"/>
  <c r="K31" i="19"/>
  <c r="M31" i="19"/>
  <c r="O31" i="19"/>
  <c r="Q31" i="19"/>
  <c r="V31" i="19"/>
  <c r="G32" i="19"/>
  <c r="I32" i="19"/>
  <c r="K32" i="19"/>
  <c r="M32" i="19"/>
  <c r="O32" i="19"/>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I38" i="19"/>
  <c r="K38" i="19"/>
  <c r="M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M42" i="19" s="1"/>
  <c r="I42" i="19"/>
  <c r="K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I54" i="19"/>
  <c r="K54" i="19"/>
  <c r="M54" i="19"/>
  <c r="O54" i="19"/>
  <c r="Q54" i="19"/>
  <c r="V54" i="19"/>
  <c r="G55" i="19"/>
  <c r="I55" i="19"/>
  <c r="K55" i="19"/>
  <c r="M55" i="19"/>
  <c r="O55" i="19"/>
  <c r="Q55" i="19"/>
  <c r="V55" i="19"/>
  <c r="G56" i="19"/>
  <c r="I56" i="19"/>
  <c r="K56" i="19"/>
  <c r="M56" i="19"/>
  <c r="O56" i="19"/>
  <c r="Q56" i="19"/>
  <c r="V56" i="19"/>
  <c r="G57" i="19"/>
  <c r="M57" i="19" s="1"/>
  <c r="I57" i="19"/>
  <c r="K57" i="19"/>
  <c r="O57" i="19"/>
  <c r="Q57" i="19"/>
  <c r="V57" i="19"/>
  <c r="G58" i="19"/>
  <c r="M58" i="19" s="1"/>
  <c r="I58" i="19"/>
  <c r="K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I62" i="19"/>
  <c r="K62" i="19"/>
  <c r="M62" i="19"/>
  <c r="O62" i="19"/>
  <c r="Q62" i="19"/>
  <c r="V62" i="19"/>
  <c r="G63" i="19"/>
  <c r="I63" i="19"/>
  <c r="K63" i="19"/>
  <c r="M63" i="19"/>
  <c r="O63" i="19"/>
  <c r="Q63" i="19"/>
  <c r="V63" i="19"/>
  <c r="G64" i="19"/>
  <c r="I64" i="19"/>
  <c r="K64" i="19"/>
  <c r="M64" i="19"/>
  <c r="O64" i="19"/>
  <c r="Q64" i="19"/>
  <c r="V64" i="19"/>
  <c r="G65" i="19"/>
  <c r="M65" i="19" s="1"/>
  <c r="I65" i="19"/>
  <c r="K65" i="19"/>
  <c r="O65" i="19"/>
  <c r="Q65" i="19"/>
  <c r="V65" i="19"/>
  <c r="G66" i="19"/>
  <c r="M66" i="19" s="1"/>
  <c r="I66" i="19"/>
  <c r="K66" i="19"/>
  <c r="O66" i="19"/>
  <c r="Q66" i="19"/>
  <c r="V66" i="19"/>
  <c r="G67" i="19"/>
  <c r="I67" i="19"/>
  <c r="K67" i="19"/>
  <c r="M67" i="19"/>
  <c r="O67" i="19"/>
  <c r="Q67" i="19"/>
  <c r="V67" i="19"/>
  <c r="G68" i="19"/>
  <c r="M68" i="19" s="1"/>
  <c r="I68" i="19"/>
  <c r="K68" i="19"/>
  <c r="O68" i="19"/>
  <c r="Q68" i="19"/>
  <c r="V68" i="19"/>
  <c r="G69" i="19"/>
  <c r="M69" i="19" s="1"/>
  <c r="I69" i="19"/>
  <c r="K69" i="19"/>
  <c r="O69" i="19"/>
  <c r="Q69" i="19"/>
  <c r="V69" i="19"/>
  <c r="G70" i="19"/>
  <c r="I70" i="19"/>
  <c r="K70" i="19"/>
  <c r="M70" i="19"/>
  <c r="O70" i="19"/>
  <c r="Q70" i="19"/>
  <c r="V70" i="19"/>
  <c r="G71" i="19"/>
  <c r="I71" i="19"/>
  <c r="K71" i="19"/>
  <c r="M71" i="19"/>
  <c r="O71" i="19"/>
  <c r="Q71" i="19"/>
  <c r="V71" i="19"/>
  <c r="G73" i="19"/>
  <c r="M73" i="19" s="1"/>
  <c r="I73" i="19"/>
  <c r="I72" i="19" s="1"/>
  <c r="K73" i="19"/>
  <c r="K72" i="19" s="1"/>
  <c r="O73" i="19"/>
  <c r="O72" i="19" s="1"/>
  <c r="Q73" i="19"/>
  <c r="Q72" i="19" s="1"/>
  <c r="V73" i="19"/>
  <c r="V72" i="19" s="1"/>
  <c r="G74" i="19"/>
  <c r="M74" i="19" s="1"/>
  <c r="I74" i="19"/>
  <c r="K74" i="19"/>
  <c r="O74" i="19"/>
  <c r="Q74" i="19"/>
  <c r="V74" i="19"/>
  <c r="G75" i="19"/>
  <c r="I75" i="19"/>
  <c r="K75" i="19"/>
  <c r="M75" i="19"/>
  <c r="O75" i="19"/>
  <c r="Q75" i="19"/>
  <c r="V75" i="19"/>
  <c r="G76" i="19"/>
  <c r="M76" i="19" s="1"/>
  <c r="I76" i="19"/>
  <c r="K76" i="19"/>
  <c r="O76" i="19"/>
  <c r="Q76" i="19"/>
  <c r="V76" i="19"/>
  <c r="G77" i="19"/>
  <c r="G72" i="19" s="1"/>
  <c r="I77" i="19"/>
  <c r="K77" i="19"/>
  <c r="O77" i="19"/>
  <c r="Q77" i="19"/>
  <c r="V77" i="19"/>
  <c r="G78" i="19"/>
  <c r="I78" i="19"/>
  <c r="K78" i="19"/>
  <c r="M78" i="19"/>
  <c r="O78" i="19"/>
  <c r="Q78" i="19"/>
  <c r="V78" i="19"/>
  <c r="G79" i="19"/>
  <c r="I79" i="19"/>
  <c r="K79" i="19"/>
  <c r="M79" i="19"/>
  <c r="O79" i="19"/>
  <c r="Q79" i="19"/>
  <c r="V79" i="19"/>
  <c r="G80" i="19"/>
  <c r="I80" i="19"/>
  <c r="K80" i="19"/>
  <c r="M80" i="19"/>
  <c r="O80" i="19"/>
  <c r="Q80" i="19"/>
  <c r="V80" i="19"/>
  <c r="G81" i="19"/>
  <c r="M81" i="19" s="1"/>
  <c r="I81" i="19"/>
  <c r="K81" i="19"/>
  <c r="O81" i="19"/>
  <c r="Q81" i="19"/>
  <c r="V81" i="19"/>
  <c r="G82" i="19"/>
  <c r="M82" i="19" s="1"/>
  <c r="I82" i="19"/>
  <c r="K82" i="19"/>
  <c r="O82" i="19"/>
  <c r="Q82" i="19"/>
  <c r="V82" i="19"/>
  <c r="G83" i="19"/>
  <c r="I83" i="19"/>
  <c r="K83" i="19"/>
  <c r="M83" i="19"/>
  <c r="O83" i="19"/>
  <c r="Q83" i="19"/>
  <c r="V83" i="19"/>
  <c r="G84" i="19"/>
  <c r="M84" i="19" s="1"/>
  <c r="I84" i="19"/>
  <c r="K84" i="19"/>
  <c r="O84" i="19"/>
  <c r="Q84" i="19"/>
  <c r="V84" i="19"/>
  <c r="G85" i="19"/>
  <c r="Q85" i="19"/>
  <c r="G86" i="19"/>
  <c r="I86" i="19"/>
  <c r="I85" i="19" s="1"/>
  <c r="K86" i="19"/>
  <c r="K85" i="19" s="1"/>
  <c r="M86" i="19"/>
  <c r="M85" i="19" s="1"/>
  <c r="O86" i="19"/>
  <c r="O85" i="19" s="1"/>
  <c r="Q86" i="19"/>
  <c r="V86" i="19"/>
  <c r="V85" i="19" s="1"/>
  <c r="G87" i="19"/>
  <c r="I87" i="19"/>
  <c r="K87" i="19"/>
  <c r="M87" i="19"/>
  <c r="O87" i="19"/>
  <c r="Q87" i="19"/>
  <c r="V87" i="19"/>
  <c r="G88" i="19"/>
  <c r="I88" i="19"/>
  <c r="K88" i="19"/>
  <c r="M88" i="19"/>
  <c r="O88" i="19"/>
  <c r="Q88" i="19"/>
  <c r="V88" i="19"/>
  <c r="I89" i="19"/>
  <c r="O89" i="19"/>
  <c r="G90" i="19"/>
  <c r="M90" i="19" s="1"/>
  <c r="M89" i="19" s="1"/>
  <c r="I90" i="19"/>
  <c r="K90" i="19"/>
  <c r="K89" i="19" s="1"/>
  <c r="O90" i="19"/>
  <c r="Q90" i="19"/>
  <c r="Q89" i="19" s="1"/>
  <c r="V90" i="19"/>
  <c r="V89" i="19" s="1"/>
  <c r="G91" i="19"/>
  <c r="I91" i="19"/>
  <c r="K91" i="19"/>
  <c r="M91" i="19"/>
  <c r="O91" i="19"/>
  <c r="Q91" i="19"/>
  <c r="V91" i="19"/>
  <c r="O92" i="19"/>
  <c r="G93" i="19"/>
  <c r="G92" i="19" s="1"/>
  <c r="I93" i="19"/>
  <c r="I92" i="19" s="1"/>
  <c r="K93" i="19"/>
  <c r="K92" i="19" s="1"/>
  <c r="O93" i="19"/>
  <c r="Q93" i="19"/>
  <c r="Q92" i="19" s="1"/>
  <c r="V93" i="19"/>
  <c r="V92" i="19" s="1"/>
  <c r="G94" i="19"/>
  <c r="I94" i="19"/>
  <c r="K94" i="19"/>
  <c r="M94" i="19"/>
  <c r="O94" i="19"/>
  <c r="Q94" i="19"/>
  <c r="V94" i="19"/>
  <c r="K95" i="19"/>
  <c r="G96" i="19"/>
  <c r="G95" i="19" s="1"/>
  <c r="I96" i="19"/>
  <c r="I95" i="19" s="1"/>
  <c r="K96" i="19"/>
  <c r="M96" i="19"/>
  <c r="O96" i="19"/>
  <c r="O95" i="19" s="1"/>
  <c r="Q96" i="19"/>
  <c r="Q95" i="19" s="1"/>
  <c r="V96" i="19"/>
  <c r="V95" i="19" s="1"/>
  <c r="G97" i="19"/>
  <c r="M97" i="19" s="1"/>
  <c r="I97" i="19"/>
  <c r="K97" i="19"/>
  <c r="O97" i="19"/>
  <c r="Q97" i="19"/>
  <c r="V97" i="19"/>
  <c r="Q98" i="19"/>
  <c r="G99" i="19"/>
  <c r="I99" i="19"/>
  <c r="I98" i="19" s="1"/>
  <c r="K99" i="19"/>
  <c r="M99" i="19"/>
  <c r="O99" i="19"/>
  <c r="O98" i="19" s="1"/>
  <c r="Q99" i="19"/>
  <c r="V99" i="19"/>
  <c r="V98" i="19" s="1"/>
  <c r="G100" i="19"/>
  <c r="G98" i="19" s="1"/>
  <c r="I100" i="19"/>
  <c r="K100" i="19"/>
  <c r="K98" i="19" s="1"/>
  <c r="O100" i="19"/>
  <c r="Q100" i="19"/>
  <c r="V100" i="19"/>
  <c r="G101" i="19"/>
  <c r="G102" i="19"/>
  <c r="I102" i="19"/>
  <c r="I101" i="19" s="1"/>
  <c r="K102" i="19"/>
  <c r="K101" i="19" s="1"/>
  <c r="M102" i="19"/>
  <c r="O102" i="19"/>
  <c r="O101" i="19" s="1"/>
  <c r="Q102" i="19"/>
  <c r="V102" i="19"/>
  <c r="V101" i="19" s="1"/>
  <c r="G103" i="19"/>
  <c r="I103" i="19"/>
  <c r="K103" i="19"/>
  <c r="M103" i="19"/>
  <c r="M101" i="19" s="1"/>
  <c r="O103" i="19"/>
  <c r="Q103" i="19"/>
  <c r="Q101" i="19" s="1"/>
  <c r="V103" i="19"/>
  <c r="G105" i="19"/>
  <c r="M105" i="19" s="1"/>
  <c r="I105" i="19"/>
  <c r="I104" i="19" s="1"/>
  <c r="K105" i="19"/>
  <c r="K104" i="19" s="1"/>
  <c r="O105" i="19"/>
  <c r="O104" i="19" s="1"/>
  <c r="Q105" i="19"/>
  <c r="Q104" i="19" s="1"/>
  <c r="V105" i="19"/>
  <c r="G106" i="19"/>
  <c r="G104" i="19" s="1"/>
  <c r="I106" i="19"/>
  <c r="K106" i="19"/>
  <c r="O106" i="19"/>
  <c r="Q106" i="19"/>
  <c r="V106" i="19"/>
  <c r="V104" i="19" s="1"/>
  <c r="V107" i="19"/>
  <c r="G108" i="19"/>
  <c r="G107" i="19" s="1"/>
  <c r="I108" i="19"/>
  <c r="K108" i="19"/>
  <c r="K107" i="19" s="1"/>
  <c r="O108" i="19"/>
  <c r="O107" i="19" s="1"/>
  <c r="Q108" i="19"/>
  <c r="Q107" i="19" s="1"/>
  <c r="V108" i="19"/>
  <c r="G109" i="19"/>
  <c r="M109" i="19" s="1"/>
  <c r="I109" i="19"/>
  <c r="I107" i="19" s="1"/>
  <c r="K109" i="19"/>
  <c r="O109" i="19"/>
  <c r="Q109" i="19"/>
  <c r="V109" i="19"/>
  <c r="I110" i="19"/>
  <c r="G111" i="19"/>
  <c r="I111" i="19"/>
  <c r="K111" i="19"/>
  <c r="K110" i="19" s="1"/>
  <c r="M111" i="19"/>
  <c r="M110" i="19" s="1"/>
  <c r="O111" i="19"/>
  <c r="Q111" i="19"/>
  <c r="Q110" i="19" s="1"/>
  <c r="V111" i="19"/>
  <c r="G112" i="19"/>
  <c r="G110" i="19" s="1"/>
  <c r="I112" i="19"/>
  <c r="K112" i="19"/>
  <c r="M112" i="19"/>
  <c r="O112" i="19"/>
  <c r="O110" i="19" s="1"/>
  <c r="Q112" i="19"/>
  <c r="V112" i="19"/>
  <c r="V110" i="19" s="1"/>
  <c r="O113" i="19"/>
  <c r="G114" i="19"/>
  <c r="M114" i="19" s="1"/>
  <c r="M113" i="19" s="1"/>
  <c r="I114" i="19"/>
  <c r="K114" i="19"/>
  <c r="K113" i="19" s="1"/>
  <c r="O114" i="19"/>
  <c r="Q114" i="19"/>
  <c r="Q113" i="19" s="1"/>
  <c r="V114" i="19"/>
  <c r="V113" i="19" s="1"/>
  <c r="G115" i="19"/>
  <c r="M115" i="19" s="1"/>
  <c r="I115" i="19"/>
  <c r="I113" i="19" s="1"/>
  <c r="K115" i="19"/>
  <c r="O115" i="19"/>
  <c r="Q115" i="19"/>
  <c r="V115" i="19"/>
  <c r="G117" i="19"/>
  <c r="G116" i="19" s="1"/>
  <c r="I117" i="19"/>
  <c r="I116" i="19" s="1"/>
  <c r="K117" i="19"/>
  <c r="O117" i="19"/>
  <c r="Q117" i="19"/>
  <c r="Q116" i="19" s="1"/>
  <c r="V117" i="19"/>
  <c r="G118" i="19"/>
  <c r="I118" i="19"/>
  <c r="K118" i="19"/>
  <c r="K116" i="19" s="1"/>
  <c r="M118" i="19"/>
  <c r="O118" i="19"/>
  <c r="O116" i="19" s="1"/>
  <c r="Q118" i="19"/>
  <c r="V118" i="19"/>
  <c r="V116" i="19" s="1"/>
  <c r="G119" i="19"/>
  <c r="I119" i="19"/>
  <c r="K119" i="19"/>
  <c r="M119" i="19"/>
  <c r="O119" i="19"/>
  <c r="Q119" i="19"/>
  <c r="V119" i="19"/>
  <c r="G121" i="19"/>
  <c r="M121" i="19" s="1"/>
  <c r="I121" i="19"/>
  <c r="I120" i="19" s="1"/>
  <c r="K121" i="19"/>
  <c r="O121" i="19"/>
  <c r="O120" i="19" s="1"/>
  <c r="Q121" i="19"/>
  <c r="Q120" i="19" s="1"/>
  <c r="V121" i="19"/>
  <c r="G122" i="19"/>
  <c r="G120" i="19" s="1"/>
  <c r="I122" i="19"/>
  <c r="K122" i="19"/>
  <c r="K120" i="19" s="1"/>
  <c r="O122" i="19"/>
  <c r="Q122" i="19"/>
  <c r="V122" i="19"/>
  <c r="V120" i="19" s="1"/>
  <c r="V123" i="19"/>
  <c r="G124" i="19"/>
  <c r="G123" i="19" s="1"/>
  <c r="I124" i="19"/>
  <c r="K124" i="19"/>
  <c r="K123" i="19" s="1"/>
  <c r="O124" i="19"/>
  <c r="O123" i="19" s="1"/>
  <c r="Q124" i="19"/>
  <c r="Q123" i="19" s="1"/>
  <c r="V124" i="19"/>
  <c r="G125" i="19"/>
  <c r="M125" i="19" s="1"/>
  <c r="I125" i="19"/>
  <c r="I123" i="19" s="1"/>
  <c r="K125" i="19"/>
  <c r="O125" i="19"/>
  <c r="Q125" i="19"/>
  <c r="V125" i="19"/>
  <c r="I126" i="19"/>
  <c r="G127" i="19"/>
  <c r="I127" i="19"/>
  <c r="K127" i="19"/>
  <c r="K126" i="19" s="1"/>
  <c r="M127" i="19"/>
  <c r="O127" i="19"/>
  <c r="Q127" i="19"/>
  <c r="Q126" i="19" s="1"/>
  <c r="V127" i="19"/>
  <c r="G128" i="19"/>
  <c r="G126" i="19" s="1"/>
  <c r="I128" i="19"/>
  <c r="K128" i="19"/>
  <c r="M128" i="19"/>
  <c r="O128" i="19"/>
  <c r="O126" i="19" s="1"/>
  <c r="Q128" i="19"/>
  <c r="V128" i="19"/>
  <c r="V126" i="19" s="1"/>
  <c r="G129" i="19"/>
  <c r="I129" i="19"/>
  <c r="K129" i="19"/>
  <c r="M129" i="19"/>
  <c r="O129" i="19"/>
  <c r="Q129" i="19"/>
  <c r="V129" i="19"/>
  <c r="G130" i="19"/>
  <c r="M130" i="19" s="1"/>
  <c r="I130" i="19"/>
  <c r="K130" i="19"/>
  <c r="O130" i="19"/>
  <c r="Q130" i="19"/>
  <c r="V130" i="19"/>
  <c r="G131" i="19"/>
  <c r="M131" i="19" s="1"/>
  <c r="I131" i="19"/>
  <c r="K131" i="19"/>
  <c r="O131" i="19"/>
  <c r="Q131" i="19"/>
  <c r="V131" i="19"/>
  <c r="G133" i="19"/>
  <c r="G132" i="19" s="1"/>
  <c r="I133" i="19"/>
  <c r="I132" i="19" s="1"/>
  <c r="K133" i="19"/>
  <c r="O133" i="19"/>
  <c r="Q133" i="19"/>
  <c r="Q132" i="19" s="1"/>
  <c r="V133" i="19"/>
  <c r="G134" i="19"/>
  <c r="I134" i="19"/>
  <c r="K134" i="19"/>
  <c r="K132" i="19" s="1"/>
  <c r="M134" i="19"/>
  <c r="O134" i="19"/>
  <c r="O132" i="19" s="1"/>
  <c r="Q134" i="19"/>
  <c r="V134" i="19"/>
  <c r="V132" i="19" s="1"/>
  <c r="G135" i="19"/>
  <c r="I135" i="19"/>
  <c r="K135" i="19"/>
  <c r="M135" i="19"/>
  <c r="O135" i="19"/>
  <c r="Q135" i="19"/>
  <c r="V135" i="19"/>
  <c r="G136" i="19"/>
  <c r="I136" i="19"/>
  <c r="K136" i="19"/>
  <c r="M136" i="19"/>
  <c r="O136" i="19"/>
  <c r="Q136" i="19"/>
  <c r="V136" i="19"/>
  <c r="G137" i="19"/>
  <c r="I137" i="19"/>
  <c r="K137" i="19"/>
  <c r="M137" i="19"/>
  <c r="O137" i="19"/>
  <c r="Q137" i="19"/>
  <c r="V137" i="19"/>
  <c r="G138" i="19"/>
  <c r="M138" i="19" s="1"/>
  <c r="I138" i="19"/>
  <c r="K138" i="19"/>
  <c r="O138" i="19"/>
  <c r="Q138" i="19"/>
  <c r="V138" i="19"/>
  <c r="G139" i="19"/>
  <c r="M139" i="19" s="1"/>
  <c r="I139" i="19"/>
  <c r="K139" i="19"/>
  <c r="O139" i="19"/>
  <c r="Q139" i="19"/>
  <c r="V139" i="19"/>
  <c r="G140" i="19"/>
  <c r="M140" i="19" s="1"/>
  <c r="I140" i="19"/>
  <c r="K140" i="19"/>
  <c r="O140" i="19"/>
  <c r="Q140" i="19"/>
  <c r="V140" i="19"/>
  <c r="G141" i="19"/>
  <c r="M141" i="19" s="1"/>
  <c r="I141" i="19"/>
  <c r="K141" i="19"/>
  <c r="O141" i="19"/>
  <c r="Q141" i="19"/>
  <c r="V141" i="19"/>
  <c r="G142" i="19"/>
  <c r="I142" i="19"/>
  <c r="K142" i="19"/>
  <c r="M142" i="19"/>
  <c r="O142" i="19"/>
  <c r="Q142" i="19"/>
  <c r="V142" i="19"/>
  <c r="G143" i="19"/>
  <c r="I143" i="19"/>
  <c r="K143" i="19"/>
  <c r="M143" i="19"/>
  <c r="O143" i="19"/>
  <c r="Q143" i="19"/>
  <c r="V143" i="19"/>
  <c r="G145" i="19"/>
  <c r="I145" i="19"/>
  <c r="I144" i="19" s="1"/>
  <c r="K145" i="19"/>
  <c r="K144" i="19" s="1"/>
  <c r="M145" i="19"/>
  <c r="O145" i="19"/>
  <c r="O144" i="19" s="1"/>
  <c r="Q145" i="19"/>
  <c r="Q144" i="19" s="1"/>
  <c r="V145" i="19"/>
  <c r="G146" i="19"/>
  <c r="G144" i="19" s="1"/>
  <c r="I146" i="19"/>
  <c r="K146" i="19"/>
  <c r="O146" i="19"/>
  <c r="Q146" i="19"/>
  <c r="V146" i="19"/>
  <c r="V144" i="19" s="1"/>
  <c r="G147" i="19"/>
  <c r="M147" i="19" s="1"/>
  <c r="I147" i="19"/>
  <c r="K147" i="19"/>
  <c r="O147" i="19"/>
  <c r="Q147" i="19"/>
  <c r="V147" i="19"/>
  <c r="G148" i="19"/>
  <c r="M148" i="19" s="1"/>
  <c r="I148" i="19"/>
  <c r="K148" i="19"/>
  <c r="O148" i="19"/>
  <c r="Q148" i="19"/>
  <c r="V148" i="19"/>
  <c r="G149" i="19"/>
  <c r="M149" i="19" s="1"/>
  <c r="I149" i="19"/>
  <c r="K149" i="19"/>
  <c r="O149" i="19"/>
  <c r="Q149" i="19"/>
  <c r="V149" i="19"/>
  <c r="G150" i="19"/>
  <c r="I150" i="19"/>
  <c r="K150" i="19"/>
  <c r="M150" i="19"/>
  <c r="O150" i="19"/>
  <c r="Q150" i="19"/>
  <c r="V150" i="19"/>
  <c r="G151" i="19"/>
  <c r="I151" i="19"/>
  <c r="K151" i="19"/>
  <c r="M151" i="19"/>
  <c r="O151" i="19"/>
  <c r="Q151" i="19"/>
  <c r="V151" i="19"/>
  <c r="G152" i="19"/>
  <c r="I152" i="19"/>
  <c r="K152" i="19"/>
  <c r="M152" i="19"/>
  <c r="O152" i="19"/>
  <c r="Q152" i="19"/>
  <c r="V152" i="19"/>
  <c r="G153" i="19"/>
  <c r="I153" i="19"/>
  <c r="K153" i="19"/>
  <c r="M153" i="19"/>
  <c r="O153" i="19"/>
  <c r="Q153" i="19"/>
  <c r="V153" i="19"/>
  <c r="G154" i="19"/>
  <c r="M154" i="19" s="1"/>
  <c r="I154" i="19"/>
  <c r="K154" i="19"/>
  <c r="O154" i="19"/>
  <c r="Q154" i="19"/>
  <c r="V154" i="19"/>
  <c r="G155" i="19"/>
  <c r="M155" i="19" s="1"/>
  <c r="I155" i="19"/>
  <c r="K155" i="19"/>
  <c r="O155" i="19"/>
  <c r="Q155" i="19"/>
  <c r="V155" i="19"/>
  <c r="G157" i="19"/>
  <c r="G156" i="19" s="1"/>
  <c r="I157" i="19"/>
  <c r="I156" i="19" s="1"/>
  <c r="K157" i="19"/>
  <c r="K156" i="19" s="1"/>
  <c r="O157" i="19"/>
  <c r="Q157" i="19"/>
  <c r="Q156" i="19" s="1"/>
  <c r="V157" i="19"/>
  <c r="V156" i="19" s="1"/>
  <c r="G158" i="19"/>
  <c r="I158" i="19"/>
  <c r="K158" i="19"/>
  <c r="M158" i="19"/>
  <c r="O158" i="19"/>
  <c r="O156" i="19" s="1"/>
  <c r="Q158" i="19"/>
  <c r="V158" i="19"/>
  <c r="G159" i="19"/>
  <c r="I159" i="19"/>
  <c r="K159" i="19"/>
  <c r="M159" i="19"/>
  <c r="O159" i="19"/>
  <c r="Q159" i="19"/>
  <c r="V159" i="19"/>
  <c r="G160" i="19"/>
  <c r="I160" i="19"/>
  <c r="K160" i="19"/>
  <c r="M160" i="19"/>
  <c r="O160" i="19"/>
  <c r="Q160" i="19"/>
  <c r="V160" i="19"/>
  <c r="G161" i="19"/>
  <c r="M161" i="19" s="1"/>
  <c r="I161" i="19"/>
  <c r="K161" i="19"/>
  <c r="O161" i="19"/>
  <c r="Q161" i="19"/>
  <c r="V161" i="19"/>
  <c r="G162" i="19"/>
  <c r="M162" i="19" s="1"/>
  <c r="I162" i="19"/>
  <c r="K162" i="19"/>
  <c r="O162" i="19"/>
  <c r="Q162" i="19"/>
  <c r="V162" i="19"/>
  <c r="G163" i="19"/>
  <c r="M163" i="19" s="1"/>
  <c r="I163" i="19"/>
  <c r="K163" i="19"/>
  <c r="O163" i="19"/>
  <c r="Q163" i="19"/>
  <c r="V163" i="19"/>
  <c r="G164" i="19"/>
  <c r="M164" i="19" s="1"/>
  <c r="I164" i="19"/>
  <c r="K164" i="19"/>
  <c r="O164" i="19"/>
  <c r="Q164" i="19"/>
  <c r="V164" i="19"/>
  <c r="G165" i="19"/>
  <c r="M165" i="19" s="1"/>
  <c r="I165" i="19"/>
  <c r="K165" i="19"/>
  <c r="O165" i="19"/>
  <c r="Q165" i="19"/>
  <c r="V165" i="19"/>
  <c r="G166" i="19"/>
  <c r="I166" i="19"/>
  <c r="K166" i="19"/>
  <c r="M166" i="19"/>
  <c r="O166" i="19"/>
  <c r="Q166" i="19"/>
  <c r="V166" i="19"/>
  <c r="G167" i="19"/>
  <c r="I167" i="19"/>
  <c r="K167" i="19"/>
  <c r="M167" i="19"/>
  <c r="O167" i="19"/>
  <c r="Q167" i="19"/>
  <c r="V167" i="19"/>
  <c r="G168" i="19"/>
  <c r="I168" i="19"/>
  <c r="K168" i="19"/>
  <c r="M168" i="19"/>
  <c r="O168" i="19"/>
  <c r="Q168" i="19"/>
  <c r="V168" i="19"/>
  <c r="G169" i="19"/>
  <c r="I169" i="19"/>
  <c r="K169" i="19"/>
  <c r="M169" i="19"/>
  <c r="O169" i="19"/>
  <c r="Q169" i="19"/>
  <c r="V169" i="19"/>
  <c r="G170" i="19"/>
  <c r="M170" i="19" s="1"/>
  <c r="I170" i="19"/>
  <c r="K170" i="19"/>
  <c r="O170" i="19"/>
  <c r="Q170" i="19"/>
  <c r="V170" i="19"/>
  <c r="G171" i="19"/>
  <c r="M171" i="19" s="1"/>
  <c r="I171" i="19"/>
  <c r="K171" i="19"/>
  <c r="O171" i="19"/>
  <c r="Q171" i="19"/>
  <c r="V171" i="19"/>
  <c r="G172" i="19"/>
  <c r="M172" i="19" s="1"/>
  <c r="I172" i="19"/>
  <c r="K172" i="19"/>
  <c r="O172" i="19"/>
  <c r="Q172" i="19"/>
  <c r="V172" i="19"/>
  <c r="G173" i="19"/>
  <c r="M173" i="19" s="1"/>
  <c r="I173" i="19"/>
  <c r="K173" i="19"/>
  <c r="O173" i="19"/>
  <c r="Q173" i="19"/>
  <c r="V173" i="19"/>
  <c r="G174" i="19"/>
  <c r="I174" i="19"/>
  <c r="K174" i="19"/>
  <c r="M174" i="19"/>
  <c r="O174" i="19"/>
  <c r="Q174" i="19"/>
  <c r="V174" i="19"/>
  <c r="G175" i="19"/>
  <c r="I175" i="19"/>
  <c r="K175" i="19"/>
  <c r="M175" i="19"/>
  <c r="O175" i="19"/>
  <c r="Q175" i="19"/>
  <c r="V175" i="19"/>
  <c r="G177" i="19"/>
  <c r="M177" i="19" s="1"/>
  <c r="I177" i="19"/>
  <c r="I176" i="19" s="1"/>
  <c r="K177" i="19"/>
  <c r="K176" i="19" s="1"/>
  <c r="O177" i="19"/>
  <c r="O176" i="19" s="1"/>
  <c r="Q177" i="19"/>
  <c r="Q176" i="19" s="1"/>
  <c r="V177" i="19"/>
  <c r="V176" i="19" s="1"/>
  <c r="G178" i="19"/>
  <c r="G176" i="19" s="1"/>
  <c r="I178" i="19"/>
  <c r="K178" i="19"/>
  <c r="O178" i="19"/>
  <c r="Q178" i="19"/>
  <c r="V178" i="19"/>
  <c r="G179" i="19"/>
  <c r="M179" i="19" s="1"/>
  <c r="I179" i="19"/>
  <c r="K179" i="19"/>
  <c r="O179" i="19"/>
  <c r="Q179" i="19"/>
  <c r="V179" i="19"/>
  <c r="G180" i="19"/>
  <c r="M180" i="19" s="1"/>
  <c r="I180" i="19"/>
  <c r="K180" i="19"/>
  <c r="O180" i="19"/>
  <c r="Q180" i="19"/>
  <c r="V180" i="19"/>
  <c r="G181" i="19"/>
  <c r="M181" i="19" s="1"/>
  <c r="I181" i="19"/>
  <c r="K181" i="19"/>
  <c r="O181" i="19"/>
  <c r="Q181" i="19"/>
  <c r="V181" i="19"/>
  <c r="G182" i="19"/>
  <c r="I182" i="19"/>
  <c r="K182" i="19"/>
  <c r="M182" i="19"/>
  <c r="O182" i="19"/>
  <c r="Q182" i="19"/>
  <c r="V182" i="19"/>
  <c r="K183" i="19"/>
  <c r="G184" i="19"/>
  <c r="G183" i="19" s="1"/>
  <c r="I184" i="19"/>
  <c r="I183" i="19" s="1"/>
  <c r="K184" i="19"/>
  <c r="M184" i="19"/>
  <c r="O184" i="19"/>
  <c r="O183" i="19" s="1"/>
  <c r="Q184" i="19"/>
  <c r="Q183" i="19" s="1"/>
  <c r="V184" i="19"/>
  <c r="V183" i="19" s="1"/>
  <c r="G185" i="19"/>
  <c r="M185" i="19" s="1"/>
  <c r="I185" i="19"/>
  <c r="K185" i="19"/>
  <c r="O185" i="19"/>
  <c r="Q185" i="19"/>
  <c r="V185" i="19"/>
  <c r="G186" i="19"/>
  <c r="M186" i="19" s="1"/>
  <c r="I186" i="19"/>
  <c r="K186" i="19"/>
  <c r="O186" i="19"/>
  <c r="Q186" i="19"/>
  <c r="V186" i="19"/>
  <c r="G187" i="19"/>
  <c r="M187" i="19" s="1"/>
  <c r="I187" i="19"/>
  <c r="K187" i="19"/>
  <c r="O187" i="19"/>
  <c r="Q187" i="19"/>
  <c r="V187" i="19"/>
  <c r="G188" i="19"/>
  <c r="M188" i="19" s="1"/>
  <c r="I188" i="19"/>
  <c r="K188" i="19"/>
  <c r="O188" i="19"/>
  <c r="Q188" i="19"/>
  <c r="V188" i="19"/>
  <c r="G189" i="19"/>
  <c r="M189" i="19" s="1"/>
  <c r="I189" i="19"/>
  <c r="K189" i="19"/>
  <c r="O189" i="19"/>
  <c r="Q189" i="19"/>
  <c r="V189" i="19"/>
  <c r="I190" i="19"/>
  <c r="G191" i="19"/>
  <c r="I191" i="19"/>
  <c r="K191" i="19"/>
  <c r="K190" i="19" s="1"/>
  <c r="M191" i="19"/>
  <c r="O191" i="19"/>
  <c r="O190" i="19" s="1"/>
  <c r="Q191" i="19"/>
  <c r="Q190" i="19" s="1"/>
  <c r="V191" i="19"/>
  <c r="G192" i="19"/>
  <c r="G190" i="19" s="1"/>
  <c r="I192" i="19"/>
  <c r="K192" i="19"/>
  <c r="M192" i="19"/>
  <c r="O192" i="19"/>
  <c r="Q192" i="19"/>
  <c r="V192" i="19"/>
  <c r="V190" i="19" s="1"/>
  <c r="G193" i="19"/>
  <c r="I193" i="19"/>
  <c r="K193" i="19"/>
  <c r="M193" i="19"/>
  <c r="O193" i="19"/>
  <c r="Q193" i="19"/>
  <c r="V193" i="19"/>
  <c r="G194" i="19"/>
  <c r="M194" i="19" s="1"/>
  <c r="I194" i="19"/>
  <c r="K194" i="19"/>
  <c r="O194" i="19"/>
  <c r="Q194" i="19"/>
  <c r="V194" i="19"/>
  <c r="G195" i="19"/>
  <c r="M195" i="19" s="1"/>
  <c r="I195" i="19"/>
  <c r="K195" i="19"/>
  <c r="O195" i="19"/>
  <c r="Q195" i="19"/>
  <c r="V195" i="19"/>
  <c r="G196" i="19"/>
  <c r="M196" i="19" s="1"/>
  <c r="I196" i="19"/>
  <c r="K196" i="19"/>
  <c r="O196" i="19"/>
  <c r="Q196" i="19"/>
  <c r="V196" i="19"/>
  <c r="G197" i="19"/>
  <c r="M197" i="19" s="1"/>
  <c r="I197" i="19"/>
  <c r="K197" i="19"/>
  <c r="O197" i="19"/>
  <c r="Q197" i="19"/>
  <c r="V197" i="19"/>
  <c r="AE199" i="19"/>
  <c r="AF199" i="19"/>
  <c r="G187" i="18"/>
  <c r="G8" i="18"/>
  <c r="K8" i="18"/>
  <c r="Q8" i="18"/>
  <c r="G9" i="18"/>
  <c r="I9" i="18"/>
  <c r="I8" i="18" s="1"/>
  <c r="K9" i="18"/>
  <c r="M9" i="18"/>
  <c r="M8" i="18" s="1"/>
  <c r="O9" i="18"/>
  <c r="O8" i="18" s="1"/>
  <c r="Q9" i="18"/>
  <c r="V9" i="18"/>
  <c r="V8" i="18" s="1"/>
  <c r="G11" i="18"/>
  <c r="G12" i="18"/>
  <c r="I12" i="18"/>
  <c r="I11" i="18" s="1"/>
  <c r="K12" i="18"/>
  <c r="M12" i="18"/>
  <c r="M11" i="18" s="1"/>
  <c r="O12" i="18"/>
  <c r="Q12" i="18"/>
  <c r="Q11" i="18" s="1"/>
  <c r="V12" i="18"/>
  <c r="V11" i="18" s="1"/>
  <c r="G14" i="18"/>
  <c r="I14" i="18"/>
  <c r="K14" i="18"/>
  <c r="K11" i="18" s="1"/>
  <c r="M14" i="18"/>
  <c r="O14" i="18"/>
  <c r="O11" i="18" s="1"/>
  <c r="Q14" i="18"/>
  <c r="V14" i="18"/>
  <c r="G16" i="18"/>
  <c r="I16" i="18"/>
  <c r="K16" i="18"/>
  <c r="M16" i="18"/>
  <c r="O16" i="18"/>
  <c r="Q16" i="18"/>
  <c r="V16" i="18"/>
  <c r="G18" i="18"/>
  <c r="I18" i="18"/>
  <c r="K18" i="18"/>
  <c r="M18" i="18"/>
  <c r="O18" i="18"/>
  <c r="Q18" i="18"/>
  <c r="V18" i="18"/>
  <c r="G21" i="18"/>
  <c r="G20" i="18" s="1"/>
  <c r="I21" i="18"/>
  <c r="I20" i="18" s="1"/>
  <c r="K21" i="18"/>
  <c r="K20" i="18" s="1"/>
  <c r="O21" i="18"/>
  <c r="Q21" i="18"/>
  <c r="V21" i="18"/>
  <c r="V20" i="18" s="1"/>
  <c r="G23" i="18"/>
  <c r="I23" i="18"/>
  <c r="K23" i="18"/>
  <c r="M23" i="18"/>
  <c r="O23" i="18"/>
  <c r="Q23" i="18"/>
  <c r="V23" i="18"/>
  <c r="G25" i="18"/>
  <c r="M25" i="18" s="1"/>
  <c r="I25" i="18"/>
  <c r="K25" i="18"/>
  <c r="O25" i="18"/>
  <c r="O20" i="18" s="1"/>
  <c r="Q25" i="18"/>
  <c r="V25" i="18"/>
  <c r="G27" i="18"/>
  <c r="I27" i="18"/>
  <c r="K27" i="18"/>
  <c r="M27" i="18"/>
  <c r="O27" i="18"/>
  <c r="Q27" i="18"/>
  <c r="V27" i="18"/>
  <c r="G29" i="18"/>
  <c r="I29" i="18"/>
  <c r="K29" i="18"/>
  <c r="M29" i="18"/>
  <c r="O29" i="18"/>
  <c r="Q29" i="18"/>
  <c r="V29" i="18"/>
  <c r="G31" i="18"/>
  <c r="I31" i="18"/>
  <c r="K31" i="18"/>
  <c r="M31" i="18"/>
  <c r="O31" i="18"/>
  <c r="Q31" i="18"/>
  <c r="Q20" i="18" s="1"/>
  <c r="V31" i="18"/>
  <c r="G33" i="18"/>
  <c r="I33" i="18"/>
  <c r="K33" i="18"/>
  <c r="M33" i="18"/>
  <c r="O33" i="18"/>
  <c r="Q33" i="18"/>
  <c r="V33" i="18"/>
  <c r="G35" i="18"/>
  <c r="M35" i="18" s="1"/>
  <c r="I35" i="18"/>
  <c r="K35" i="18"/>
  <c r="O35" i="18"/>
  <c r="Q35" i="18"/>
  <c r="V35" i="18"/>
  <c r="G37" i="18"/>
  <c r="M37" i="18" s="1"/>
  <c r="I37" i="18"/>
  <c r="K37" i="18"/>
  <c r="O37" i="18"/>
  <c r="Q37" i="18"/>
  <c r="V37" i="18"/>
  <c r="G39" i="18"/>
  <c r="I39" i="18"/>
  <c r="K39" i="18"/>
  <c r="M39" i="18"/>
  <c r="O39" i="18"/>
  <c r="Q39" i="18"/>
  <c r="V39" i="18"/>
  <c r="G41" i="18"/>
  <c r="M41" i="18" s="1"/>
  <c r="I41" i="18"/>
  <c r="K41" i="18"/>
  <c r="O41" i="18"/>
  <c r="Q41" i="18"/>
  <c r="V41" i="18"/>
  <c r="G43" i="18"/>
  <c r="I43" i="18"/>
  <c r="K43" i="18"/>
  <c r="M43" i="18"/>
  <c r="O43" i="18"/>
  <c r="Q43" i="18"/>
  <c r="V43" i="18"/>
  <c r="G45" i="18"/>
  <c r="I45" i="18"/>
  <c r="K45" i="18"/>
  <c r="M45" i="18"/>
  <c r="O45" i="18"/>
  <c r="Q45" i="18"/>
  <c r="V45" i="18"/>
  <c r="G47" i="18"/>
  <c r="I47" i="18"/>
  <c r="K47" i="18"/>
  <c r="M47" i="18"/>
  <c r="O47" i="18"/>
  <c r="Q47" i="18"/>
  <c r="V47" i="18"/>
  <c r="G49" i="18"/>
  <c r="I49" i="18"/>
  <c r="K49" i="18"/>
  <c r="M49" i="18"/>
  <c r="O49" i="18"/>
  <c r="Q49" i="18"/>
  <c r="V49" i="18"/>
  <c r="G51" i="18"/>
  <c r="M51" i="18" s="1"/>
  <c r="I51" i="18"/>
  <c r="K51" i="18"/>
  <c r="O51" i="18"/>
  <c r="Q51" i="18"/>
  <c r="V51" i="18"/>
  <c r="G53" i="18"/>
  <c r="M53" i="18" s="1"/>
  <c r="I53" i="18"/>
  <c r="K53" i="18"/>
  <c r="O53" i="18"/>
  <c r="Q53" i="18"/>
  <c r="V53" i="18"/>
  <c r="G55" i="18"/>
  <c r="I55" i="18"/>
  <c r="K55" i="18"/>
  <c r="M55" i="18"/>
  <c r="O55" i="18"/>
  <c r="Q55" i="18"/>
  <c r="V55" i="18"/>
  <c r="G57" i="18"/>
  <c r="M57" i="18" s="1"/>
  <c r="I57" i="18"/>
  <c r="K57" i="18"/>
  <c r="O57" i="18"/>
  <c r="Q57" i="18"/>
  <c r="V57" i="18"/>
  <c r="G59" i="18"/>
  <c r="I59" i="18"/>
  <c r="K59" i="18"/>
  <c r="M59" i="18"/>
  <c r="O59" i="18"/>
  <c r="Q59" i="18"/>
  <c r="V59" i="18"/>
  <c r="G61" i="18"/>
  <c r="I61" i="18"/>
  <c r="K61" i="18"/>
  <c r="M61" i="18"/>
  <c r="O61" i="18"/>
  <c r="Q61" i="18"/>
  <c r="V61" i="18"/>
  <c r="G63" i="18"/>
  <c r="I63" i="18"/>
  <c r="K63" i="18"/>
  <c r="M63" i="18"/>
  <c r="O63" i="18"/>
  <c r="Q63" i="18"/>
  <c r="V63" i="18"/>
  <c r="G65" i="18"/>
  <c r="I65" i="18"/>
  <c r="K65" i="18"/>
  <c r="M65" i="18"/>
  <c r="O65" i="18"/>
  <c r="Q65" i="18"/>
  <c r="V65" i="18"/>
  <c r="G67" i="18"/>
  <c r="M67" i="18" s="1"/>
  <c r="I67" i="18"/>
  <c r="K67" i="18"/>
  <c r="O67" i="18"/>
  <c r="Q67" i="18"/>
  <c r="V67" i="18"/>
  <c r="G69" i="18"/>
  <c r="M69" i="18" s="1"/>
  <c r="I69" i="18"/>
  <c r="K69" i="18"/>
  <c r="O69" i="18"/>
  <c r="Q69" i="18"/>
  <c r="V69" i="18"/>
  <c r="G71" i="18"/>
  <c r="I71" i="18"/>
  <c r="K71" i="18"/>
  <c r="M71" i="18"/>
  <c r="O71" i="18"/>
  <c r="Q71" i="18"/>
  <c r="V71" i="18"/>
  <c r="G73" i="18"/>
  <c r="M73" i="18" s="1"/>
  <c r="I73" i="18"/>
  <c r="K73" i="18"/>
  <c r="O73" i="18"/>
  <c r="Q73" i="18"/>
  <c r="V73" i="18"/>
  <c r="G75" i="18"/>
  <c r="I75" i="18"/>
  <c r="K75" i="18"/>
  <c r="M75" i="18"/>
  <c r="O75" i="18"/>
  <c r="Q75" i="18"/>
  <c r="V75" i="18"/>
  <c r="G77" i="18"/>
  <c r="I77" i="18"/>
  <c r="K77" i="18"/>
  <c r="M77" i="18"/>
  <c r="O77" i="18"/>
  <c r="Q77" i="18"/>
  <c r="V77" i="18"/>
  <c r="G79" i="18"/>
  <c r="I79" i="18"/>
  <c r="K79" i="18"/>
  <c r="M79" i="18"/>
  <c r="O79" i="18"/>
  <c r="Q79" i="18"/>
  <c r="V79" i="18"/>
  <c r="G81" i="18"/>
  <c r="I81" i="18"/>
  <c r="K81" i="18"/>
  <c r="M81" i="18"/>
  <c r="O81" i="18"/>
  <c r="Q81" i="18"/>
  <c r="V81" i="18"/>
  <c r="G83" i="18"/>
  <c r="M83" i="18" s="1"/>
  <c r="I83" i="18"/>
  <c r="K83" i="18"/>
  <c r="O83" i="18"/>
  <c r="Q83" i="18"/>
  <c r="V83" i="18"/>
  <c r="G85" i="18"/>
  <c r="M85" i="18" s="1"/>
  <c r="I85" i="18"/>
  <c r="K85" i="18"/>
  <c r="O85" i="18"/>
  <c r="Q85" i="18"/>
  <c r="V85" i="18"/>
  <c r="G87" i="18"/>
  <c r="I87" i="18"/>
  <c r="K87" i="18"/>
  <c r="M87" i="18"/>
  <c r="O87" i="18"/>
  <c r="Q87" i="18"/>
  <c r="V87" i="18"/>
  <c r="G89" i="18"/>
  <c r="M89" i="18" s="1"/>
  <c r="I89" i="18"/>
  <c r="K89" i="18"/>
  <c r="O89" i="18"/>
  <c r="Q89" i="18"/>
  <c r="V89" i="18"/>
  <c r="G91" i="18"/>
  <c r="I91" i="18"/>
  <c r="K91" i="18"/>
  <c r="M91" i="18"/>
  <c r="O91" i="18"/>
  <c r="Q91" i="18"/>
  <c r="V91" i="18"/>
  <c r="G93" i="18"/>
  <c r="M93" i="18" s="1"/>
  <c r="I93" i="18"/>
  <c r="K93" i="18"/>
  <c r="O93" i="18"/>
  <c r="Q93" i="18"/>
  <c r="V93" i="18"/>
  <c r="G95" i="18"/>
  <c r="I95" i="18"/>
  <c r="K95" i="18"/>
  <c r="M95" i="18"/>
  <c r="O95" i="18"/>
  <c r="Q95" i="18"/>
  <c r="V95" i="18"/>
  <c r="G97" i="18"/>
  <c r="I97" i="18"/>
  <c r="K97" i="18"/>
  <c r="M97" i="18"/>
  <c r="O97" i="18"/>
  <c r="Q97" i="18"/>
  <c r="V97" i="18"/>
  <c r="G99" i="18"/>
  <c r="M99" i="18" s="1"/>
  <c r="I99" i="18"/>
  <c r="K99" i="18"/>
  <c r="O99" i="18"/>
  <c r="Q99" i="18"/>
  <c r="V99" i="18"/>
  <c r="G101" i="18"/>
  <c r="M101" i="18" s="1"/>
  <c r="I101" i="18"/>
  <c r="K101" i="18"/>
  <c r="O101" i="18"/>
  <c r="Q101" i="18"/>
  <c r="V101" i="18"/>
  <c r="G103" i="18"/>
  <c r="I103" i="18"/>
  <c r="K103" i="18"/>
  <c r="M103" i="18"/>
  <c r="O103" i="18"/>
  <c r="Q103" i="18"/>
  <c r="V103" i="18"/>
  <c r="G105" i="18"/>
  <c r="M105" i="18" s="1"/>
  <c r="I105" i="18"/>
  <c r="K105" i="18"/>
  <c r="O105" i="18"/>
  <c r="Q105" i="18"/>
  <c r="V105" i="18"/>
  <c r="G107" i="18"/>
  <c r="I107" i="18"/>
  <c r="K107" i="18"/>
  <c r="M107" i="18"/>
  <c r="O107" i="18"/>
  <c r="Q107" i="18"/>
  <c r="V107" i="18"/>
  <c r="G109" i="18"/>
  <c r="I109" i="18"/>
  <c r="K109" i="18"/>
  <c r="M109" i="18"/>
  <c r="O109" i="18"/>
  <c r="Q109" i="18"/>
  <c r="V109" i="18"/>
  <c r="G111" i="18"/>
  <c r="I111" i="18"/>
  <c r="K111" i="18"/>
  <c r="M111" i="18"/>
  <c r="O111" i="18"/>
  <c r="Q111" i="18"/>
  <c r="V111" i="18"/>
  <c r="G113" i="18"/>
  <c r="I113" i="18"/>
  <c r="K113" i="18"/>
  <c r="M113" i="18"/>
  <c r="O113" i="18"/>
  <c r="Q113" i="18"/>
  <c r="V113" i="18"/>
  <c r="G115" i="18"/>
  <c r="M115" i="18" s="1"/>
  <c r="I115" i="18"/>
  <c r="K115" i="18"/>
  <c r="O115" i="18"/>
  <c r="Q115" i="18"/>
  <c r="V115" i="18"/>
  <c r="G117" i="18"/>
  <c r="G118" i="18"/>
  <c r="I118" i="18"/>
  <c r="I117" i="18" s="1"/>
  <c r="K118" i="18"/>
  <c r="K117" i="18" s="1"/>
  <c r="M118" i="18"/>
  <c r="M117" i="18" s="1"/>
  <c r="O118" i="18"/>
  <c r="O117" i="18" s="1"/>
  <c r="Q118" i="18"/>
  <c r="V118" i="18"/>
  <c r="V117" i="18" s="1"/>
  <c r="G120" i="18"/>
  <c r="I120" i="18"/>
  <c r="K120" i="18"/>
  <c r="M120" i="18"/>
  <c r="O120" i="18"/>
  <c r="Q120" i="18"/>
  <c r="V120" i="18"/>
  <c r="G122" i="18"/>
  <c r="I122" i="18"/>
  <c r="K122" i="18"/>
  <c r="M122" i="18"/>
  <c r="O122" i="18"/>
  <c r="Q122" i="18"/>
  <c r="V122" i="18"/>
  <c r="G124" i="18"/>
  <c r="I124" i="18"/>
  <c r="K124" i="18"/>
  <c r="M124" i="18"/>
  <c r="O124" i="18"/>
  <c r="Q124" i="18"/>
  <c r="Q117" i="18" s="1"/>
  <c r="V124" i="18"/>
  <c r="G126" i="18"/>
  <c r="I126" i="18"/>
  <c r="K126" i="18"/>
  <c r="M126" i="18"/>
  <c r="O126" i="18"/>
  <c r="Q126" i="18"/>
  <c r="V126" i="18"/>
  <c r="G128" i="18"/>
  <c r="I128" i="18"/>
  <c r="K128" i="18"/>
  <c r="M128" i="18"/>
  <c r="O128" i="18"/>
  <c r="Q128" i="18"/>
  <c r="V128" i="18"/>
  <c r="O130" i="18"/>
  <c r="G131" i="18"/>
  <c r="G130" i="18" s="1"/>
  <c r="I131" i="18"/>
  <c r="I130" i="18" s="1"/>
  <c r="K131" i="18"/>
  <c r="K130" i="18" s="1"/>
  <c r="O131" i="18"/>
  <c r="Q131" i="18"/>
  <c r="Q130" i="18" s="1"/>
  <c r="V131" i="18"/>
  <c r="V130" i="18" s="1"/>
  <c r="G133" i="18"/>
  <c r="I133" i="18"/>
  <c r="K133" i="18"/>
  <c r="M133" i="18"/>
  <c r="O133" i="18"/>
  <c r="Q133" i="18"/>
  <c r="V133" i="18"/>
  <c r="K135" i="18"/>
  <c r="G136" i="18"/>
  <c r="G135" i="18" s="1"/>
  <c r="I136" i="18"/>
  <c r="I135" i="18" s="1"/>
  <c r="K136" i="18"/>
  <c r="M136" i="18"/>
  <c r="M135" i="18" s="1"/>
  <c r="O136" i="18"/>
  <c r="O135" i="18" s="1"/>
  <c r="Q136" i="18"/>
  <c r="Q135" i="18" s="1"/>
  <c r="V136" i="18"/>
  <c r="V135" i="18" s="1"/>
  <c r="G138" i="18"/>
  <c r="I138" i="18"/>
  <c r="K138" i="18"/>
  <c r="M138" i="18"/>
  <c r="O138" i="18"/>
  <c r="Q138" i="18"/>
  <c r="V138" i="18"/>
  <c r="G140" i="18"/>
  <c r="I140" i="18"/>
  <c r="K140" i="18"/>
  <c r="M140" i="18"/>
  <c r="O140" i="18"/>
  <c r="Q140" i="18"/>
  <c r="V140" i="18"/>
  <c r="G142" i="18"/>
  <c r="I142" i="18"/>
  <c r="K142" i="18"/>
  <c r="M142" i="18"/>
  <c r="O142" i="18"/>
  <c r="Q142" i="18"/>
  <c r="V142" i="18"/>
  <c r="G144" i="18"/>
  <c r="M144" i="18" s="1"/>
  <c r="I144" i="18"/>
  <c r="K144" i="18"/>
  <c r="O144" i="18"/>
  <c r="Q144" i="18"/>
  <c r="V144" i="18"/>
  <c r="G147" i="18"/>
  <c r="I147" i="18"/>
  <c r="I146" i="18" s="1"/>
  <c r="K147" i="18"/>
  <c r="K146" i="18" s="1"/>
  <c r="M147" i="18"/>
  <c r="O147" i="18"/>
  <c r="O146" i="18" s="1"/>
  <c r="Q147" i="18"/>
  <c r="V147" i="18"/>
  <c r="V146" i="18" s="1"/>
  <c r="G148" i="18"/>
  <c r="I148" i="18"/>
  <c r="K148" i="18"/>
  <c r="M148" i="18"/>
  <c r="O148" i="18"/>
  <c r="Q148" i="18"/>
  <c r="V148" i="18"/>
  <c r="G149" i="18"/>
  <c r="I149" i="18"/>
  <c r="K149" i="18"/>
  <c r="M149" i="18"/>
  <c r="O149" i="18"/>
  <c r="Q149" i="18"/>
  <c r="V149" i="18"/>
  <c r="G150" i="18"/>
  <c r="I150" i="18"/>
  <c r="K150" i="18"/>
  <c r="M150" i="18"/>
  <c r="O150" i="18"/>
  <c r="Q150" i="18"/>
  <c r="Q146" i="18" s="1"/>
  <c r="V150" i="18"/>
  <c r="G152" i="18"/>
  <c r="M152" i="18" s="1"/>
  <c r="I152" i="18"/>
  <c r="K152" i="18"/>
  <c r="O152" i="18"/>
  <c r="Q152" i="18"/>
  <c r="V152" i="18"/>
  <c r="G154" i="18"/>
  <c r="I154" i="18"/>
  <c r="K154" i="18"/>
  <c r="M154" i="18"/>
  <c r="O154" i="18"/>
  <c r="Q154" i="18"/>
  <c r="V154" i="18"/>
  <c r="G156" i="18"/>
  <c r="M156" i="18" s="1"/>
  <c r="I156" i="18"/>
  <c r="K156" i="18"/>
  <c r="O156" i="18"/>
  <c r="Q156" i="18"/>
  <c r="V156" i="18"/>
  <c r="G158" i="18"/>
  <c r="G146" i="18" s="1"/>
  <c r="I158" i="18"/>
  <c r="K158" i="18"/>
  <c r="O158" i="18"/>
  <c r="Q158" i="18"/>
  <c r="V158" i="18"/>
  <c r="G160" i="18"/>
  <c r="I160" i="18"/>
  <c r="K160" i="18"/>
  <c r="M160" i="18"/>
  <c r="O160" i="18"/>
  <c r="Q160" i="18"/>
  <c r="V160" i="18"/>
  <c r="G162" i="18"/>
  <c r="I162" i="18"/>
  <c r="K162" i="18"/>
  <c r="M162" i="18"/>
  <c r="O162" i="18"/>
  <c r="Q162" i="18"/>
  <c r="V162" i="18"/>
  <c r="G164" i="18"/>
  <c r="I164" i="18"/>
  <c r="K164" i="18"/>
  <c r="M164" i="18"/>
  <c r="O164" i="18"/>
  <c r="Q164" i="18"/>
  <c r="V164" i="18"/>
  <c r="G166" i="18"/>
  <c r="I166" i="18"/>
  <c r="K166" i="18"/>
  <c r="M166" i="18"/>
  <c r="O166" i="18"/>
  <c r="Q166" i="18"/>
  <c r="V166" i="18"/>
  <c r="G168" i="18"/>
  <c r="Q168" i="18"/>
  <c r="G169" i="18"/>
  <c r="I169" i="18"/>
  <c r="I168" i="18" s="1"/>
  <c r="K169" i="18"/>
  <c r="M169" i="18"/>
  <c r="M168" i="18" s="1"/>
  <c r="O169" i="18"/>
  <c r="O168" i="18" s="1"/>
  <c r="Q169" i="18"/>
  <c r="V169" i="18"/>
  <c r="V168" i="18" s="1"/>
  <c r="G171" i="18"/>
  <c r="M171" i="18" s="1"/>
  <c r="I171" i="18"/>
  <c r="K171" i="18"/>
  <c r="K168" i="18" s="1"/>
  <c r="O171" i="18"/>
  <c r="Q171" i="18"/>
  <c r="V171" i="18"/>
  <c r="G173" i="18"/>
  <c r="M173" i="18"/>
  <c r="Q173" i="18"/>
  <c r="G174" i="18"/>
  <c r="I174" i="18"/>
  <c r="I173" i="18" s="1"/>
  <c r="K174" i="18"/>
  <c r="K173" i="18" s="1"/>
  <c r="M174" i="18"/>
  <c r="O174" i="18"/>
  <c r="O173" i="18" s="1"/>
  <c r="Q174" i="18"/>
  <c r="V174" i="18"/>
  <c r="V173" i="18" s="1"/>
  <c r="K176" i="18"/>
  <c r="G177" i="18"/>
  <c r="G176" i="18" s="1"/>
  <c r="I177" i="18"/>
  <c r="I176" i="18" s="1"/>
  <c r="K177" i="18"/>
  <c r="M177" i="18"/>
  <c r="O177" i="18"/>
  <c r="O176" i="18" s="1"/>
  <c r="Q177" i="18"/>
  <c r="V177" i="18"/>
  <c r="V176" i="18" s="1"/>
  <c r="G178" i="18"/>
  <c r="I178" i="18"/>
  <c r="K178" i="18"/>
  <c r="M178" i="18"/>
  <c r="O178" i="18"/>
  <c r="Q178" i="18"/>
  <c r="V178" i="18"/>
  <c r="G179" i="18"/>
  <c r="M179" i="18" s="1"/>
  <c r="I179" i="18"/>
  <c r="K179" i="18"/>
  <c r="O179" i="18"/>
  <c r="Q179" i="18"/>
  <c r="Q176" i="18" s="1"/>
  <c r="V179" i="18"/>
  <c r="G180" i="18"/>
  <c r="I180" i="18"/>
  <c r="K180" i="18"/>
  <c r="M180" i="18"/>
  <c r="O180" i="18"/>
  <c r="Q180" i="18"/>
  <c r="V180" i="18"/>
  <c r="G182" i="18"/>
  <c r="G181" i="18" s="1"/>
  <c r="I182" i="18"/>
  <c r="I181" i="18" s="1"/>
  <c r="K182" i="18"/>
  <c r="O182" i="18"/>
  <c r="Q182" i="18"/>
  <c r="Q181" i="18" s="1"/>
  <c r="V182" i="18"/>
  <c r="V181" i="18" s="1"/>
  <c r="G183" i="18"/>
  <c r="I183" i="18"/>
  <c r="K183" i="18"/>
  <c r="M183" i="18"/>
  <c r="O183" i="18"/>
  <c r="O181" i="18" s="1"/>
  <c r="Q183" i="18"/>
  <c r="V183" i="18"/>
  <c r="G184" i="18"/>
  <c r="I184" i="18"/>
  <c r="K184" i="18"/>
  <c r="K181" i="18" s="1"/>
  <c r="M184" i="18"/>
  <c r="O184" i="18"/>
  <c r="Q184" i="18"/>
  <c r="V184" i="18"/>
  <c r="G185" i="18"/>
  <c r="I185" i="18"/>
  <c r="K185" i="18"/>
  <c r="M185" i="18"/>
  <c r="O185" i="18"/>
  <c r="Q185" i="18"/>
  <c r="V185" i="18"/>
  <c r="AE187" i="18"/>
  <c r="G122" i="17"/>
  <c r="G9" i="17"/>
  <c r="M9" i="17" s="1"/>
  <c r="I9" i="17"/>
  <c r="I8" i="17" s="1"/>
  <c r="K9" i="17"/>
  <c r="K8" i="17" s="1"/>
  <c r="O9" i="17"/>
  <c r="O8" i="17" s="1"/>
  <c r="Q9" i="17"/>
  <c r="V9" i="17"/>
  <c r="V8" i="17" s="1"/>
  <c r="G11" i="17"/>
  <c r="G8" i="17" s="1"/>
  <c r="I11" i="17"/>
  <c r="K11" i="17"/>
  <c r="O11" i="17"/>
  <c r="Q11" i="17"/>
  <c r="Q8" i="17" s="1"/>
  <c r="V11" i="17"/>
  <c r="G13" i="17"/>
  <c r="I13" i="17"/>
  <c r="K13" i="17"/>
  <c r="M13" i="17"/>
  <c r="O13" i="17"/>
  <c r="Q13" i="17"/>
  <c r="V13" i="17"/>
  <c r="G15" i="17"/>
  <c r="M15" i="17" s="1"/>
  <c r="I15" i="17"/>
  <c r="K15" i="17"/>
  <c r="O15" i="17"/>
  <c r="Q15" i="17"/>
  <c r="V15" i="17"/>
  <c r="G17" i="17"/>
  <c r="I17" i="17"/>
  <c r="K17" i="17"/>
  <c r="M17" i="17"/>
  <c r="O17" i="17"/>
  <c r="Q17" i="17"/>
  <c r="V17" i="17"/>
  <c r="G23" i="17"/>
  <c r="I23" i="17"/>
  <c r="K23" i="17"/>
  <c r="K22" i="17" s="1"/>
  <c r="M23" i="17"/>
  <c r="O23" i="17"/>
  <c r="Q23" i="17"/>
  <c r="Q22" i="17" s="1"/>
  <c r="V23" i="17"/>
  <c r="G25" i="17"/>
  <c r="G22" i="17" s="1"/>
  <c r="I25" i="17"/>
  <c r="K25" i="17"/>
  <c r="O25" i="17"/>
  <c r="Q25" i="17"/>
  <c r="V25" i="17"/>
  <c r="G27" i="17"/>
  <c r="I27" i="17"/>
  <c r="I22" i="17" s="1"/>
  <c r="K27" i="17"/>
  <c r="M27" i="17"/>
  <c r="O27" i="17"/>
  <c r="Q27" i="17"/>
  <c r="V27" i="17"/>
  <c r="G29" i="17"/>
  <c r="M29" i="17" s="1"/>
  <c r="I29" i="17"/>
  <c r="K29" i="17"/>
  <c r="O29" i="17"/>
  <c r="Q29" i="17"/>
  <c r="V29" i="17"/>
  <c r="G31" i="17"/>
  <c r="I31" i="17"/>
  <c r="K31" i="17"/>
  <c r="M31" i="17"/>
  <c r="O31" i="17"/>
  <c r="Q31" i="17"/>
  <c r="V31" i="17"/>
  <c r="G33" i="17"/>
  <c r="M33" i="17" s="1"/>
  <c r="I33" i="17"/>
  <c r="K33" i="17"/>
  <c r="O33" i="17"/>
  <c r="O22" i="17" s="1"/>
  <c r="Q33" i="17"/>
  <c r="V33" i="17"/>
  <c r="G35" i="17"/>
  <c r="I35" i="17"/>
  <c r="K35" i="17"/>
  <c r="M35" i="17"/>
  <c r="O35" i="17"/>
  <c r="Q35" i="17"/>
  <c r="V35" i="17"/>
  <c r="G37" i="17"/>
  <c r="I37" i="17"/>
  <c r="K37" i="17"/>
  <c r="M37" i="17"/>
  <c r="O37" i="17"/>
  <c r="Q37" i="17"/>
  <c r="V37" i="17"/>
  <c r="V22" i="17" s="1"/>
  <c r="G39" i="17"/>
  <c r="I39" i="17"/>
  <c r="K39" i="17"/>
  <c r="M39" i="17"/>
  <c r="O39" i="17"/>
  <c r="Q39" i="17"/>
  <c r="V39" i="17"/>
  <c r="G41" i="17"/>
  <c r="M41" i="17" s="1"/>
  <c r="I41" i="17"/>
  <c r="K41" i="17"/>
  <c r="O41" i="17"/>
  <c r="Q41" i="17"/>
  <c r="V41" i="17"/>
  <c r="G44" i="17"/>
  <c r="M44" i="17" s="1"/>
  <c r="I44" i="17"/>
  <c r="K44" i="17"/>
  <c r="K43" i="17" s="1"/>
  <c r="O44" i="17"/>
  <c r="Q44" i="17"/>
  <c r="Q43" i="17" s="1"/>
  <c r="V44" i="17"/>
  <c r="G46" i="17"/>
  <c r="I46" i="17"/>
  <c r="K46" i="17"/>
  <c r="M46" i="17"/>
  <c r="O46" i="17"/>
  <c r="Q46" i="17"/>
  <c r="V46" i="17"/>
  <c r="G48" i="17"/>
  <c r="I48" i="17"/>
  <c r="K48" i="17"/>
  <c r="M48" i="17"/>
  <c r="O48" i="17"/>
  <c r="O43" i="17" s="1"/>
  <c r="Q48" i="17"/>
  <c r="V48" i="17"/>
  <c r="G50" i="17"/>
  <c r="I50" i="17"/>
  <c r="K50" i="17"/>
  <c r="M50" i="17"/>
  <c r="O50" i="17"/>
  <c r="Q50" i="17"/>
  <c r="V50" i="17"/>
  <c r="G52" i="17"/>
  <c r="I52" i="17"/>
  <c r="K52" i="17"/>
  <c r="M52" i="17"/>
  <c r="O52" i="17"/>
  <c r="Q52" i="17"/>
  <c r="V52" i="17"/>
  <c r="V43" i="17" s="1"/>
  <c r="G54" i="17"/>
  <c r="I54" i="17"/>
  <c r="K54" i="17"/>
  <c r="M54" i="17"/>
  <c r="O54" i="17"/>
  <c r="Q54" i="17"/>
  <c r="V54" i="17"/>
  <c r="G56" i="17"/>
  <c r="AF122" i="17" s="1"/>
  <c r="I56" i="17"/>
  <c r="K56" i="17"/>
  <c r="O56" i="17"/>
  <c r="Q56" i="17"/>
  <c r="V56" i="17"/>
  <c r="G58" i="17"/>
  <c r="I58" i="17"/>
  <c r="I43" i="17" s="1"/>
  <c r="K58" i="17"/>
  <c r="M58" i="17"/>
  <c r="O58" i="17"/>
  <c r="Q58" i="17"/>
  <c r="V58" i="17"/>
  <c r="G60" i="17"/>
  <c r="M60" i="17" s="1"/>
  <c r="I60" i="17"/>
  <c r="K60" i="17"/>
  <c r="O60" i="17"/>
  <c r="Q60" i="17"/>
  <c r="V60" i="17"/>
  <c r="G62" i="17"/>
  <c r="I62" i="17"/>
  <c r="K62" i="17"/>
  <c r="M62" i="17"/>
  <c r="O62" i="17"/>
  <c r="Q62" i="17"/>
  <c r="V62" i="17"/>
  <c r="G64" i="17"/>
  <c r="I64" i="17"/>
  <c r="K64" i="17"/>
  <c r="M64" i="17"/>
  <c r="O64" i="17"/>
  <c r="Q64" i="17"/>
  <c r="V64" i="17"/>
  <c r="G66" i="17"/>
  <c r="I66" i="17"/>
  <c r="K66" i="17"/>
  <c r="M66" i="17"/>
  <c r="O66" i="17"/>
  <c r="Q66" i="17"/>
  <c r="V66" i="17"/>
  <c r="G68" i="17"/>
  <c r="I68" i="17"/>
  <c r="K68" i="17"/>
  <c r="M68" i="17"/>
  <c r="O68" i="17"/>
  <c r="Q68" i="17"/>
  <c r="V68" i="17"/>
  <c r="G70" i="17"/>
  <c r="I70" i="17"/>
  <c r="K70" i="17"/>
  <c r="M70" i="17"/>
  <c r="O70" i="17"/>
  <c r="Q70" i="17"/>
  <c r="V70" i="17"/>
  <c r="G72" i="17"/>
  <c r="M72" i="17" s="1"/>
  <c r="I72" i="17"/>
  <c r="K72" i="17"/>
  <c r="O72" i="17"/>
  <c r="Q72" i="17"/>
  <c r="V72" i="17"/>
  <c r="G74" i="17"/>
  <c r="I74" i="17"/>
  <c r="K74" i="17"/>
  <c r="M74" i="17"/>
  <c r="O74" i="17"/>
  <c r="Q74" i="17"/>
  <c r="V74" i="17"/>
  <c r="G76" i="17"/>
  <c r="M76" i="17" s="1"/>
  <c r="I76" i="17"/>
  <c r="K76" i="17"/>
  <c r="O76" i="17"/>
  <c r="Q76" i="17"/>
  <c r="V76" i="17"/>
  <c r="G78" i="17"/>
  <c r="I78" i="17"/>
  <c r="K78" i="17"/>
  <c r="M78" i="17"/>
  <c r="O78" i="17"/>
  <c r="Q78" i="17"/>
  <c r="V78" i="17"/>
  <c r="G80" i="17"/>
  <c r="I80" i="17"/>
  <c r="K80" i="17"/>
  <c r="M80" i="17"/>
  <c r="O80" i="17"/>
  <c r="Q80" i="17"/>
  <c r="V80" i="17"/>
  <c r="G82" i="17"/>
  <c r="I82" i="17"/>
  <c r="K82" i="17"/>
  <c r="M82" i="17"/>
  <c r="O82" i="17"/>
  <c r="Q82" i="17"/>
  <c r="V82" i="17"/>
  <c r="G84" i="17"/>
  <c r="I84" i="17"/>
  <c r="K84" i="17"/>
  <c r="M84" i="17"/>
  <c r="O84" i="17"/>
  <c r="Q84" i="17"/>
  <c r="V84" i="17"/>
  <c r="G86" i="17"/>
  <c r="I86" i="17"/>
  <c r="K86" i="17"/>
  <c r="M86" i="17"/>
  <c r="O86" i="17"/>
  <c r="Q86" i="17"/>
  <c r="V86" i="17"/>
  <c r="G88" i="17"/>
  <c r="M88" i="17" s="1"/>
  <c r="I88" i="17"/>
  <c r="K88" i="17"/>
  <c r="O88" i="17"/>
  <c r="Q88" i="17"/>
  <c r="V88" i="17"/>
  <c r="G90" i="17"/>
  <c r="I90" i="17"/>
  <c r="K90" i="17"/>
  <c r="M90" i="17"/>
  <c r="O90" i="17"/>
  <c r="Q90" i="17"/>
  <c r="V90" i="17"/>
  <c r="G92" i="17"/>
  <c r="G93" i="17"/>
  <c r="I93" i="17"/>
  <c r="I92" i="17" s="1"/>
  <c r="K93" i="17"/>
  <c r="M93" i="17"/>
  <c r="M92" i="17" s="1"/>
  <c r="O93" i="17"/>
  <c r="Q93" i="17"/>
  <c r="V93" i="17"/>
  <c r="V92" i="17" s="1"/>
  <c r="G95" i="17"/>
  <c r="I95" i="17"/>
  <c r="K95" i="17"/>
  <c r="K92" i="17" s="1"/>
  <c r="M95" i="17"/>
  <c r="O95" i="17"/>
  <c r="O92" i="17" s="1"/>
  <c r="Q95" i="17"/>
  <c r="V95" i="17"/>
  <c r="G97" i="17"/>
  <c r="I97" i="17"/>
  <c r="K97" i="17"/>
  <c r="M97" i="17"/>
  <c r="O97" i="17"/>
  <c r="Q97" i="17"/>
  <c r="Q92" i="17" s="1"/>
  <c r="V97" i="17"/>
  <c r="G99" i="17"/>
  <c r="I99" i="17"/>
  <c r="K99" i="17"/>
  <c r="M99" i="17"/>
  <c r="O99" i="17"/>
  <c r="Q99" i="17"/>
  <c r="V99" i="17"/>
  <c r="G101" i="17"/>
  <c r="I101" i="17"/>
  <c r="K101" i="17"/>
  <c r="M101" i="17"/>
  <c r="O101" i="17"/>
  <c r="Q101" i="17"/>
  <c r="V101" i="17"/>
  <c r="Q103" i="17"/>
  <c r="V103" i="17"/>
  <c r="G104" i="17"/>
  <c r="I104" i="17"/>
  <c r="I103" i="17" s="1"/>
  <c r="K104" i="17"/>
  <c r="M104" i="17"/>
  <c r="O104" i="17"/>
  <c r="O103" i="17" s="1"/>
  <c r="Q104" i="17"/>
  <c r="V104" i="17"/>
  <c r="G106" i="17"/>
  <c r="G103" i="17" s="1"/>
  <c r="I106" i="17"/>
  <c r="K106" i="17"/>
  <c r="K103" i="17" s="1"/>
  <c r="O106" i="17"/>
  <c r="Q106" i="17"/>
  <c r="V106" i="17"/>
  <c r="G108" i="17"/>
  <c r="I108" i="17"/>
  <c r="M108" i="17"/>
  <c r="Q108" i="17"/>
  <c r="V108" i="17"/>
  <c r="G109" i="17"/>
  <c r="I109" i="17"/>
  <c r="K109" i="17"/>
  <c r="K108" i="17" s="1"/>
  <c r="M109" i="17"/>
  <c r="O109" i="17"/>
  <c r="O108" i="17" s="1"/>
  <c r="Q109" i="17"/>
  <c r="V109" i="17"/>
  <c r="G111" i="17"/>
  <c r="M111" i="17"/>
  <c r="G112" i="17"/>
  <c r="I112" i="17"/>
  <c r="I111" i="17" s="1"/>
  <c r="K112" i="17"/>
  <c r="M112" i="17"/>
  <c r="O112" i="17"/>
  <c r="O111" i="17" s="1"/>
  <c r="Q112" i="17"/>
  <c r="V112" i="17"/>
  <c r="V111" i="17" s="1"/>
  <c r="G113" i="17"/>
  <c r="I113" i="17"/>
  <c r="K113" i="17"/>
  <c r="K111" i="17" s="1"/>
  <c r="M113" i="17"/>
  <c r="O113" i="17"/>
  <c r="Q113" i="17"/>
  <c r="Q111" i="17" s="1"/>
  <c r="V113" i="17"/>
  <c r="G114" i="17"/>
  <c r="I114" i="17"/>
  <c r="K114" i="17"/>
  <c r="M114" i="17"/>
  <c r="O114" i="17"/>
  <c r="Q114" i="17"/>
  <c r="V114" i="17"/>
  <c r="G115" i="17"/>
  <c r="I115" i="17"/>
  <c r="K115" i="17"/>
  <c r="M115" i="17"/>
  <c r="O115" i="17"/>
  <c r="Q115" i="17"/>
  <c r="V115" i="17"/>
  <c r="G116" i="17"/>
  <c r="Q116" i="17"/>
  <c r="G117" i="17"/>
  <c r="M117" i="17" s="1"/>
  <c r="M116" i="17" s="1"/>
  <c r="I117" i="17"/>
  <c r="I116" i="17" s="1"/>
  <c r="K117" i="17"/>
  <c r="O117" i="17"/>
  <c r="Q117" i="17"/>
  <c r="V117" i="17"/>
  <c r="V116" i="17" s="1"/>
  <c r="G118" i="17"/>
  <c r="M118" i="17" s="1"/>
  <c r="I118" i="17"/>
  <c r="K118" i="17"/>
  <c r="K116" i="17" s="1"/>
  <c r="O118" i="17"/>
  <c r="O116" i="17" s="1"/>
  <c r="Q118" i="17"/>
  <c r="V118" i="17"/>
  <c r="G119" i="17"/>
  <c r="I119" i="17"/>
  <c r="K119" i="17"/>
  <c r="M119" i="17"/>
  <c r="O119" i="17"/>
  <c r="Q119" i="17"/>
  <c r="V119" i="17"/>
  <c r="G120" i="17"/>
  <c r="I120" i="17"/>
  <c r="K120" i="17"/>
  <c r="M120" i="17"/>
  <c r="O120" i="17"/>
  <c r="Q120" i="17"/>
  <c r="V120" i="17"/>
  <c r="AE122" i="17"/>
  <c r="G133" i="16"/>
  <c r="G8" i="16"/>
  <c r="G9" i="16"/>
  <c r="I9" i="16"/>
  <c r="I8" i="16" s="1"/>
  <c r="K9" i="16"/>
  <c r="K8" i="16" s="1"/>
  <c r="M9" i="16"/>
  <c r="M8" i="16" s="1"/>
  <c r="O9" i="16"/>
  <c r="O8" i="16" s="1"/>
  <c r="Q9" i="16"/>
  <c r="Q8" i="16" s="1"/>
  <c r="V9" i="16"/>
  <c r="V8" i="16" s="1"/>
  <c r="G13" i="16"/>
  <c r="M13" i="16" s="1"/>
  <c r="I13" i="16"/>
  <c r="I12" i="16" s="1"/>
  <c r="K13" i="16"/>
  <c r="O13" i="16"/>
  <c r="O12" i="16" s="1"/>
  <c r="Q13" i="16"/>
  <c r="V13" i="16"/>
  <c r="G15" i="16"/>
  <c r="M15" i="16" s="1"/>
  <c r="I15" i="16"/>
  <c r="K15" i="16"/>
  <c r="K12" i="16" s="1"/>
  <c r="O15" i="16"/>
  <c r="Q15" i="16"/>
  <c r="V15" i="16"/>
  <c r="G17" i="16"/>
  <c r="I17" i="16"/>
  <c r="K17" i="16"/>
  <c r="M17" i="16"/>
  <c r="O17" i="16"/>
  <c r="Q17" i="16"/>
  <c r="V17" i="16"/>
  <c r="G19" i="16"/>
  <c r="I19" i="16"/>
  <c r="K19" i="16"/>
  <c r="M19" i="16"/>
  <c r="O19" i="16"/>
  <c r="Q19" i="16"/>
  <c r="V19" i="16"/>
  <c r="G21" i="16"/>
  <c r="I21" i="16"/>
  <c r="K21" i="16"/>
  <c r="M21" i="16"/>
  <c r="O21" i="16"/>
  <c r="Q21" i="16"/>
  <c r="Q12" i="16" s="1"/>
  <c r="V21" i="16"/>
  <c r="G23" i="16"/>
  <c r="I23" i="16"/>
  <c r="K23" i="16"/>
  <c r="M23" i="16"/>
  <c r="O23" i="16"/>
  <c r="Q23" i="16"/>
  <c r="V23" i="16"/>
  <c r="V12" i="16" s="1"/>
  <c r="G25" i="16"/>
  <c r="I25" i="16"/>
  <c r="K25" i="16"/>
  <c r="M25" i="16"/>
  <c r="O25" i="16"/>
  <c r="Q25" i="16"/>
  <c r="V25" i="16"/>
  <c r="G27" i="16"/>
  <c r="M27" i="16" s="1"/>
  <c r="I27" i="16"/>
  <c r="K27" i="16"/>
  <c r="O27" i="16"/>
  <c r="Q27" i="16"/>
  <c r="V27" i="16"/>
  <c r="G29" i="16"/>
  <c r="M29" i="16" s="1"/>
  <c r="I29" i="16"/>
  <c r="K29" i="16"/>
  <c r="O29" i="16"/>
  <c r="Q29" i="16"/>
  <c r="V29" i="16"/>
  <c r="G31" i="16"/>
  <c r="M31" i="16" s="1"/>
  <c r="I31" i="16"/>
  <c r="K31" i="16"/>
  <c r="O31" i="16"/>
  <c r="Q31" i="16"/>
  <c r="V31" i="16"/>
  <c r="G33" i="16"/>
  <c r="I33" i="16"/>
  <c r="K33" i="16"/>
  <c r="M33" i="16"/>
  <c r="O33" i="16"/>
  <c r="Q33" i="16"/>
  <c r="V33" i="16"/>
  <c r="G35" i="16"/>
  <c r="I35" i="16"/>
  <c r="K35" i="16"/>
  <c r="M35" i="16"/>
  <c r="O35" i="16"/>
  <c r="Q35" i="16"/>
  <c r="V35" i="16"/>
  <c r="G37" i="16"/>
  <c r="I37" i="16"/>
  <c r="K37" i="16"/>
  <c r="M37" i="16"/>
  <c r="O37" i="16"/>
  <c r="Q37" i="16"/>
  <c r="V37" i="16"/>
  <c r="G39" i="16"/>
  <c r="I39" i="16"/>
  <c r="K39" i="16"/>
  <c r="M39" i="16"/>
  <c r="O39" i="16"/>
  <c r="Q39" i="16"/>
  <c r="V39" i="16"/>
  <c r="G41" i="16"/>
  <c r="I41" i="16"/>
  <c r="K41" i="16"/>
  <c r="M41" i="16"/>
  <c r="O41" i="16"/>
  <c r="Q41" i="16"/>
  <c r="V41" i="16"/>
  <c r="G43" i="16"/>
  <c r="M43" i="16" s="1"/>
  <c r="I43" i="16"/>
  <c r="K43" i="16"/>
  <c r="O43" i="16"/>
  <c r="Q43" i="16"/>
  <c r="V43" i="16"/>
  <c r="G45" i="16"/>
  <c r="M45" i="16" s="1"/>
  <c r="I45" i="16"/>
  <c r="K45" i="16"/>
  <c r="O45" i="16"/>
  <c r="Q45" i="16"/>
  <c r="V45" i="16"/>
  <c r="G47" i="16"/>
  <c r="M47" i="16" s="1"/>
  <c r="I47" i="16"/>
  <c r="K47" i="16"/>
  <c r="O47" i="16"/>
  <c r="Q47" i="16"/>
  <c r="V47" i="16"/>
  <c r="G49" i="16"/>
  <c r="I49" i="16"/>
  <c r="K49" i="16"/>
  <c r="M49" i="16"/>
  <c r="O49" i="16"/>
  <c r="Q49" i="16"/>
  <c r="V49" i="16"/>
  <c r="G51" i="16"/>
  <c r="I51" i="16"/>
  <c r="K51" i="16"/>
  <c r="M51" i="16"/>
  <c r="O51" i="16"/>
  <c r="Q51" i="16"/>
  <c r="V51" i="16"/>
  <c r="G53" i="16"/>
  <c r="I53" i="16"/>
  <c r="K53" i="16"/>
  <c r="M53" i="16"/>
  <c r="O53" i="16"/>
  <c r="Q53" i="16"/>
  <c r="V53" i="16"/>
  <c r="O55" i="16"/>
  <c r="V55" i="16"/>
  <c r="G56" i="16"/>
  <c r="I56" i="16"/>
  <c r="K56" i="16"/>
  <c r="K55" i="16" s="1"/>
  <c r="M56" i="16"/>
  <c r="O56" i="16"/>
  <c r="Q56" i="16"/>
  <c r="Q55" i="16" s="1"/>
  <c r="V56" i="16"/>
  <c r="G58" i="16"/>
  <c r="G55" i="16" s="1"/>
  <c r="I58" i="16"/>
  <c r="K58" i="16"/>
  <c r="O58" i="16"/>
  <c r="Q58" i="16"/>
  <c r="V58" i="16"/>
  <c r="G60" i="16"/>
  <c r="M60" i="16" s="1"/>
  <c r="I60" i="16"/>
  <c r="I55" i="16" s="1"/>
  <c r="K60" i="16"/>
  <c r="O60" i="16"/>
  <c r="Q60" i="16"/>
  <c r="V60" i="16"/>
  <c r="G62" i="16"/>
  <c r="G63" i="16"/>
  <c r="I63" i="16"/>
  <c r="I62" i="16" s="1"/>
  <c r="K63" i="16"/>
  <c r="M63" i="16"/>
  <c r="M62" i="16" s="1"/>
  <c r="O63" i="16"/>
  <c r="Q63" i="16"/>
  <c r="V63" i="16"/>
  <c r="V62" i="16" s="1"/>
  <c r="G65" i="16"/>
  <c r="I65" i="16"/>
  <c r="K65" i="16"/>
  <c r="K62" i="16" s="1"/>
  <c r="M65" i="16"/>
  <c r="O65" i="16"/>
  <c r="O62" i="16" s="1"/>
  <c r="Q65" i="16"/>
  <c r="V65" i="16"/>
  <c r="G67" i="16"/>
  <c r="I67" i="16"/>
  <c r="K67" i="16"/>
  <c r="M67" i="16"/>
  <c r="O67" i="16"/>
  <c r="Q67" i="16"/>
  <c r="Q62" i="16" s="1"/>
  <c r="V67" i="16"/>
  <c r="G69" i="16"/>
  <c r="I69" i="16"/>
  <c r="K69" i="16"/>
  <c r="M69" i="16"/>
  <c r="O69" i="16"/>
  <c r="Q69" i="16"/>
  <c r="V69" i="16"/>
  <c r="G71" i="16"/>
  <c r="I71" i="16"/>
  <c r="K71" i="16"/>
  <c r="M71" i="16"/>
  <c r="O71" i="16"/>
  <c r="Q71" i="16"/>
  <c r="V71" i="16"/>
  <c r="Q73" i="16"/>
  <c r="V73" i="16"/>
  <c r="G74" i="16"/>
  <c r="M74" i="16" s="1"/>
  <c r="I74" i="16"/>
  <c r="I73" i="16" s="1"/>
  <c r="K74" i="16"/>
  <c r="O74" i="16"/>
  <c r="O73" i="16" s="1"/>
  <c r="Q74" i="16"/>
  <c r="V74" i="16"/>
  <c r="G76" i="16"/>
  <c r="G73" i="16" s="1"/>
  <c r="I76" i="16"/>
  <c r="K76" i="16"/>
  <c r="K73" i="16" s="1"/>
  <c r="O76" i="16"/>
  <c r="Q76" i="16"/>
  <c r="V76" i="16"/>
  <c r="G78" i="16"/>
  <c r="I78" i="16"/>
  <c r="K78" i="16"/>
  <c r="M78" i="16"/>
  <c r="O78" i="16"/>
  <c r="Q78" i="16"/>
  <c r="V78" i="16"/>
  <c r="G80" i="16"/>
  <c r="I80" i="16"/>
  <c r="K80" i="16"/>
  <c r="M80" i="16"/>
  <c r="O80" i="16"/>
  <c r="Q80" i="16"/>
  <c r="V80" i="16"/>
  <c r="G83" i="16"/>
  <c r="I83" i="16"/>
  <c r="I82" i="16" s="1"/>
  <c r="K83" i="16"/>
  <c r="M83" i="16"/>
  <c r="O83" i="16"/>
  <c r="O82" i="16" s="1"/>
  <c r="Q83" i="16"/>
  <c r="V83" i="16"/>
  <c r="V82" i="16" s="1"/>
  <c r="G85" i="16"/>
  <c r="I85" i="16"/>
  <c r="K85" i="16"/>
  <c r="K82" i="16" s="1"/>
  <c r="M85" i="16"/>
  <c r="O85" i="16"/>
  <c r="Q85" i="16"/>
  <c r="Q82" i="16" s="1"/>
  <c r="V85" i="16"/>
  <c r="G87" i="16"/>
  <c r="G82" i="16" s="1"/>
  <c r="I87" i="16"/>
  <c r="K87" i="16"/>
  <c r="O87" i="16"/>
  <c r="Q87" i="16"/>
  <c r="V87" i="16"/>
  <c r="G89" i="16"/>
  <c r="M89" i="16" s="1"/>
  <c r="I89" i="16"/>
  <c r="K89" i="16"/>
  <c r="O89" i="16"/>
  <c r="Q89" i="16"/>
  <c r="V89" i="16"/>
  <c r="G92" i="16"/>
  <c r="I92" i="16"/>
  <c r="I91" i="16" s="1"/>
  <c r="K92" i="16"/>
  <c r="M92" i="16"/>
  <c r="O92" i="16"/>
  <c r="O91" i="16" s="1"/>
  <c r="Q92" i="16"/>
  <c r="V92" i="16"/>
  <c r="V91" i="16" s="1"/>
  <c r="G93" i="16"/>
  <c r="I93" i="16"/>
  <c r="K93" i="16"/>
  <c r="K91" i="16" s="1"/>
  <c r="M93" i="16"/>
  <c r="O93" i="16"/>
  <c r="Q93" i="16"/>
  <c r="V93" i="16"/>
  <c r="G94" i="16"/>
  <c r="I94" i="16"/>
  <c r="K94" i="16"/>
  <c r="M94" i="16"/>
  <c r="O94" i="16"/>
  <c r="Q94" i="16"/>
  <c r="Q91" i="16" s="1"/>
  <c r="V94" i="16"/>
  <c r="G96" i="16"/>
  <c r="I96" i="16"/>
  <c r="K96" i="16"/>
  <c r="M96" i="16"/>
  <c r="O96" i="16"/>
  <c r="Q96" i="16"/>
  <c r="V96" i="16"/>
  <c r="G98" i="16"/>
  <c r="I98" i="16"/>
  <c r="K98" i="16"/>
  <c r="M98" i="16"/>
  <c r="O98" i="16"/>
  <c r="Q98" i="16"/>
  <c r="V98" i="16"/>
  <c r="G100" i="16"/>
  <c r="I100" i="16"/>
  <c r="K100" i="16"/>
  <c r="M100" i="16"/>
  <c r="O100" i="16"/>
  <c r="Q100" i="16"/>
  <c r="V100" i="16"/>
  <c r="G102" i="16"/>
  <c r="M102" i="16" s="1"/>
  <c r="I102" i="16"/>
  <c r="K102" i="16"/>
  <c r="O102" i="16"/>
  <c r="Q102" i="16"/>
  <c r="V102" i="16"/>
  <c r="G104" i="16"/>
  <c r="AF133" i="16" s="1"/>
  <c r="I104" i="16"/>
  <c r="K104" i="16"/>
  <c r="O104" i="16"/>
  <c r="Q104" i="16"/>
  <c r="V104" i="16"/>
  <c r="G106" i="16"/>
  <c r="I106" i="16"/>
  <c r="K106" i="16"/>
  <c r="M106" i="16"/>
  <c r="O106" i="16"/>
  <c r="Q106" i="16"/>
  <c r="V106" i="16"/>
  <c r="G108" i="16"/>
  <c r="I108" i="16"/>
  <c r="K108" i="16"/>
  <c r="M108" i="16"/>
  <c r="O108" i="16"/>
  <c r="Q108" i="16"/>
  <c r="V108" i="16"/>
  <c r="G110" i="16"/>
  <c r="I110" i="16"/>
  <c r="K110" i="16"/>
  <c r="M110" i="16"/>
  <c r="O110" i="16"/>
  <c r="Q110" i="16"/>
  <c r="V110" i="16"/>
  <c r="I112" i="16"/>
  <c r="O112" i="16"/>
  <c r="G113" i="16"/>
  <c r="I113" i="16"/>
  <c r="K113" i="16"/>
  <c r="K112" i="16" s="1"/>
  <c r="M113" i="16"/>
  <c r="O113" i="16"/>
  <c r="Q113" i="16"/>
  <c r="Q112" i="16" s="1"/>
  <c r="V113" i="16"/>
  <c r="G115" i="16"/>
  <c r="G112" i="16" s="1"/>
  <c r="I115" i="16"/>
  <c r="K115" i="16"/>
  <c r="M115" i="16"/>
  <c r="M112" i="16" s="1"/>
  <c r="O115" i="16"/>
  <c r="Q115" i="16"/>
  <c r="V115" i="16"/>
  <c r="V112" i="16" s="1"/>
  <c r="O117" i="16"/>
  <c r="G118" i="16"/>
  <c r="G117" i="16" s="1"/>
  <c r="I118" i="16"/>
  <c r="I117" i="16" s="1"/>
  <c r="K118" i="16"/>
  <c r="K117" i="16" s="1"/>
  <c r="O118" i="16"/>
  <c r="Q118" i="16"/>
  <c r="Q117" i="16" s="1"/>
  <c r="V118" i="16"/>
  <c r="G120" i="16"/>
  <c r="I120" i="16"/>
  <c r="K120" i="16"/>
  <c r="M120" i="16"/>
  <c r="O120" i="16"/>
  <c r="Q120" i="16"/>
  <c r="V120" i="16"/>
  <c r="V117" i="16" s="1"/>
  <c r="K122" i="16"/>
  <c r="G123" i="16"/>
  <c r="G122" i="16" s="1"/>
  <c r="I123" i="16"/>
  <c r="I122" i="16" s="1"/>
  <c r="K123" i="16"/>
  <c r="M123" i="16"/>
  <c r="M122" i="16" s="1"/>
  <c r="O123" i="16"/>
  <c r="O122" i="16" s="1"/>
  <c r="Q123" i="16"/>
  <c r="Q122" i="16" s="1"/>
  <c r="V123" i="16"/>
  <c r="G124" i="16"/>
  <c r="I124" i="16"/>
  <c r="K124" i="16"/>
  <c r="M124" i="16"/>
  <c r="O124" i="16"/>
  <c r="Q124" i="16"/>
  <c r="V124" i="16"/>
  <c r="V122" i="16" s="1"/>
  <c r="G125" i="16"/>
  <c r="I125" i="16"/>
  <c r="K125" i="16"/>
  <c r="M125" i="16"/>
  <c r="O125" i="16"/>
  <c r="Q125" i="16"/>
  <c r="V125" i="16"/>
  <c r="G126" i="16"/>
  <c r="I126" i="16"/>
  <c r="K126" i="16"/>
  <c r="M126" i="16"/>
  <c r="O126" i="16"/>
  <c r="Q126" i="16"/>
  <c r="V126" i="16"/>
  <c r="G128" i="16"/>
  <c r="G127" i="16" s="1"/>
  <c r="I128" i="16"/>
  <c r="I127" i="16" s="1"/>
  <c r="K128" i="16"/>
  <c r="K127" i="16" s="1"/>
  <c r="O128" i="16"/>
  <c r="Q128" i="16"/>
  <c r="Q127" i="16" s="1"/>
  <c r="V128" i="16"/>
  <c r="V127" i="16" s="1"/>
  <c r="G129" i="16"/>
  <c r="I129" i="16"/>
  <c r="K129" i="16"/>
  <c r="M129" i="16"/>
  <c r="O129" i="16"/>
  <c r="Q129" i="16"/>
  <c r="V129" i="16"/>
  <c r="G130" i="16"/>
  <c r="I130" i="16"/>
  <c r="K130" i="16"/>
  <c r="M130" i="16"/>
  <c r="O130" i="16"/>
  <c r="Q130" i="16"/>
  <c r="V130" i="16"/>
  <c r="G131" i="16"/>
  <c r="I131" i="16"/>
  <c r="K131" i="16"/>
  <c r="M131" i="16"/>
  <c r="O131" i="16"/>
  <c r="O127" i="16" s="1"/>
  <c r="Q131" i="16"/>
  <c r="V131" i="16"/>
  <c r="AE133" i="16"/>
  <c r="G396" i="15"/>
  <c r="G9" i="15"/>
  <c r="M9" i="15" s="1"/>
  <c r="I9" i="15"/>
  <c r="I8" i="15" s="1"/>
  <c r="K9" i="15"/>
  <c r="K8" i="15" s="1"/>
  <c r="O9" i="15"/>
  <c r="O8" i="15" s="1"/>
  <c r="Q9" i="15"/>
  <c r="Q8" i="15" s="1"/>
  <c r="V9" i="15"/>
  <c r="V8" i="15" s="1"/>
  <c r="G11" i="15"/>
  <c r="G8" i="15" s="1"/>
  <c r="I11" i="15"/>
  <c r="K11" i="15"/>
  <c r="M11" i="15"/>
  <c r="O11" i="15"/>
  <c r="Q11" i="15"/>
  <c r="V11" i="15"/>
  <c r="G13" i="15"/>
  <c r="M13" i="15" s="1"/>
  <c r="I13" i="15"/>
  <c r="K13" i="15"/>
  <c r="O13" i="15"/>
  <c r="Q13" i="15"/>
  <c r="V13" i="15"/>
  <c r="G15" i="15"/>
  <c r="M15" i="15" s="1"/>
  <c r="I15" i="15"/>
  <c r="K15" i="15"/>
  <c r="O15" i="15"/>
  <c r="Q15" i="15"/>
  <c r="V15" i="15"/>
  <c r="G17" i="15"/>
  <c r="M17" i="15" s="1"/>
  <c r="I17" i="15"/>
  <c r="K17" i="15"/>
  <c r="O17" i="15"/>
  <c r="Q17" i="15"/>
  <c r="V17" i="15"/>
  <c r="G19" i="15"/>
  <c r="I19" i="15"/>
  <c r="K19" i="15"/>
  <c r="M19" i="15"/>
  <c r="O19" i="15"/>
  <c r="Q19" i="15"/>
  <c r="V19" i="15"/>
  <c r="G21" i="15"/>
  <c r="I21" i="15"/>
  <c r="K21" i="15"/>
  <c r="M21" i="15"/>
  <c r="O21" i="15"/>
  <c r="Q21" i="15"/>
  <c r="V21" i="15"/>
  <c r="G23" i="15"/>
  <c r="I23" i="15"/>
  <c r="K23" i="15"/>
  <c r="M23" i="15"/>
  <c r="O23" i="15"/>
  <c r="Q23" i="15"/>
  <c r="V23" i="15"/>
  <c r="G25" i="15"/>
  <c r="I25" i="15"/>
  <c r="K25" i="15"/>
  <c r="M25" i="15"/>
  <c r="O25" i="15"/>
  <c r="Q25" i="15"/>
  <c r="V25" i="15"/>
  <c r="G27" i="15"/>
  <c r="I27" i="15"/>
  <c r="K27" i="15"/>
  <c r="M27" i="15"/>
  <c r="O27" i="15"/>
  <c r="Q27" i="15"/>
  <c r="V27" i="15"/>
  <c r="G29" i="15"/>
  <c r="M29" i="15" s="1"/>
  <c r="I29" i="15"/>
  <c r="K29" i="15"/>
  <c r="O29" i="15"/>
  <c r="Q29" i="15"/>
  <c r="V29" i="15"/>
  <c r="G31" i="15"/>
  <c r="M31" i="15" s="1"/>
  <c r="I31" i="15"/>
  <c r="K31" i="15"/>
  <c r="O31" i="15"/>
  <c r="Q31" i="15"/>
  <c r="V31" i="15"/>
  <c r="G33" i="15"/>
  <c r="M33" i="15" s="1"/>
  <c r="I33" i="15"/>
  <c r="K33" i="15"/>
  <c r="O33" i="15"/>
  <c r="Q33" i="15"/>
  <c r="V33" i="15"/>
  <c r="G35" i="15"/>
  <c r="I35" i="15"/>
  <c r="K35" i="15"/>
  <c r="M35" i="15"/>
  <c r="O35" i="15"/>
  <c r="Q35" i="15"/>
  <c r="V35" i="15"/>
  <c r="G37" i="15"/>
  <c r="I37" i="15"/>
  <c r="K37" i="15"/>
  <c r="M37" i="15"/>
  <c r="O37" i="15"/>
  <c r="Q37" i="15"/>
  <c r="V37" i="15"/>
  <c r="G39" i="15"/>
  <c r="I39" i="15"/>
  <c r="K39" i="15"/>
  <c r="M39" i="15"/>
  <c r="O39" i="15"/>
  <c r="Q39" i="15"/>
  <c r="V39" i="15"/>
  <c r="G41" i="15"/>
  <c r="I41" i="15"/>
  <c r="K41" i="15"/>
  <c r="M41" i="15"/>
  <c r="O41" i="15"/>
  <c r="Q41" i="15"/>
  <c r="V41" i="15"/>
  <c r="G43" i="15"/>
  <c r="I43" i="15"/>
  <c r="K43" i="15"/>
  <c r="M43" i="15"/>
  <c r="O43" i="15"/>
  <c r="Q43" i="15"/>
  <c r="V43" i="15"/>
  <c r="G45" i="15"/>
  <c r="M45" i="15" s="1"/>
  <c r="I45" i="15"/>
  <c r="K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G53" i="15"/>
  <c r="I53" i="15"/>
  <c r="K53" i="15"/>
  <c r="M53" i="15"/>
  <c r="O53" i="15"/>
  <c r="Q53" i="15"/>
  <c r="V53" i="15"/>
  <c r="G55" i="15"/>
  <c r="I55" i="15"/>
  <c r="K55" i="15"/>
  <c r="M55" i="15"/>
  <c r="O55" i="15"/>
  <c r="Q55" i="15"/>
  <c r="V55" i="15"/>
  <c r="G57" i="15"/>
  <c r="I57" i="15"/>
  <c r="K57" i="15"/>
  <c r="M57" i="15"/>
  <c r="O57" i="15"/>
  <c r="Q57" i="15"/>
  <c r="V57" i="15"/>
  <c r="G59" i="15"/>
  <c r="I59" i="15"/>
  <c r="K59" i="15"/>
  <c r="M59" i="15"/>
  <c r="O59" i="15"/>
  <c r="Q59" i="15"/>
  <c r="V59" i="15"/>
  <c r="G61" i="15"/>
  <c r="M61" i="15" s="1"/>
  <c r="I61" i="15"/>
  <c r="K61" i="15"/>
  <c r="O61" i="15"/>
  <c r="Q61" i="15"/>
  <c r="V61" i="15"/>
  <c r="G63" i="15"/>
  <c r="M63" i="15" s="1"/>
  <c r="I63" i="15"/>
  <c r="K63" i="15"/>
  <c r="O63" i="15"/>
  <c r="Q63" i="15"/>
  <c r="V63" i="15"/>
  <c r="G65" i="15"/>
  <c r="M65" i="15" s="1"/>
  <c r="I65" i="15"/>
  <c r="K65" i="15"/>
  <c r="O65" i="15"/>
  <c r="Q65" i="15"/>
  <c r="V65" i="15"/>
  <c r="G67" i="15"/>
  <c r="I67" i="15"/>
  <c r="K67" i="15"/>
  <c r="M67" i="15"/>
  <c r="O67" i="15"/>
  <c r="Q67" i="15"/>
  <c r="V67" i="15"/>
  <c r="G68" i="15"/>
  <c r="I68" i="15"/>
  <c r="K68" i="15"/>
  <c r="M68" i="15"/>
  <c r="O68" i="15"/>
  <c r="Q68" i="15"/>
  <c r="V68" i="15"/>
  <c r="G69" i="15"/>
  <c r="I69" i="15"/>
  <c r="K69" i="15"/>
  <c r="M69" i="15"/>
  <c r="O69" i="15"/>
  <c r="Q69" i="15"/>
  <c r="V69" i="15"/>
  <c r="G70" i="15"/>
  <c r="I70" i="15"/>
  <c r="K70" i="15"/>
  <c r="M70" i="15"/>
  <c r="O70" i="15"/>
  <c r="Q70" i="15"/>
  <c r="V70" i="15"/>
  <c r="G72" i="15"/>
  <c r="M72" i="15" s="1"/>
  <c r="I72" i="15"/>
  <c r="I71" i="15" s="1"/>
  <c r="K72" i="15"/>
  <c r="O72" i="15"/>
  <c r="O71" i="15" s="1"/>
  <c r="Q72" i="15"/>
  <c r="V72" i="15"/>
  <c r="V71" i="15" s="1"/>
  <c r="G74" i="15"/>
  <c r="M74" i="15" s="1"/>
  <c r="I74" i="15"/>
  <c r="K74" i="15"/>
  <c r="K71" i="15" s="1"/>
  <c r="O74" i="15"/>
  <c r="Q74" i="15"/>
  <c r="V74" i="15"/>
  <c r="G76" i="15"/>
  <c r="I76" i="15"/>
  <c r="K76" i="15"/>
  <c r="M76" i="15"/>
  <c r="O76" i="15"/>
  <c r="Q76" i="15"/>
  <c r="V76" i="15"/>
  <c r="G78" i="15"/>
  <c r="I78" i="15"/>
  <c r="K78" i="15"/>
  <c r="M78" i="15"/>
  <c r="O78" i="15"/>
  <c r="Q78" i="15"/>
  <c r="V78" i="15"/>
  <c r="G80" i="15"/>
  <c r="I80" i="15"/>
  <c r="K80" i="15"/>
  <c r="M80" i="15"/>
  <c r="O80" i="15"/>
  <c r="Q80" i="15"/>
  <c r="Q71" i="15" s="1"/>
  <c r="V80" i="15"/>
  <c r="G82" i="15"/>
  <c r="I82" i="15"/>
  <c r="K82" i="15"/>
  <c r="M82" i="15"/>
  <c r="O82" i="15"/>
  <c r="Q82" i="15"/>
  <c r="V82" i="15"/>
  <c r="G84" i="15"/>
  <c r="I84" i="15"/>
  <c r="K84" i="15"/>
  <c r="M84" i="15"/>
  <c r="O84" i="15"/>
  <c r="Q84" i="15"/>
  <c r="V84" i="15"/>
  <c r="G86" i="15"/>
  <c r="M86" i="15" s="1"/>
  <c r="I86" i="15"/>
  <c r="K86" i="15"/>
  <c r="O86" i="15"/>
  <c r="Q86" i="15"/>
  <c r="V86" i="15"/>
  <c r="G88" i="15"/>
  <c r="M88" i="15" s="1"/>
  <c r="I88" i="15"/>
  <c r="K88" i="15"/>
  <c r="O88" i="15"/>
  <c r="Q88" i="15"/>
  <c r="V88" i="15"/>
  <c r="G90" i="15"/>
  <c r="M90" i="15" s="1"/>
  <c r="I90" i="15"/>
  <c r="K90" i="15"/>
  <c r="O90" i="15"/>
  <c r="Q90" i="15"/>
  <c r="V90" i="15"/>
  <c r="G92" i="15"/>
  <c r="I92" i="15"/>
  <c r="K92" i="15"/>
  <c r="M92" i="15"/>
  <c r="O92" i="15"/>
  <c r="Q92" i="15"/>
  <c r="V92" i="15"/>
  <c r="G94" i="15"/>
  <c r="I94" i="15"/>
  <c r="K94" i="15"/>
  <c r="M94" i="15"/>
  <c r="O94" i="15"/>
  <c r="Q94" i="15"/>
  <c r="V94" i="15"/>
  <c r="G96" i="15"/>
  <c r="I96" i="15"/>
  <c r="K96" i="15"/>
  <c r="M96" i="15"/>
  <c r="O96" i="15"/>
  <c r="Q96" i="15"/>
  <c r="V96" i="15"/>
  <c r="G98" i="15"/>
  <c r="I98" i="15"/>
  <c r="K98" i="15"/>
  <c r="M98" i="15"/>
  <c r="O98" i="15"/>
  <c r="Q98" i="15"/>
  <c r="V98" i="15"/>
  <c r="G100" i="15"/>
  <c r="I100" i="15"/>
  <c r="K100" i="15"/>
  <c r="M100" i="15"/>
  <c r="O100" i="15"/>
  <c r="Q100" i="15"/>
  <c r="V100" i="15"/>
  <c r="G102" i="15"/>
  <c r="M102" i="15" s="1"/>
  <c r="I102" i="15"/>
  <c r="K102" i="15"/>
  <c r="O102" i="15"/>
  <c r="Q102" i="15"/>
  <c r="V102" i="15"/>
  <c r="G104" i="15"/>
  <c r="M104" i="15" s="1"/>
  <c r="I104" i="15"/>
  <c r="K104" i="15"/>
  <c r="O104" i="15"/>
  <c r="Q104" i="15"/>
  <c r="V104" i="15"/>
  <c r="G106" i="15"/>
  <c r="M106" i="15" s="1"/>
  <c r="I106" i="15"/>
  <c r="K106" i="15"/>
  <c r="O106" i="15"/>
  <c r="Q106" i="15"/>
  <c r="V106" i="15"/>
  <c r="G108" i="15"/>
  <c r="I108" i="15"/>
  <c r="K108" i="15"/>
  <c r="M108" i="15"/>
  <c r="O108" i="15"/>
  <c r="Q108" i="15"/>
  <c r="V108" i="15"/>
  <c r="G110" i="15"/>
  <c r="I110" i="15"/>
  <c r="K110" i="15"/>
  <c r="M110" i="15"/>
  <c r="O110" i="15"/>
  <c r="Q110" i="15"/>
  <c r="V110" i="15"/>
  <c r="G112" i="15"/>
  <c r="I112" i="15"/>
  <c r="K112" i="15"/>
  <c r="M112" i="15"/>
  <c r="O112" i="15"/>
  <c r="Q112" i="15"/>
  <c r="V112" i="15"/>
  <c r="G114" i="15"/>
  <c r="I114" i="15"/>
  <c r="K114" i="15"/>
  <c r="M114" i="15"/>
  <c r="O114" i="15"/>
  <c r="Q114" i="15"/>
  <c r="V114" i="15"/>
  <c r="G116" i="15"/>
  <c r="I116" i="15"/>
  <c r="K116" i="15"/>
  <c r="M116" i="15"/>
  <c r="O116" i="15"/>
  <c r="Q116" i="15"/>
  <c r="V116" i="15"/>
  <c r="G118" i="15"/>
  <c r="M118" i="15" s="1"/>
  <c r="I118" i="15"/>
  <c r="K118" i="15"/>
  <c r="O118" i="15"/>
  <c r="Q118" i="15"/>
  <c r="V118" i="15"/>
  <c r="G120" i="15"/>
  <c r="M120" i="15" s="1"/>
  <c r="I120" i="15"/>
  <c r="K120" i="15"/>
  <c r="O120" i="15"/>
  <c r="Q120" i="15"/>
  <c r="V120" i="15"/>
  <c r="G122" i="15"/>
  <c r="M122" i="15" s="1"/>
  <c r="I122" i="15"/>
  <c r="K122" i="15"/>
  <c r="O122" i="15"/>
  <c r="Q122" i="15"/>
  <c r="V122" i="15"/>
  <c r="G124" i="15"/>
  <c r="I124" i="15"/>
  <c r="K124" i="15"/>
  <c r="M124" i="15"/>
  <c r="O124" i="15"/>
  <c r="Q124" i="15"/>
  <c r="V124" i="15"/>
  <c r="G126" i="15"/>
  <c r="I126" i="15"/>
  <c r="K126" i="15"/>
  <c r="M126" i="15"/>
  <c r="O126" i="15"/>
  <c r="Q126" i="15"/>
  <c r="V126" i="15"/>
  <c r="G128" i="15"/>
  <c r="I128" i="15"/>
  <c r="K128" i="15"/>
  <c r="M128" i="15"/>
  <c r="O128" i="15"/>
  <c r="Q128" i="15"/>
  <c r="V128" i="15"/>
  <c r="G130" i="15"/>
  <c r="I130" i="15"/>
  <c r="K130" i="15"/>
  <c r="M130" i="15"/>
  <c r="O130" i="15"/>
  <c r="Q130" i="15"/>
  <c r="V130" i="15"/>
  <c r="G132" i="15"/>
  <c r="I132" i="15"/>
  <c r="K132" i="15"/>
  <c r="M132" i="15"/>
  <c r="O132" i="15"/>
  <c r="Q132" i="15"/>
  <c r="V132" i="15"/>
  <c r="G134" i="15"/>
  <c r="M134" i="15" s="1"/>
  <c r="I134" i="15"/>
  <c r="K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G142" i="15"/>
  <c r="I142" i="15"/>
  <c r="K142" i="15"/>
  <c r="M142" i="15"/>
  <c r="O142" i="15"/>
  <c r="Q142" i="15"/>
  <c r="V142" i="15"/>
  <c r="G144" i="15"/>
  <c r="I144" i="15"/>
  <c r="K144" i="15"/>
  <c r="M144" i="15"/>
  <c r="O144" i="15"/>
  <c r="Q144" i="15"/>
  <c r="V144" i="15"/>
  <c r="G147" i="15"/>
  <c r="I147" i="15"/>
  <c r="K147" i="15"/>
  <c r="K146" i="15" s="1"/>
  <c r="M147" i="15"/>
  <c r="O147" i="15"/>
  <c r="O146" i="15" s="1"/>
  <c r="Q147" i="15"/>
  <c r="V147" i="15"/>
  <c r="V146" i="15" s="1"/>
  <c r="G149" i="15"/>
  <c r="G146" i="15" s="1"/>
  <c r="I149" i="15"/>
  <c r="K149" i="15"/>
  <c r="O149" i="15"/>
  <c r="Q149" i="15"/>
  <c r="Q146" i="15" s="1"/>
  <c r="V149" i="15"/>
  <c r="G151" i="15"/>
  <c r="M151" i="15" s="1"/>
  <c r="I151" i="15"/>
  <c r="I146" i="15" s="1"/>
  <c r="K151" i="15"/>
  <c r="O151" i="15"/>
  <c r="Q151" i="15"/>
  <c r="V151" i="15"/>
  <c r="G153" i="15"/>
  <c r="M153" i="15" s="1"/>
  <c r="I153" i="15"/>
  <c r="K153" i="15"/>
  <c r="O153" i="15"/>
  <c r="Q153" i="15"/>
  <c r="V153" i="15"/>
  <c r="G155" i="15"/>
  <c r="M155" i="15" s="1"/>
  <c r="I155" i="15"/>
  <c r="K155" i="15"/>
  <c r="O155" i="15"/>
  <c r="Q155" i="15"/>
  <c r="V155" i="15"/>
  <c r="G157" i="15"/>
  <c r="I157" i="15"/>
  <c r="K157" i="15"/>
  <c r="M157" i="15"/>
  <c r="O157" i="15"/>
  <c r="Q157" i="15"/>
  <c r="V157" i="15"/>
  <c r="G159" i="15"/>
  <c r="I159" i="15"/>
  <c r="K159" i="15"/>
  <c r="M159" i="15"/>
  <c r="O159" i="15"/>
  <c r="Q159" i="15"/>
  <c r="V159" i="15"/>
  <c r="G161" i="15"/>
  <c r="I161" i="15"/>
  <c r="K161" i="15"/>
  <c r="M161" i="15"/>
  <c r="O161" i="15"/>
  <c r="Q161" i="15"/>
  <c r="V161" i="15"/>
  <c r="G163" i="15"/>
  <c r="I163" i="15"/>
  <c r="K163" i="15"/>
  <c r="M163" i="15"/>
  <c r="O163" i="15"/>
  <c r="Q163" i="15"/>
  <c r="V163" i="15"/>
  <c r="G165" i="15"/>
  <c r="M165" i="15" s="1"/>
  <c r="I165" i="15"/>
  <c r="K165" i="15"/>
  <c r="O165" i="15"/>
  <c r="Q165" i="15"/>
  <c r="V165"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I173" i="15"/>
  <c r="K173" i="15"/>
  <c r="M173" i="15"/>
  <c r="O173" i="15"/>
  <c r="Q173" i="15"/>
  <c r="V173" i="15"/>
  <c r="G174" i="15"/>
  <c r="I174" i="15"/>
  <c r="K174" i="15"/>
  <c r="M174" i="15"/>
  <c r="O174" i="15"/>
  <c r="Q174" i="15"/>
  <c r="V174" i="15"/>
  <c r="G176" i="15"/>
  <c r="I176" i="15"/>
  <c r="K176" i="15"/>
  <c r="K175" i="15" s="1"/>
  <c r="M176" i="15"/>
  <c r="O176" i="15"/>
  <c r="O175" i="15" s="1"/>
  <c r="Q176" i="15"/>
  <c r="V176" i="15"/>
  <c r="V175" i="15" s="1"/>
  <c r="G178" i="15"/>
  <c r="G175" i="15" s="1"/>
  <c r="I178" i="15"/>
  <c r="K178" i="15"/>
  <c r="O178" i="15"/>
  <c r="Q178" i="15"/>
  <c r="Q175" i="15" s="1"/>
  <c r="V178" i="15"/>
  <c r="G180" i="15"/>
  <c r="M180" i="15" s="1"/>
  <c r="I180" i="15"/>
  <c r="I175" i="15" s="1"/>
  <c r="K180" i="15"/>
  <c r="O180" i="15"/>
  <c r="Q180" i="15"/>
  <c r="V180" i="15"/>
  <c r="G182" i="15"/>
  <c r="M182" i="15" s="1"/>
  <c r="I182" i="15"/>
  <c r="K182" i="15"/>
  <c r="O182" i="15"/>
  <c r="Q182" i="15"/>
  <c r="V182" i="15"/>
  <c r="G184" i="15"/>
  <c r="M184" i="15" s="1"/>
  <c r="I184" i="15"/>
  <c r="K184" i="15"/>
  <c r="O184" i="15"/>
  <c r="Q184" i="15"/>
  <c r="V184" i="15"/>
  <c r="G186" i="15"/>
  <c r="I186" i="15"/>
  <c r="K186" i="15"/>
  <c r="M186" i="15"/>
  <c r="O186" i="15"/>
  <c r="Q186" i="15"/>
  <c r="V186" i="15"/>
  <c r="G188" i="15"/>
  <c r="I188" i="15"/>
  <c r="K188" i="15"/>
  <c r="M188" i="15"/>
  <c r="O188" i="15"/>
  <c r="Q188" i="15"/>
  <c r="V188" i="15"/>
  <c r="G190" i="15"/>
  <c r="I190" i="15"/>
  <c r="K190" i="15"/>
  <c r="M190" i="15"/>
  <c r="O190" i="15"/>
  <c r="Q190" i="15"/>
  <c r="V190" i="15"/>
  <c r="G192" i="15"/>
  <c r="I192" i="15"/>
  <c r="K192" i="15"/>
  <c r="M192" i="15"/>
  <c r="O192" i="15"/>
  <c r="Q192" i="15"/>
  <c r="V192" i="15"/>
  <c r="G194" i="15"/>
  <c r="M194" i="15" s="1"/>
  <c r="I194" i="15"/>
  <c r="K194" i="15"/>
  <c r="O194" i="15"/>
  <c r="Q194" i="15"/>
  <c r="V194" i="15"/>
  <c r="G196" i="15"/>
  <c r="M196" i="15" s="1"/>
  <c r="I196" i="15"/>
  <c r="K196" i="15"/>
  <c r="O196" i="15"/>
  <c r="Q196" i="15"/>
  <c r="V196" i="15"/>
  <c r="G198" i="15"/>
  <c r="M198" i="15" s="1"/>
  <c r="I198" i="15"/>
  <c r="K198" i="15"/>
  <c r="O198" i="15"/>
  <c r="Q198" i="15"/>
  <c r="V198" i="15"/>
  <c r="G200" i="15"/>
  <c r="M200" i="15" s="1"/>
  <c r="I200" i="15"/>
  <c r="K200" i="15"/>
  <c r="O200" i="15"/>
  <c r="Q200" i="15"/>
  <c r="V200" i="15"/>
  <c r="G202" i="15"/>
  <c r="I202" i="15"/>
  <c r="K202" i="15"/>
  <c r="M202" i="15"/>
  <c r="O202" i="15"/>
  <c r="Q202" i="15"/>
  <c r="V202" i="15"/>
  <c r="G204" i="15"/>
  <c r="I204" i="15"/>
  <c r="K204" i="15"/>
  <c r="M204" i="15"/>
  <c r="O204" i="15"/>
  <c r="Q204" i="15"/>
  <c r="V204" i="15"/>
  <c r="G206" i="15"/>
  <c r="I206" i="15"/>
  <c r="K206" i="15"/>
  <c r="M206" i="15"/>
  <c r="O206" i="15"/>
  <c r="Q206" i="15"/>
  <c r="V206" i="15"/>
  <c r="G208" i="15"/>
  <c r="I208" i="15"/>
  <c r="K208" i="15"/>
  <c r="M208" i="15"/>
  <c r="O208" i="15"/>
  <c r="Q208" i="15"/>
  <c r="V208" i="15"/>
  <c r="G211" i="15"/>
  <c r="M211" i="15" s="1"/>
  <c r="I211" i="15"/>
  <c r="I210" i="15" s="1"/>
  <c r="K211" i="15"/>
  <c r="K210" i="15" s="1"/>
  <c r="O211" i="15"/>
  <c r="O210" i="15" s="1"/>
  <c r="Q211" i="15"/>
  <c r="V211" i="15"/>
  <c r="V210" i="15" s="1"/>
  <c r="G213" i="15"/>
  <c r="M213" i="15" s="1"/>
  <c r="I213" i="15"/>
  <c r="K213" i="15"/>
  <c r="O213" i="15"/>
  <c r="Q213" i="15"/>
  <c r="V213" i="15"/>
  <c r="G215" i="15"/>
  <c r="M215" i="15" s="1"/>
  <c r="I215" i="15"/>
  <c r="K215" i="15"/>
  <c r="O215" i="15"/>
  <c r="Q215" i="15"/>
  <c r="V215" i="15"/>
  <c r="G217" i="15"/>
  <c r="I217" i="15"/>
  <c r="K217" i="15"/>
  <c r="M217" i="15"/>
  <c r="O217" i="15"/>
  <c r="Q217" i="15"/>
  <c r="V217" i="15"/>
  <c r="G219" i="15"/>
  <c r="I219" i="15"/>
  <c r="K219" i="15"/>
  <c r="M219" i="15"/>
  <c r="O219" i="15"/>
  <c r="Q219" i="15"/>
  <c r="V219" i="15"/>
  <c r="G221" i="15"/>
  <c r="I221" i="15"/>
  <c r="K221" i="15"/>
  <c r="M221" i="15"/>
  <c r="O221" i="15"/>
  <c r="Q221" i="15"/>
  <c r="Q210" i="15" s="1"/>
  <c r="V221" i="15"/>
  <c r="G223" i="15"/>
  <c r="I223" i="15"/>
  <c r="K223" i="15"/>
  <c r="M223" i="15"/>
  <c r="O223" i="15"/>
  <c r="Q223" i="15"/>
  <c r="V223" i="15"/>
  <c r="G225" i="15"/>
  <c r="M225" i="15" s="1"/>
  <c r="I225" i="15"/>
  <c r="K225" i="15"/>
  <c r="O225" i="15"/>
  <c r="Q225" i="15"/>
  <c r="V225" i="15"/>
  <c r="G227" i="15"/>
  <c r="M227" i="15" s="1"/>
  <c r="I227" i="15"/>
  <c r="K227" i="15"/>
  <c r="O227" i="15"/>
  <c r="Q227" i="15"/>
  <c r="V227" i="15"/>
  <c r="G229" i="15"/>
  <c r="M229" i="15" s="1"/>
  <c r="I229" i="15"/>
  <c r="K229" i="15"/>
  <c r="O229" i="15"/>
  <c r="Q229" i="15"/>
  <c r="V229" i="15"/>
  <c r="G231" i="15"/>
  <c r="M231" i="15" s="1"/>
  <c r="I231" i="15"/>
  <c r="K231" i="15"/>
  <c r="O231" i="15"/>
  <c r="Q231" i="15"/>
  <c r="V231" i="15"/>
  <c r="G233" i="15"/>
  <c r="I233" i="15"/>
  <c r="K233" i="15"/>
  <c r="M233" i="15"/>
  <c r="O233" i="15"/>
  <c r="Q233" i="15"/>
  <c r="V233" i="15"/>
  <c r="G235" i="15"/>
  <c r="I235" i="15"/>
  <c r="K235" i="15"/>
  <c r="M235" i="15"/>
  <c r="O235" i="15"/>
  <c r="Q235" i="15"/>
  <c r="V235" i="15"/>
  <c r="G237" i="15"/>
  <c r="I237" i="15"/>
  <c r="K237" i="15"/>
  <c r="M237" i="15"/>
  <c r="O237" i="15"/>
  <c r="Q237" i="15"/>
  <c r="V237" i="15"/>
  <c r="G240" i="15"/>
  <c r="M240" i="15" s="1"/>
  <c r="I240" i="15"/>
  <c r="I239" i="15" s="1"/>
  <c r="K240" i="15"/>
  <c r="O240" i="15"/>
  <c r="Q240" i="15"/>
  <c r="Q239" i="15" s="1"/>
  <c r="V240" i="15"/>
  <c r="G242" i="15"/>
  <c r="M242" i="15" s="1"/>
  <c r="I242" i="15"/>
  <c r="K242" i="15"/>
  <c r="O242" i="15"/>
  <c r="Q242" i="15"/>
  <c r="V242" i="15"/>
  <c r="V239" i="15" s="1"/>
  <c r="G244" i="15"/>
  <c r="M244" i="15" s="1"/>
  <c r="I244" i="15"/>
  <c r="K244" i="15"/>
  <c r="K239" i="15" s="1"/>
  <c r="O244" i="15"/>
  <c r="Q244" i="15"/>
  <c r="V244" i="15"/>
  <c r="G246" i="15"/>
  <c r="M246" i="15" s="1"/>
  <c r="I246" i="15"/>
  <c r="K246" i="15"/>
  <c r="O246" i="15"/>
  <c r="Q246" i="15"/>
  <c r="V246" i="15"/>
  <c r="G248" i="15"/>
  <c r="I248" i="15"/>
  <c r="K248" i="15"/>
  <c r="M248" i="15"/>
  <c r="O248" i="15"/>
  <c r="Q248" i="15"/>
  <c r="V248" i="15"/>
  <c r="G250" i="15"/>
  <c r="I250" i="15"/>
  <c r="K250" i="15"/>
  <c r="M250" i="15"/>
  <c r="O250" i="15"/>
  <c r="O239" i="15" s="1"/>
  <c r="Q250" i="15"/>
  <c r="V250" i="15"/>
  <c r="G252" i="15"/>
  <c r="I252" i="15"/>
  <c r="K252" i="15"/>
  <c r="M252" i="15"/>
  <c r="O252" i="15"/>
  <c r="Q252" i="15"/>
  <c r="V252" i="15"/>
  <c r="G254" i="15"/>
  <c r="I254" i="15"/>
  <c r="K254" i="15"/>
  <c r="M254" i="15"/>
  <c r="O254" i="15"/>
  <c r="Q254" i="15"/>
  <c r="V254" i="15"/>
  <c r="G256" i="15"/>
  <c r="M256" i="15" s="1"/>
  <c r="I256" i="15"/>
  <c r="K256" i="15"/>
  <c r="O256" i="15"/>
  <c r="Q256" i="15"/>
  <c r="V256" i="15"/>
  <c r="G258" i="15"/>
  <c r="M258" i="15" s="1"/>
  <c r="I258" i="15"/>
  <c r="K258" i="15"/>
  <c r="O258" i="15"/>
  <c r="Q258" i="15"/>
  <c r="V258" i="15"/>
  <c r="G260" i="15"/>
  <c r="M260" i="15" s="1"/>
  <c r="I260" i="15"/>
  <c r="K260" i="15"/>
  <c r="O260" i="15"/>
  <c r="Q260" i="15"/>
  <c r="V260" i="15"/>
  <c r="G262" i="15"/>
  <c r="M262" i="15" s="1"/>
  <c r="I262" i="15"/>
  <c r="K262" i="15"/>
  <c r="O262" i="15"/>
  <c r="Q262" i="15"/>
  <c r="V262" i="15"/>
  <c r="G264" i="15"/>
  <c r="I264" i="15"/>
  <c r="K264" i="15"/>
  <c r="M264" i="15"/>
  <c r="O264" i="15"/>
  <c r="Q264" i="15"/>
  <c r="V264" i="15"/>
  <c r="G266" i="15"/>
  <c r="I266" i="15"/>
  <c r="K266" i="15"/>
  <c r="M266" i="15"/>
  <c r="O266" i="15"/>
  <c r="Q266" i="15"/>
  <c r="V266" i="15"/>
  <c r="G268" i="15"/>
  <c r="I268" i="15"/>
  <c r="K268" i="15"/>
  <c r="M268" i="15"/>
  <c r="O268" i="15"/>
  <c r="Q268" i="15"/>
  <c r="V268" i="15"/>
  <c r="G270" i="15"/>
  <c r="I270" i="15"/>
  <c r="K270" i="15"/>
  <c r="M270" i="15"/>
  <c r="O270" i="15"/>
  <c r="Q270" i="15"/>
  <c r="V270" i="15"/>
  <c r="G272" i="15"/>
  <c r="M272" i="15" s="1"/>
  <c r="I272" i="15"/>
  <c r="K272" i="15"/>
  <c r="O272" i="15"/>
  <c r="Q272" i="15"/>
  <c r="V272" i="15"/>
  <c r="G275" i="15"/>
  <c r="M275" i="15" s="1"/>
  <c r="I275" i="15"/>
  <c r="I274" i="15" s="1"/>
  <c r="K275" i="15"/>
  <c r="K274" i="15" s="1"/>
  <c r="O275" i="15"/>
  <c r="Q275" i="15"/>
  <c r="Q274" i="15" s="1"/>
  <c r="V275" i="15"/>
  <c r="G277" i="15"/>
  <c r="AF396" i="15" s="1"/>
  <c r="I277" i="15"/>
  <c r="K277" i="15"/>
  <c r="O277" i="15"/>
  <c r="Q277" i="15"/>
  <c r="V277" i="15"/>
  <c r="G279" i="15"/>
  <c r="I279" i="15"/>
  <c r="K279" i="15"/>
  <c r="M279" i="15"/>
  <c r="O279" i="15"/>
  <c r="O274" i="15" s="1"/>
  <c r="Q279" i="15"/>
  <c r="V279" i="15"/>
  <c r="G281" i="15"/>
  <c r="I281" i="15"/>
  <c r="K281" i="15"/>
  <c r="M281" i="15"/>
  <c r="O281" i="15"/>
  <c r="Q281" i="15"/>
  <c r="V281" i="15"/>
  <c r="G283" i="15"/>
  <c r="I283" i="15"/>
  <c r="K283" i="15"/>
  <c r="M283" i="15"/>
  <c r="O283" i="15"/>
  <c r="Q283" i="15"/>
  <c r="V283" i="15"/>
  <c r="G285" i="15"/>
  <c r="I285" i="15"/>
  <c r="K285" i="15"/>
  <c r="M285" i="15"/>
  <c r="O285" i="15"/>
  <c r="Q285" i="15"/>
  <c r="V285" i="15"/>
  <c r="V274" i="15" s="1"/>
  <c r="G287" i="15"/>
  <c r="M287" i="15" s="1"/>
  <c r="I287" i="15"/>
  <c r="K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I295" i="15"/>
  <c r="K295" i="15"/>
  <c r="M295" i="15"/>
  <c r="O295" i="15"/>
  <c r="Q295" i="15"/>
  <c r="V295" i="15"/>
  <c r="G297" i="15"/>
  <c r="I297" i="15"/>
  <c r="K297" i="15"/>
  <c r="M297" i="15"/>
  <c r="O297" i="15"/>
  <c r="Q297" i="15"/>
  <c r="V297" i="15"/>
  <c r="G299" i="15"/>
  <c r="I299" i="15"/>
  <c r="K299" i="15"/>
  <c r="M299" i="15"/>
  <c r="O299" i="15"/>
  <c r="Q299" i="15"/>
  <c r="V299" i="15"/>
  <c r="G301" i="15"/>
  <c r="I301" i="15"/>
  <c r="K301" i="15"/>
  <c r="M301" i="15"/>
  <c r="O301" i="15"/>
  <c r="Q301" i="15"/>
  <c r="V301" i="15"/>
  <c r="G303" i="15"/>
  <c r="M303" i="15" s="1"/>
  <c r="I303" i="15"/>
  <c r="K303" i="15"/>
  <c r="O303" i="15"/>
  <c r="Q303" i="15"/>
  <c r="V303" i="15"/>
  <c r="G305" i="15"/>
  <c r="M305" i="15" s="1"/>
  <c r="I305" i="15"/>
  <c r="K305" i="15"/>
  <c r="O305" i="15"/>
  <c r="Q305" i="15"/>
  <c r="V305" i="15"/>
  <c r="G307" i="15"/>
  <c r="M307" i="15" s="1"/>
  <c r="I307" i="15"/>
  <c r="K307" i="15"/>
  <c r="O307" i="15"/>
  <c r="Q307" i="15"/>
  <c r="V307" i="15"/>
  <c r="G310" i="15"/>
  <c r="I310" i="15"/>
  <c r="I309" i="15" s="1"/>
  <c r="K310" i="15"/>
  <c r="M310" i="15"/>
  <c r="O310" i="15"/>
  <c r="O309" i="15" s="1"/>
  <c r="Q310" i="15"/>
  <c r="Q309" i="15" s="1"/>
  <c r="V310" i="15"/>
  <c r="G312" i="15"/>
  <c r="I312" i="15"/>
  <c r="K312" i="15"/>
  <c r="K309" i="15" s="1"/>
  <c r="M312" i="15"/>
  <c r="O312" i="15"/>
  <c r="Q312" i="15"/>
  <c r="V312" i="15"/>
  <c r="G314" i="15"/>
  <c r="I314" i="15"/>
  <c r="K314" i="15"/>
  <c r="M314" i="15"/>
  <c r="O314" i="15"/>
  <c r="Q314" i="15"/>
  <c r="V314" i="15"/>
  <c r="V309" i="15" s="1"/>
  <c r="G316" i="15"/>
  <c r="I316" i="15"/>
  <c r="K316" i="15"/>
  <c r="M316" i="15"/>
  <c r="O316" i="15"/>
  <c r="Q316" i="15"/>
  <c r="V316" i="15"/>
  <c r="G318" i="15"/>
  <c r="M318" i="15" s="1"/>
  <c r="I318" i="15"/>
  <c r="K318" i="15"/>
  <c r="O318" i="15"/>
  <c r="Q318" i="15"/>
  <c r="V318" i="15"/>
  <c r="G320" i="15"/>
  <c r="M320" i="15" s="1"/>
  <c r="I320" i="15"/>
  <c r="K320" i="15"/>
  <c r="O320" i="15"/>
  <c r="Q320" i="15"/>
  <c r="V320" i="15"/>
  <c r="G322" i="15"/>
  <c r="M322" i="15" s="1"/>
  <c r="I322" i="15"/>
  <c r="K322" i="15"/>
  <c r="O322" i="15"/>
  <c r="Q322" i="15"/>
  <c r="V322" i="15"/>
  <c r="G324" i="15"/>
  <c r="M324" i="15" s="1"/>
  <c r="I324" i="15"/>
  <c r="K324" i="15"/>
  <c r="O324" i="15"/>
  <c r="Q324" i="15"/>
  <c r="V324" i="15"/>
  <c r="G326" i="15"/>
  <c r="I326" i="15"/>
  <c r="K326" i="15"/>
  <c r="M326" i="15"/>
  <c r="O326" i="15"/>
  <c r="Q326" i="15"/>
  <c r="V326" i="15"/>
  <c r="G328" i="15"/>
  <c r="I328" i="15"/>
  <c r="K328" i="15"/>
  <c r="M328" i="15"/>
  <c r="O328" i="15"/>
  <c r="Q328" i="15"/>
  <c r="V328" i="15"/>
  <c r="G330" i="15"/>
  <c r="I330" i="15"/>
  <c r="K330" i="15"/>
  <c r="M330" i="15"/>
  <c r="O330" i="15"/>
  <c r="Q330" i="15"/>
  <c r="V330" i="15"/>
  <c r="O332" i="15"/>
  <c r="G333" i="15"/>
  <c r="M333" i="15" s="1"/>
  <c r="I333" i="15"/>
  <c r="I332" i="15" s="1"/>
  <c r="K333" i="15"/>
  <c r="O333" i="15"/>
  <c r="Q333" i="15"/>
  <c r="Q332" i="15" s="1"/>
  <c r="V333" i="15"/>
  <c r="G335" i="15"/>
  <c r="M335" i="15" s="1"/>
  <c r="I335" i="15"/>
  <c r="K335" i="15"/>
  <c r="O335" i="15"/>
  <c r="Q335" i="15"/>
  <c r="V335" i="15"/>
  <c r="V332" i="15" s="1"/>
  <c r="G337" i="15"/>
  <c r="M337" i="15" s="1"/>
  <c r="I337" i="15"/>
  <c r="K337" i="15"/>
  <c r="K332" i="15" s="1"/>
  <c r="O337" i="15"/>
  <c r="Q337" i="15"/>
  <c r="V337" i="15"/>
  <c r="G339" i="15"/>
  <c r="M339" i="15" s="1"/>
  <c r="I339" i="15"/>
  <c r="K339" i="15"/>
  <c r="O339" i="15"/>
  <c r="Q339" i="15"/>
  <c r="V339" i="15"/>
  <c r="I341" i="15"/>
  <c r="G342" i="15"/>
  <c r="I342" i="15"/>
  <c r="K342" i="15"/>
  <c r="K341" i="15" s="1"/>
  <c r="M342" i="15"/>
  <c r="O342" i="15"/>
  <c r="O341" i="15" s="1"/>
  <c r="Q342" i="15"/>
  <c r="Q341" i="15" s="1"/>
  <c r="V342" i="15"/>
  <c r="V341" i="15" s="1"/>
  <c r="G344" i="15"/>
  <c r="I344" i="15"/>
  <c r="K344" i="15"/>
  <c r="M344" i="15"/>
  <c r="O344" i="15"/>
  <c r="Q344" i="15"/>
  <c r="V344" i="15"/>
  <c r="G346" i="15"/>
  <c r="I346" i="15"/>
  <c r="K346" i="15"/>
  <c r="M346" i="15"/>
  <c r="O346" i="15"/>
  <c r="Q346" i="15"/>
  <c r="V346" i="15"/>
  <c r="G348" i="15"/>
  <c r="M348" i="15" s="1"/>
  <c r="I348" i="15"/>
  <c r="K348" i="15"/>
  <c r="O348" i="15"/>
  <c r="Q348" i="15"/>
  <c r="V348" i="15"/>
  <c r="G351" i="15"/>
  <c r="M351" i="15" s="1"/>
  <c r="I351" i="15"/>
  <c r="I350" i="15" s="1"/>
  <c r="K351" i="15"/>
  <c r="K350" i="15" s="1"/>
  <c r="O351" i="15"/>
  <c r="Q351" i="15"/>
  <c r="V351" i="15"/>
  <c r="G352" i="15"/>
  <c r="G350" i="15" s="1"/>
  <c r="I352" i="15"/>
  <c r="K352" i="15"/>
  <c r="O352" i="15"/>
  <c r="Q352" i="15"/>
  <c r="V352" i="15"/>
  <c r="G353" i="15"/>
  <c r="I353" i="15"/>
  <c r="K353" i="15"/>
  <c r="M353" i="15"/>
  <c r="O353" i="15"/>
  <c r="O350" i="15" s="1"/>
  <c r="Q353" i="15"/>
  <c r="V353" i="15"/>
  <c r="G355" i="15"/>
  <c r="I355" i="15"/>
  <c r="K355" i="15"/>
  <c r="M355" i="15"/>
  <c r="O355" i="15"/>
  <c r="Q355" i="15"/>
  <c r="V355" i="15"/>
  <c r="G357" i="15"/>
  <c r="I357" i="15"/>
  <c r="K357" i="15"/>
  <c r="M357" i="15"/>
  <c r="O357" i="15"/>
  <c r="Q357" i="15"/>
  <c r="Q350" i="15" s="1"/>
  <c r="V357" i="15"/>
  <c r="G359" i="15"/>
  <c r="I359" i="15"/>
  <c r="K359" i="15"/>
  <c r="M359" i="15"/>
  <c r="O359" i="15"/>
  <c r="Q359" i="15"/>
  <c r="V359" i="15"/>
  <c r="V350" i="15" s="1"/>
  <c r="G361" i="15"/>
  <c r="M361" i="15" s="1"/>
  <c r="I361" i="15"/>
  <c r="K361" i="15"/>
  <c r="O361" i="15"/>
  <c r="Q361" i="15"/>
  <c r="V361" i="15"/>
  <c r="G363" i="15"/>
  <c r="M363" i="15" s="1"/>
  <c r="I363" i="15"/>
  <c r="K363" i="15"/>
  <c r="O363" i="15"/>
  <c r="Q363" i="15"/>
  <c r="V363" i="15"/>
  <c r="G365" i="15"/>
  <c r="M365" i="15" s="1"/>
  <c r="I365" i="15"/>
  <c r="K365" i="15"/>
  <c r="O365" i="15"/>
  <c r="Q365" i="15"/>
  <c r="V365" i="15"/>
  <c r="G367" i="15"/>
  <c r="M367" i="15" s="1"/>
  <c r="I367" i="15"/>
  <c r="K367" i="15"/>
  <c r="O367" i="15"/>
  <c r="Q367" i="15"/>
  <c r="V367" i="15"/>
  <c r="G369" i="15"/>
  <c r="I369" i="15"/>
  <c r="K369" i="15"/>
  <c r="M369" i="15"/>
  <c r="O369" i="15"/>
  <c r="Q369" i="15"/>
  <c r="V369" i="15"/>
  <c r="G371" i="15"/>
  <c r="K371" i="15"/>
  <c r="O371" i="15"/>
  <c r="G372" i="15"/>
  <c r="I372" i="15"/>
  <c r="I371" i="15" s="1"/>
  <c r="K372" i="15"/>
  <c r="M372" i="15"/>
  <c r="M371" i="15" s="1"/>
  <c r="O372" i="15"/>
  <c r="Q372" i="15"/>
  <c r="Q371" i="15" s="1"/>
  <c r="V372" i="15"/>
  <c r="V371" i="15" s="1"/>
  <c r="G374" i="15"/>
  <c r="I374" i="15"/>
  <c r="K374" i="15"/>
  <c r="M374" i="15"/>
  <c r="O374" i="15"/>
  <c r="Q374" i="15"/>
  <c r="V374" i="15"/>
  <c r="Q376" i="15"/>
  <c r="G377" i="15"/>
  <c r="M377" i="15" s="1"/>
  <c r="M376" i="15" s="1"/>
  <c r="I377" i="15"/>
  <c r="I376" i="15" s="1"/>
  <c r="K377" i="15"/>
  <c r="K376" i="15" s="1"/>
  <c r="O377" i="15"/>
  <c r="O376" i="15" s="1"/>
  <c r="Q377" i="15"/>
  <c r="V377" i="15"/>
  <c r="V376" i="15" s="1"/>
  <c r="G379" i="15"/>
  <c r="M379" i="15" s="1"/>
  <c r="I379" i="15"/>
  <c r="K379" i="15"/>
  <c r="O379" i="15"/>
  <c r="Q379" i="15"/>
  <c r="V379" i="15"/>
  <c r="G381" i="15"/>
  <c r="M381" i="15" s="1"/>
  <c r="I381" i="15"/>
  <c r="K381" i="15"/>
  <c r="O381" i="15"/>
  <c r="Q381" i="15"/>
  <c r="V381" i="15"/>
  <c r="G383" i="15"/>
  <c r="I383" i="15"/>
  <c r="K383" i="15"/>
  <c r="M383" i="15"/>
  <c r="O383" i="15"/>
  <c r="Q383" i="15"/>
  <c r="V383" i="15"/>
  <c r="K385" i="15"/>
  <c r="O385" i="15"/>
  <c r="G386" i="15"/>
  <c r="I386" i="15"/>
  <c r="I385" i="15" s="1"/>
  <c r="K386" i="15"/>
  <c r="M386" i="15"/>
  <c r="O386" i="15"/>
  <c r="Q386" i="15"/>
  <c r="Q385" i="15" s="1"/>
  <c r="V386" i="15"/>
  <c r="V385" i="15" s="1"/>
  <c r="G387" i="15"/>
  <c r="I387" i="15"/>
  <c r="K387" i="15"/>
  <c r="M387" i="15"/>
  <c r="O387" i="15"/>
  <c r="Q387" i="15"/>
  <c r="V387" i="15"/>
  <c r="G388" i="15"/>
  <c r="I388" i="15"/>
  <c r="K388" i="15"/>
  <c r="M388" i="15"/>
  <c r="O388" i="15"/>
  <c r="Q388" i="15"/>
  <c r="V388" i="15"/>
  <c r="G389" i="15"/>
  <c r="M389" i="15" s="1"/>
  <c r="I389" i="15"/>
  <c r="K389" i="15"/>
  <c r="O389" i="15"/>
  <c r="Q389" i="15"/>
  <c r="V389" i="15"/>
  <c r="I390" i="15"/>
  <c r="G391" i="15"/>
  <c r="G390" i="15" s="1"/>
  <c r="I391" i="15"/>
  <c r="K391" i="15"/>
  <c r="K390" i="15" s="1"/>
  <c r="O391" i="15"/>
  <c r="O390" i="15" s="1"/>
  <c r="Q391" i="15"/>
  <c r="V391" i="15"/>
  <c r="V390" i="15" s="1"/>
  <c r="G392" i="15"/>
  <c r="I392" i="15"/>
  <c r="K392" i="15"/>
  <c r="M392" i="15"/>
  <c r="O392" i="15"/>
  <c r="Q392" i="15"/>
  <c r="V392" i="15"/>
  <c r="G393" i="15"/>
  <c r="I393" i="15"/>
  <c r="K393" i="15"/>
  <c r="M393" i="15"/>
  <c r="O393" i="15"/>
  <c r="Q393" i="15"/>
  <c r="V393" i="15"/>
  <c r="G394" i="15"/>
  <c r="I394" i="15"/>
  <c r="K394" i="15"/>
  <c r="M394" i="15"/>
  <c r="O394" i="15"/>
  <c r="Q394" i="15"/>
  <c r="Q390" i="15" s="1"/>
  <c r="V394" i="15"/>
  <c r="AE396" i="15"/>
  <c r="G88" i="14"/>
  <c r="BA55" i="14"/>
  <c r="BA53" i="14"/>
  <c r="BA16" i="14"/>
  <c r="G9" i="14"/>
  <c r="I9" i="14"/>
  <c r="I8" i="14" s="1"/>
  <c r="K9" i="14"/>
  <c r="K8" i="14" s="1"/>
  <c r="M9" i="14"/>
  <c r="O9" i="14"/>
  <c r="O8" i="14" s="1"/>
  <c r="Q9" i="14"/>
  <c r="V9" i="14"/>
  <c r="V8" i="14" s="1"/>
  <c r="G11" i="14"/>
  <c r="I11" i="14"/>
  <c r="K11" i="14"/>
  <c r="M11" i="14"/>
  <c r="O11" i="14"/>
  <c r="Q11" i="14"/>
  <c r="Q8" i="14" s="1"/>
  <c r="V11" i="14"/>
  <c r="G13" i="14"/>
  <c r="I13" i="14"/>
  <c r="K13" i="14"/>
  <c r="M13" i="14"/>
  <c r="O13" i="14"/>
  <c r="Q13" i="14"/>
  <c r="V13" i="14"/>
  <c r="G15" i="14"/>
  <c r="M15" i="14" s="1"/>
  <c r="I15" i="14"/>
  <c r="K15" i="14"/>
  <c r="O15" i="14"/>
  <c r="Q15" i="14"/>
  <c r="V15" i="14"/>
  <c r="G18" i="14"/>
  <c r="M18" i="14" s="1"/>
  <c r="I18" i="14"/>
  <c r="K18" i="14"/>
  <c r="O18" i="14"/>
  <c r="Q18" i="14"/>
  <c r="V18" i="14"/>
  <c r="G21" i="14"/>
  <c r="M21" i="14" s="1"/>
  <c r="I21" i="14"/>
  <c r="K21" i="14"/>
  <c r="O21" i="14"/>
  <c r="Q21" i="14"/>
  <c r="V21" i="14"/>
  <c r="G24" i="14"/>
  <c r="M24" i="14" s="1"/>
  <c r="I24" i="14"/>
  <c r="K24" i="14"/>
  <c r="O24" i="14"/>
  <c r="Q24" i="14"/>
  <c r="V24" i="14"/>
  <c r="G27" i="14"/>
  <c r="AF88" i="14" s="1"/>
  <c r="I27" i="14"/>
  <c r="K27" i="14"/>
  <c r="O27" i="14"/>
  <c r="Q27" i="14"/>
  <c r="V27" i="14"/>
  <c r="G29" i="14"/>
  <c r="I29" i="14"/>
  <c r="K29" i="14"/>
  <c r="M29" i="14"/>
  <c r="O29" i="14"/>
  <c r="Q29" i="14"/>
  <c r="V29" i="14"/>
  <c r="G32" i="14"/>
  <c r="I32" i="14"/>
  <c r="K32" i="14"/>
  <c r="M32" i="14"/>
  <c r="O32" i="14"/>
  <c r="Q32" i="14"/>
  <c r="V32" i="14"/>
  <c r="G35" i="14"/>
  <c r="I35" i="14"/>
  <c r="I34" i="14" s="1"/>
  <c r="K35" i="14"/>
  <c r="M35" i="14"/>
  <c r="O35" i="14"/>
  <c r="O34" i="14" s="1"/>
  <c r="Q35" i="14"/>
  <c r="V35" i="14"/>
  <c r="V34" i="14" s="1"/>
  <c r="G37" i="14"/>
  <c r="M37" i="14" s="1"/>
  <c r="I37" i="14"/>
  <c r="K37" i="14"/>
  <c r="K34" i="14" s="1"/>
  <c r="O37" i="14"/>
  <c r="Q37" i="14"/>
  <c r="Q34" i="14" s="1"/>
  <c r="V37" i="14"/>
  <c r="G40" i="14"/>
  <c r="I40" i="14"/>
  <c r="K40" i="14"/>
  <c r="M40" i="14"/>
  <c r="O40" i="14"/>
  <c r="Q40" i="14"/>
  <c r="V40" i="14"/>
  <c r="G43" i="14"/>
  <c r="M43" i="14" s="1"/>
  <c r="I43" i="14"/>
  <c r="K43" i="14"/>
  <c r="O43" i="14"/>
  <c r="Q43" i="14"/>
  <c r="V43" i="14"/>
  <c r="G45" i="14"/>
  <c r="G34" i="14" s="1"/>
  <c r="I45" i="14"/>
  <c r="K45" i="14"/>
  <c r="O45" i="14"/>
  <c r="Q45" i="14"/>
  <c r="V45" i="14"/>
  <c r="G47" i="14"/>
  <c r="I47" i="14"/>
  <c r="K47" i="14"/>
  <c r="M47" i="14"/>
  <c r="O47" i="14"/>
  <c r="Q47" i="14"/>
  <c r="V47" i="14"/>
  <c r="G49" i="14"/>
  <c r="I49" i="14"/>
  <c r="K49" i="14"/>
  <c r="M49" i="14"/>
  <c r="O49" i="14"/>
  <c r="Q49" i="14"/>
  <c r="V49" i="14"/>
  <c r="G51" i="14"/>
  <c r="G52" i="14"/>
  <c r="I52" i="14"/>
  <c r="I51" i="14" s="1"/>
  <c r="K52" i="14"/>
  <c r="M52" i="14"/>
  <c r="O52" i="14"/>
  <c r="O51" i="14" s="1"/>
  <c r="Q52" i="14"/>
  <c r="V52" i="14"/>
  <c r="V51" i="14" s="1"/>
  <c r="G54" i="14"/>
  <c r="M54" i="14" s="1"/>
  <c r="M51" i="14" s="1"/>
  <c r="I54" i="14"/>
  <c r="K54" i="14"/>
  <c r="K51" i="14" s="1"/>
  <c r="O54" i="14"/>
  <c r="Q54" i="14"/>
  <c r="Q51" i="14" s="1"/>
  <c r="V54" i="14"/>
  <c r="V56" i="14"/>
  <c r="G57" i="14"/>
  <c r="M57" i="14" s="1"/>
  <c r="I57" i="14"/>
  <c r="I56" i="14" s="1"/>
  <c r="K57" i="14"/>
  <c r="K56" i="14" s="1"/>
  <c r="O57" i="14"/>
  <c r="O56" i="14" s="1"/>
  <c r="Q57" i="14"/>
  <c r="V57" i="14"/>
  <c r="G60" i="14"/>
  <c r="G56" i="14" s="1"/>
  <c r="I60" i="14"/>
  <c r="K60" i="14"/>
  <c r="O60" i="14"/>
  <c r="Q60" i="14"/>
  <c r="Q56" i="14" s="1"/>
  <c r="V60" i="14"/>
  <c r="G63" i="14"/>
  <c r="I63" i="14"/>
  <c r="K63" i="14"/>
  <c r="M63" i="14"/>
  <c r="O63" i="14"/>
  <c r="Q63" i="14"/>
  <c r="V63" i="14"/>
  <c r="G66" i="14"/>
  <c r="I66" i="14"/>
  <c r="K66" i="14"/>
  <c r="M66" i="14"/>
  <c r="O66" i="14"/>
  <c r="Q66" i="14"/>
  <c r="V66" i="14"/>
  <c r="G69" i="14"/>
  <c r="K69" i="14"/>
  <c r="M69" i="14"/>
  <c r="Q69" i="14"/>
  <c r="G70" i="14"/>
  <c r="I70" i="14"/>
  <c r="I69" i="14" s="1"/>
  <c r="K70" i="14"/>
  <c r="M70" i="14"/>
  <c r="O70" i="14"/>
  <c r="O69" i="14" s="1"/>
  <c r="Q70" i="14"/>
  <c r="V70" i="14"/>
  <c r="V69" i="14" s="1"/>
  <c r="Q72" i="14"/>
  <c r="G73" i="14"/>
  <c r="G72" i="14" s="1"/>
  <c r="I73" i="14"/>
  <c r="I72" i="14" s="1"/>
  <c r="K73" i="14"/>
  <c r="O73" i="14"/>
  <c r="Q73" i="14"/>
  <c r="V73" i="14"/>
  <c r="V72" i="14" s="1"/>
  <c r="G77" i="14"/>
  <c r="M77" i="14" s="1"/>
  <c r="I77" i="14"/>
  <c r="K77" i="14"/>
  <c r="O77" i="14"/>
  <c r="O72" i="14" s="1"/>
  <c r="Q77" i="14"/>
  <c r="V77" i="14"/>
  <c r="G79" i="14"/>
  <c r="M79" i="14" s="1"/>
  <c r="I79" i="14"/>
  <c r="K79" i="14"/>
  <c r="K72" i="14" s="1"/>
  <c r="O79" i="14"/>
  <c r="Q79" i="14"/>
  <c r="V79" i="14"/>
  <c r="G82" i="14"/>
  <c r="I82" i="14"/>
  <c r="K82" i="14"/>
  <c r="M82" i="14"/>
  <c r="O82" i="14"/>
  <c r="Q82" i="14"/>
  <c r="V82" i="14"/>
  <c r="G85" i="14"/>
  <c r="I85" i="14"/>
  <c r="K85" i="14"/>
  <c r="M85" i="14"/>
  <c r="O85" i="14"/>
  <c r="Q85" i="14"/>
  <c r="V85" i="14"/>
  <c r="AE88" i="14"/>
  <c r="G905" i="13"/>
  <c r="BA645" i="13"/>
  <c r="BA641" i="13"/>
  <c r="BA533" i="13"/>
  <c r="BA468" i="13"/>
  <c r="BA464" i="13"/>
  <c r="BA452" i="13"/>
  <c r="BA449" i="13"/>
  <c r="BA446" i="13"/>
  <c r="BA441" i="13"/>
  <c r="BA399" i="13"/>
  <c r="BA393" i="13"/>
  <c r="BA376" i="13"/>
  <c r="BA372" i="13"/>
  <c r="BA331" i="13"/>
  <c r="BA305" i="13"/>
  <c r="BA288" i="13"/>
  <c r="BA285" i="13"/>
  <c r="BA281" i="13"/>
  <c r="BA234" i="13"/>
  <c r="BA230" i="13"/>
  <c r="BA227" i="13"/>
  <c r="BA224" i="13"/>
  <c r="BA211" i="13"/>
  <c r="BA205" i="13"/>
  <c r="BA178" i="13"/>
  <c r="BA170" i="13"/>
  <c r="BA154" i="13"/>
  <c r="BA140" i="13"/>
  <c r="BA103" i="13"/>
  <c r="BA92" i="13"/>
  <c r="BA17" i="13"/>
  <c r="G9" i="13"/>
  <c r="M9" i="13" s="1"/>
  <c r="I9" i="13"/>
  <c r="I8" i="13" s="1"/>
  <c r="K9" i="13"/>
  <c r="K8" i="13" s="1"/>
  <c r="O9" i="13"/>
  <c r="Q9" i="13"/>
  <c r="V9" i="13"/>
  <c r="V8" i="13" s="1"/>
  <c r="G13" i="13"/>
  <c r="I13" i="13"/>
  <c r="K13" i="13"/>
  <c r="M13" i="13"/>
  <c r="O13" i="13"/>
  <c r="Q13" i="13"/>
  <c r="V13" i="13"/>
  <c r="G16" i="13"/>
  <c r="I16" i="13"/>
  <c r="K16" i="13"/>
  <c r="M16" i="13"/>
  <c r="O16" i="13"/>
  <c r="O8" i="13" s="1"/>
  <c r="Q16" i="13"/>
  <c r="V16" i="13"/>
  <c r="G21" i="13"/>
  <c r="I21" i="13"/>
  <c r="K21" i="13"/>
  <c r="M21" i="13"/>
  <c r="O21" i="13"/>
  <c r="Q21" i="13"/>
  <c r="Q8" i="13" s="1"/>
  <c r="V21" i="13"/>
  <c r="G25" i="13"/>
  <c r="I25" i="13"/>
  <c r="K25" i="13"/>
  <c r="M25" i="13"/>
  <c r="O25" i="13"/>
  <c r="Q25" i="13"/>
  <c r="V25" i="13"/>
  <c r="G27" i="13"/>
  <c r="I27" i="13"/>
  <c r="K27" i="13"/>
  <c r="M27" i="13"/>
  <c r="O27" i="13"/>
  <c r="Q27" i="13"/>
  <c r="V27" i="13"/>
  <c r="G30" i="13"/>
  <c r="M30" i="13" s="1"/>
  <c r="I30" i="13"/>
  <c r="K30" i="13"/>
  <c r="O30" i="13"/>
  <c r="Q30" i="13"/>
  <c r="V30" i="13"/>
  <c r="G33" i="13"/>
  <c r="M33" i="13" s="1"/>
  <c r="I33" i="13"/>
  <c r="K33" i="13"/>
  <c r="O33" i="13"/>
  <c r="Q33" i="13"/>
  <c r="V33" i="13"/>
  <c r="G38" i="13"/>
  <c r="M38" i="13" s="1"/>
  <c r="I38" i="13"/>
  <c r="K38" i="13"/>
  <c r="O38" i="13"/>
  <c r="Q38" i="13"/>
  <c r="V38" i="13"/>
  <c r="G41" i="13"/>
  <c r="I41" i="13"/>
  <c r="K41" i="13"/>
  <c r="M41" i="13"/>
  <c r="O41" i="13"/>
  <c r="Q41" i="13"/>
  <c r="V41" i="13"/>
  <c r="G44" i="13"/>
  <c r="I44" i="13"/>
  <c r="K44" i="13"/>
  <c r="M44" i="13"/>
  <c r="O44" i="13"/>
  <c r="Q44" i="13"/>
  <c r="V44" i="13"/>
  <c r="G49" i="13"/>
  <c r="I49" i="13"/>
  <c r="K49" i="13"/>
  <c r="M49" i="13"/>
  <c r="O49" i="13"/>
  <c r="Q49" i="13"/>
  <c r="V49" i="13"/>
  <c r="G51" i="13"/>
  <c r="I51" i="13"/>
  <c r="K51" i="13"/>
  <c r="M51" i="13"/>
  <c r="O51" i="13"/>
  <c r="Q51" i="13"/>
  <c r="V51" i="13"/>
  <c r="G53" i="13"/>
  <c r="I53" i="13"/>
  <c r="K53" i="13"/>
  <c r="M53" i="13"/>
  <c r="O53" i="13"/>
  <c r="Q53" i="13"/>
  <c r="V53" i="13"/>
  <c r="G57" i="13"/>
  <c r="M57" i="13" s="1"/>
  <c r="I57" i="13"/>
  <c r="I56" i="13" s="1"/>
  <c r="K57" i="13"/>
  <c r="K56" i="13" s="1"/>
  <c r="O57" i="13"/>
  <c r="Q57" i="13"/>
  <c r="Q56" i="13" s="1"/>
  <c r="V57" i="13"/>
  <c r="G78" i="13"/>
  <c r="M78" i="13" s="1"/>
  <c r="I78" i="13"/>
  <c r="K78" i="13"/>
  <c r="O78" i="13"/>
  <c r="Q78" i="13"/>
  <c r="V78" i="13"/>
  <c r="G91" i="13"/>
  <c r="I91" i="13"/>
  <c r="K91" i="13"/>
  <c r="M91" i="13"/>
  <c r="O91" i="13"/>
  <c r="Q91" i="13"/>
  <c r="V91" i="13"/>
  <c r="G102" i="13"/>
  <c r="I102" i="13"/>
  <c r="K102" i="13"/>
  <c r="M102" i="13"/>
  <c r="O102" i="13"/>
  <c r="O56" i="13" s="1"/>
  <c r="Q102" i="13"/>
  <c r="V102" i="13"/>
  <c r="G105" i="13"/>
  <c r="I105" i="13"/>
  <c r="K105" i="13"/>
  <c r="M105" i="13"/>
  <c r="O105" i="13"/>
  <c r="Q105" i="13"/>
  <c r="V105" i="13"/>
  <c r="G118" i="13"/>
  <c r="I118" i="13"/>
  <c r="K118" i="13"/>
  <c r="M118" i="13"/>
  <c r="O118" i="13"/>
  <c r="Q118" i="13"/>
  <c r="V118" i="13"/>
  <c r="V56" i="13" s="1"/>
  <c r="G131" i="13"/>
  <c r="I131" i="13"/>
  <c r="K131" i="13"/>
  <c r="M131" i="13"/>
  <c r="O131" i="13"/>
  <c r="Q131" i="13"/>
  <c r="V131" i="13"/>
  <c r="G135" i="13"/>
  <c r="G56" i="13" s="1"/>
  <c r="I135" i="13"/>
  <c r="K135" i="13"/>
  <c r="O135" i="13"/>
  <c r="Q135" i="13"/>
  <c r="V135" i="13"/>
  <c r="G139" i="13"/>
  <c r="M139" i="13" s="1"/>
  <c r="I139" i="13"/>
  <c r="K139" i="13"/>
  <c r="O139" i="13"/>
  <c r="Q139" i="13"/>
  <c r="V139" i="13"/>
  <c r="G153" i="13"/>
  <c r="M153" i="13" s="1"/>
  <c r="I153" i="13"/>
  <c r="K153" i="13"/>
  <c r="O153" i="13"/>
  <c r="Q153" i="13"/>
  <c r="V153" i="13"/>
  <c r="G156" i="13"/>
  <c r="I156" i="13"/>
  <c r="K156" i="13"/>
  <c r="M156" i="13"/>
  <c r="O156" i="13"/>
  <c r="Q156" i="13"/>
  <c r="V156" i="13"/>
  <c r="G159" i="13"/>
  <c r="I159" i="13"/>
  <c r="K159" i="13"/>
  <c r="M159" i="13"/>
  <c r="O159" i="13"/>
  <c r="Q159" i="13"/>
  <c r="V159" i="13"/>
  <c r="G169" i="13"/>
  <c r="I169" i="13"/>
  <c r="K169" i="13"/>
  <c r="M169" i="13"/>
  <c r="O169" i="13"/>
  <c r="Q169" i="13"/>
  <c r="V169" i="13"/>
  <c r="G177" i="13"/>
  <c r="I177" i="13"/>
  <c r="K177" i="13"/>
  <c r="M177" i="13"/>
  <c r="O177" i="13"/>
  <c r="Q177" i="13"/>
  <c r="V177" i="13"/>
  <c r="G180" i="13"/>
  <c r="I180" i="13"/>
  <c r="K180" i="13"/>
  <c r="M180" i="13"/>
  <c r="O180" i="13"/>
  <c r="Q180" i="13"/>
  <c r="V180" i="13"/>
  <c r="G190" i="13"/>
  <c r="M190" i="13" s="1"/>
  <c r="I190" i="13"/>
  <c r="K190" i="13"/>
  <c r="O190" i="13"/>
  <c r="Q190" i="13"/>
  <c r="V190" i="13"/>
  <c r="G196" i="13"/>
  <c r="M196" i="13" s="1"/>
  <c r="I196" i="13"/>
  <c r="K196" i="13"/>
  <c r="O196" i="13"/>
  <c r="Q196" i="13"/>
  <c r="V196" i="13"/>
  <c r="G204" i="13"/>
  <c r="M204" i="13" s="1"/>
  <c r="I204" i="13"/>
  <c r="K204" i="13"/>
  <c r="O204" i="13"/>
  <c r="Q204" i="13"/>
  <c r="V204" i="13"/>
  <c r="G210" i="13"/>
  <c r="I210" i="13"/>
  <c r="K210" i="13"/>
  <c r="M210" i="13"/>
  <c r="O210" i="13"/>
  <c r="Q210" i="13"/>
  <c r="V210" i="13"/>
  <c r="G213" i="13"/>
  <c r="I213" i="13"/>
  <c r="K213" i="13"/>
  <c r="M213" i="13"/>
  <c r="O213" i="13"/>
  <c r="Q213" i="13"/>
  <c r="V213" i="13"/>
  <c r="G216" i="13"/>
  <c r="I216" i="13"/>
  <c r="I215" i="13" s="1"/>
  <c r="K216" i="13"/>
  <c r="K215" i="13" s="1"/>
  <c r="M216" i="13"/>
  <c r="O216" i="13"/>
  <c r="O215" i="13" s="1"/>
  <c r="Q216" i="13"/>
  <c r="V216" i="13"/>
  <c r="V215" i="13" s="1"/>
  <c r="G219" i="13"/>
  <c r="I219" i="13"/>
  <c r="K219" i="13"/>
  <c r="M219" i="13"/>
  <c r="O219" i="13"/>
  <c r="Q219" i="13"/>
  <c r="V219" i="13"/>
  <c r="G223" i="13"/>
  <c r="G215" i="13" s="1"/>
  <c r="I223" i="13"/>
  <c r="K223" i="13"/>
  <c r="O223" i="13"/>
  <c r="Q223" i="13"/>
  <c r="V223" i="13"/>
  <c r="G226" i="13"/>
  <c r="M226" i="13" s="1"/>
  <c r="I226" i="13"/>
  <c r="K226" i="13"/>
  <c r="O226" i="13"/>
  <c r="Q226" i="13"/>
  <c r="V226" i="13"/>
  <c r="G229" i="13"/>
  <c r="M229" i="13" s="1"/>
  <c r="I229" i="13"/>
  <c r="K229" i="13"/>
  <c r="O229" i="13"/>
  <c r="Q229" i="13"/>
  <c r="V229" i="13"/>
  <c r="G233" i="13"/>
  <c r="I233" i="13"/>
  <c r="K233" i="13"/>
  <c r="M233" i="13"/>
  <c r="O233" i="13"/>
  <c r="Q233" i="13"/>
  <c r="V233" i="13"/>
  <c r="G236" i="13"/>
  <c r="I236" i="13"/>
  <c r="K236" i="13"/>
  <c r="M236" i="13"/>
  <c r="O236" i="13"/>
  <c r="Q236" i="13"/>
  <c r="V236" i="13"/>
  <c r="G240" i="13"/>
  <c r="M240" i="13" s="1"/>
  <c r="I240" i="13"/>
  <c r="K240" i="13"/>
  <c r="O240" i="13"/>
  <c r="Q240" i="13"/>
  <c r="Q215" i="13" s="1"/>
  <c r="V240" i="13"/>
  <c r="G242" i="13"/>
  <c r="I242" i="13"/>
  <c r="K242" i="13"/>
  <c r="M242" i="13"/>
  <c r="O242" i="13"/>
  <c r="Q242" i="13"/>
  <c r="V242" i="13"/>
  <c r="G245" i="13"/>
  <c r="I245" i="13"/>
  <c r="K245" i="13"/>
  <c r="M245" i="13"/>
  <c r="O245" i="13"/>
  <c r="Q245" i="13"/>
  <c r="V245" i="13"/>
  <c r="G249" i="13"/>
  <c r="M249" i="13" s="1"/>
  <c r="I249" i="13"/>
  <c r="K249" i="13"/>
  <c r="O249" i="13"/>
  <c r="Q249" i="13"/>
  <c r="V249" i="13"/>
  <c r="G254" i="13"/>
  <c r="M254" i="13" s="1"/>
  <c r="I254" i="13"/>
  <c r="K254" i="13"/>
  <c r="O254" i="13"/>
  <c r="Q254" i="13"/>
  <c r="V254" i="13"/>
  <c r="G259" i="13"/>
  <c r="M259" i="13" s="1"/>
  <c r="I259" i="13"/>
  <c r="K259" i="13"/>
  <c r="O259" i="13"/>
  <c r="Q259" i="13"/>
  <c r="V259" i="13"/>
  <c r="G280" i="13"/>
  <c r="I280" i="13"/>
  <c r="K280" i="13"/>
  <c r="M280" i="13"/>
  <c r="O280" i="13"/>
  <c r="Q280" i="13"/>
  <c r="V280" i="13"/>
  <c r="G284" i="13"/>
  <c r="I284" i="13"/>
  <c r="K284" i="13"/>
  <c r="M284" i="13"/>
  <c r="O284" i="13"/>
  <c r="Q284" i="13"/>
  <c r="V284" i="13"/>
  <c r="G287" i="13"/>
  <c r="I287" i="13"/>
  <c r="K287" i="13"/>
  <c r="M287" i="13"/>
  <c r="O287" i="13"/>
  <c r="Q287" i="13"/>
  <c r="V287" i="13"/>
  <c r="G292" i="13"/>
  <c r="I292" i="13"/>
  <c r="K292" i="13"/>
  <c r="M292" i="13"/>
  <c r="O292" i="13"/>
  <c r="Q292" i="13"/>
  <c r="V292" i="13"/>
  <c r="G296" i="13"/>
  <c r="I296" i="13"/>
  <c r="K296" i="13"/>
  <c r="M296" i="13"/>
  <c r="O296" i="13"/>
  <c r="Q296" i="13"/>
  <c r="V296" i="13"/>
  <c r="G299" i="13"/>
  <c r="M299" i="13" s="1"/>
  <c r="I299" i="13"/>
  <c r="K299" i="13"/>
  <c r="O299" i="13"/>
  <c r="Q299" i="13"/>
  <c r="V299" i="13"/>
  <c r="G304" i="13"/>
  <c r="M304" i="13" s="1"/>
  <c r="I304" i="13"/>
  <c r="K304" i="13"/>
  <c r="O304" i="13"/>
  <c r="Q304" i="13"/>
  <c r="V304" i="13"/>
  <c r="G308" i="13"/>
  <c r="M308" i="13" s="1"/>
  <c r="I308" i="13"/>
  <c r="K308" i="13"/>
  <c r="O308" i="13"/>
  <c r="Q308" i="13"/>
  <c r="V308" i="13"/>
  <c r="G311" i="13"/>
  <c r="I311" i="13"/>
  <c r="K311" i="13"/>
  <c r="M311" i="13"/>
  <c r="O311" i="13"/>
  <c r="Q311" i="13"/>
  <c r="V311" i="13"/>
  <c r="G313" i="13"/>
  <c r="M313" i="13" s="1"/>
  <c r="I313" i="13"/>
  <c r="K313" i="13"/>
  <c r="O313" i="13"/>
  <c r="Q313" i="13"/>
  <c r="V313" i="13"/>
  <c r="G315" i="13"/>
  <c r="I315" i="13"/>
  <c r="K315" i="13"/>
  <c r="M315" i="13"/>
  <c r="O315" i="13"/>
  <c r="Q315" i="13"/>
  <c r="V315" i="13"/>
  <c r="G317" i="13"/>
  <c r="I317" i="13"/>
  <c r="K317" i="13"/>
  <c r="M317" i="13"/>
  <c r="O317" i="13"/>
  <c r="Q317" i="13"/>
  <c r="V317" i="13"/>
  <c r="G319" i="13"/>
  <c r="I319" i="13"/>
  <c r="K319" i="13"/>
  <c r="M319" i="13"/>
  <c r="O319" i="13"/>
  <c r="Q319" i="13"/>
  <c r="V319" i="13"/>
  <c r="G321" i="13"/>
  <c r="M321" i="13" s="1"/>
  <c r="I321" i="13"/>
  <c r="K321" i="13"/>
  <c r="O321" i="13"/>
  <c r="Q321" i="13"/>
  <c r="V321" i="13"/>
  <c r="G323" i="13"/>
  <c r="M323" i="13" s="1"/>
  <c r="I323" i="13"/>
  <c r="K323" i="13"/>
  <c r="O323" i="13"/>
  <c r="Q323" i="13"/>
  <c r="V323" i="13"/>
  <c r="G325" i="13"/>
  <c r="M325" i="13" s="1"/>
  <c r="I325" i="13"/>
  <c r="K325" i="13"/>
  <c r="O325" i="13"/>
  <c r="Q325" i="13"/>
  <c r="V325" i="13"/>
  <c r="G327" i="13"/>
  <c r="I327" i="13"/>
  <c r="K327" i="13"/>
  <c r="M327" i="13"/>
  <c r="O327" i="13"/>
  <c r="Q327" i="13"/>
  <c r="V327" i="13"/>
  <c r="G330" i="13"/>
  <c r="I330" i="13"/>
  <c r="I329" i="13" s="1"/>
  <c r="K330" i="13"/>
  <c r="M330" i="13"/>
  <c r="O330" i="13"/>
  <c r="Q330" i="13"/>
  <c r="Q329" i="13" s="1"/>
  <c r="V330" i="13"/>
  <c r="V329" i="13" s="1"/>
  <c r="G340" i="13"/>
  <c r="I340" i="13"/>
  <c r="K340" i="13"/>
  <c r="K329" i="13" s="1"/>
  <c r="M340" i="13"/>
  <c r="O340" i="13"/>
  <c r="Q340" i="13"/>
  <c r="V340" i="13"/>
  <c r="G346" i="13"/>
  <c r="I346" i="13"/>
  <c r="K346" i="13"/>
  <c r="M346" i="13"/>
  <c r="O346" i="13"/>
  <c r="Q346" i="13"/>
  <c r="V346" i="13"/>
  <c r="G353" i="13"/>
  <c r="M353" i="13" s="1"/>
  <c r="I353" i="13"/>
  <c r="K353" i="13"/>
  <c r="O353" i="13"/>
  <c r="Q353" i="13"/>
  <c r="V353" i="13"/>
  <c r="G356" i="13"/>
  <c r="M356" i="13" s="1"/>
  <c r="I356" i="13"/>
  <c r="K356" i="13"/>
  <c r="O356" i="13"/>
  <c r="Q356" i="13"/>
  <c r="V356" i="13"/>
  <c r="G359" i="13"/>
  <c r="M359" i="13" s="1"/>
  <c r="I359" i="13"/>
  <c r="K359" i="13"/>
  <c r="O359" i="13"/>
  <c r="Q359" i="13"/>
  <c r="V359" i="13"/>
  <c r="G362" i="13"/>
  <c r="I362" i="13"/>
  <c r="K362" i="13"/>
  <c r="M362" i="13"/>
  <c r="O362" i="13"/>
  <c r="Q362" i="13"/>
  <c r="V362" i="13"/>
  <c r="G365" i="13"/>
  <c r="M365" i="13" s="1"/>
  <c r="I365" i="13"/>
  <c r="K365" i="13"/>
  <c r="O365" i="13"/>
  <c r="O329" i="13" s="1"/>
  <c r="Q365" i="13"/>
  <c r="V365" i="13"/>
  <c r="G368" i="13"/>
  <c r="I368" i="13"/>
  <c r="K368" i="13"/>
  <c r="M368" i="13"/>
  <c r="O368" i="13"/>
  <c r="Q368" i="13"/>
  <c r="V368" i="13"/>
  <c r="G371" i="13"/>
  <c r="I371" i="13"/>
  <c r="K371" i="13"/>
  <c r="M371" i="13"/>
  <c r="O371" i="13"/>
  <c r="Q371" i="13"/>
  <c r="V371" i="13"/>
  <c r="G375" i="13"/>
  <c r="I375" i="13"/>
  <c r="K375" i="13"/>
  <c r="M375" i="13"/>
  <c r="O375" i="13"/>
  <c r="Q375" i="13"/>
  <c r="V375" i="13"/>
  <c r="G379" i="13"/>
  <c r="M379" i="13" s="1"/>
  <c r="I379" i="13"/>
  <c r="K379" i="13"/>
  <c r="O379" i="13"/>
  <c r="Q379" i="13"/>
  <c r="V379" i="13"/>
  <c r="G381" i="13"/>
  <c r="M381" i="13" s="1"/>
  <c r="I381" i="13"/>
  <c r="K381" i="13"/>
  <c r="O381" i="13"/>
  <c r="Q381" i="13"/>
  <c r="V381" i="13"/>
  <c r="G384" i="13"/>
  <c r="M384" i="13" s="1"/>
  <c r="I384" i="13"/>
  <c r="K384" i="13"/>
  <c r="O384" i="13"/>
  <c r="Q384" i="13"/>
  <c r="V384" i="13"/>
  <c r="G387" i="13"/>
  <c r="I387" i="13"/>
  <c r="K387" i="13"/>
  <c r="M387" i="13"/>
  <c r="O387" i="13"/>
  <c r="Q387" i="13"/>
  <c r="V387" i="13"/>
  <c r="G389" i="13"/>
  <c r="O389" i="13"/>
  <c r="G390" i="13"/>
  <c r="I390" i="13"/>
  <c r="I389" i="13" s="1"/>
  <c r="K390" i="13"/>
  <c r="M390" i="13"/>
  <c r="M389" i="13" s="1"/>
  <c r="O390" i="13"/>
  <c r="Q390" i="13"/>
  <c r="Q389" i="13" s="1"/>
  <c r="V390" i="13"/>
  <c r="V389" i="13" s="1"/>
  <c r="G392" i="13"/>
  <c r="I392" i="13"/>
  <c r="K392" i="13"/>
  <c r="K389" i="13" s="1"/>
  <c r="M392" i="13"/>
  <c r="O392" i="13"/>
  <c r="Q392" i="13"/>
  <c r="V392" i="13"/>
  <c r="G395" i="13"/>
  <c r="I395" i="13"/>
  <c r="K395" i="13"/>
  <c r="M395" i="13"/>
  <c r="O395" i="13"/>
  <c r="Q395" i="13"/>
  <c r="V395" i="13"/>
  <c r="G397" i="13"/>
  <c r="G398" i="13"/>
  <c r="M398" i="13" s="1"/>
  <c r="M397" i="13" s="1"/>
  <c r="I398" i="13"/>
  <c r="I397" i="13" s="1"/>
  <c r="K398" i="13"/>
  <c r="K397" i="13" s="1"/>
  <c r="O398" i="13"/>
  <c r="Q398" i="13"/>
  <c r="Q397" i="13" s="1"/>
  <c r="V398" i="13"/>
  <c r="G401" i="13"/>
  <c r="M401" i="13" s="1"/>
  <c r="I401" i="13"/>
  <c r="K401" i="13"/>
  <c r="O401" i="13"/>
  <c r="Q401" i="13"/>
  <c r="V401" i="13"/>
  <c r="V397" i="13" s="1"/>
  <c r="G404" i="13"/>
  <c r="I404" i="13"/>
  <c r="K404" i="13"/>
  <c r="M404" i="13"/>
  <c r="O404" i="13"/>
  <c r="Q404" i="13"/>
  <c r="V404" i="13"/>
  <c r="G413" i="13"/>
  <c r="M413" i="13" s="1"/>
  <c r="I413" i="13"/>
  <c r="K413" i="13"/>
  <c r="O413" i="13"/>
  <c r="O397" i="13" s="1"/>
  <c r="Q413" i="13"/>
  <c r="V413" i="13"/>
  <c r="G421" i="13"/>
  <c r="I421" i="13"/>
  <c r="K421" i="13"/>
  <c r="M421" i="13"/>
  <c r="O421" i="13"/>
  <c r="Q421" i="13"/>
  <c r="V421" i="13"/>
  <c r="V439" i="13"/>
  <c r="G440" i="13"/>
  <c r="G439" i="13" s="1"/>
  <c r="I440" i="13"/>
  <c r="K440" i="13"/>
  <c r="M440" i="13"/>
  <c r="O440" i="13"/>
  <c r="Q440" i="13"/>
  <c r="Q439" i="13" s="1"/>
  <c r="V440" i="13"/>
  <c r="G445" i="13"/>
  <c r="M445" i="13" s="1"/>
  <c r="I445" i="13"/>
  <c r="K445" i="13"/>
  <c r="O445" i="13"/>
  <c r="O439" i="13" s="1"/>
  <c r="Q445" i="13"/>
  <c r="V445" i="13"/>
  <c r="G448" i="13"/>
  <c r="M448" i="13" s="1"/>
  <c r="I448" i="13"/>
  <c r="I439" i="13" s="1"/>
  <c r="K448" i="13"/>
  <c r="O448" i="13"/>
  <c r="Q448" i="13"/>
  <c r="V448" i="13"/>
  <c r="G451" i="13"/>
  <c r="M451" i="13" s="1"/>
  <c r="I451" i="13"/>
  <c r="K451" i="13"/>
  <c r="K439" i="13" s="1"/>
  <c r="O451" i="13"/>
  <c r="Q451" i="13"/>
  <c r="V451" i="13"/>
  <c r="G463" i="13"/>
  <c r="I463" i="13"/>
  <c r="K463" i="13"/>
  <c r="M463" i="13"/>
  <c r="O463" i="13"/>
  <c r="Q463" i="13"/>
  <c r="V463" i="13"/>
  <c r="G467" i="13"/>
  <c r="M467" i="13" s="1"/>
  <c r="I467" i="13"/>
  <c r="K467" i="13"/>
  <c r="O467" i="13"/>
  <c r="Q467" i="13"/>
  <c r="V467" i="13"/>
  <c r="G475" i="13"/>
  <c r="I475" i="13"/>
  <c r="M475" i="13"/>
  <c r="Q475" i="13"/>
  <c r="G476" i="13"/>
  <c r="I476" i="13"/>
  <c r="K476" i="13"/>
  <c r="K475" i="13" s="1"/>
  <c r="M476" i="13"/>
  <c r="O476" i="13"/>
  <c r="O475" i="13" s="1"/>
  <c r="Q476" i="13"/>
  <c r="V476" i="13"/>
  <c r="V475" i="13" s="1"/>
  <c r="G480" i="13"/>
  <c r="G479" i="13" s="1"/>
  <c r="I480" i="13"/>
  <c r="I479" i="13" s="1"/>
  <c r="K480" i="13"/>
  <c r="O480" i="13"/>
  <c r="O479" i="13" s="1"/>
  <c r="Q480" i="13"/>
  <c r="V480" i="13"/>
  <c r="V479" i="13" s="1"/>
  <c r="G482" i="13"/>
  <c r="M482" i="13" s="1"/>
  <c r="I482" i="13"/>
  <c r="K482" i="13"/>
  <c r="O482" i="13"/>
  <c r="Q482" i="13"/>
  <c r="Q479" i="13" s="1"/>
  <c r="V482" i="13"/>
  <c r="G484" i="13"/>
  <c r="M484" i="13" s="1"/>
  <c r="I484" i="13"/>
  <c r="K484" i="13"/>
  <c r="K479" i="13" s="1"/>
  <c r="O484" i="13"/>
  <c r="Q484" i="13"/>
  <c r="V484" i="13"/>
  <c r="G486" i="13"/>
  <c r="I486" i="13"/>
  <c r="K486" i="13"/>
  <c r="M486" i="13"/>
  <c r="O486" i="13"/>
  <c r="Q486" i="13"/>
  <c r="V486" i="13"/>
  <c r="G488" i="13"/>
  <c r="M488" i="13" s="1"/>
  <c r="I488" i="13"/>
  <c r="K488" i="13"/>
  <c r="O488" i="13"/>
  <c r="Q488" i="13"/>
  <c r="V488" i="13"/>
  <c r="G490" i="13"/>
  <c r="M490" i="13" s="1"/>
  <c r="I490" i="13"/>
  <c r="K490" i="13"/>
  <c r="O490" i="13"/>
  <c r="Q490" i="13"/>
  <c r="V490" i="13"/>
  <c r="G492" i="13"/>
  <c r="I492" i="13"/>
  <c r="K492" i="13"/>
  <c r="M492" i="13"/>
  <c r="O492" i="13"/>
  <c r="Q492" i="13"/>
  <c r="V492" i="13"/>
  <c r="G494" i="13"/>
  <c r="I494" i="13"/>
  <c r="K494" i="13"/>
  <c r="M494" i="13"/>
  <c r="O494" i="13"/>
  <c r="Q494" i="13"/>
  <c r="V494" i="13"/>
  <c r="G496" i="13"/>
  <c r="M496" i="13" s="1"/>
  <c r="I496" i="13"/>
  <c r="K496" i="13"/>
  <c r="O496" i="13"/>
  <c r="Q496" i="13"/>
  <c r="V496" i="13"/>
  <c r="G498" i="13"/>
  <c r="M498" i="13" s="1"/>
  <c r="I498" i="13"/>
  <c r="K498" i="13"/>
  <c r="O498" i="13"/>
  <c r="Q498" i="13"/>
  <c r="V498" i="13"/>
  <c r="G500" i="13"/>
  <c r="M500" i="13" s="1"/>
  <c r="I500" i="13"/>
  <c r="K500" i="13"/>
  <c r="O500" i="13"/>
  <c r="Q500" i="13"/>
  <c r="V500" i="13"/>
  <c r="G502" i="13"/>
  <c r="I502" i="13"/>
  <c r="K502" i="13"/>
  <c r="M502" i="13"/>
  <c r="O502" i="13"/>
  <c r="Q502" i="13"/>
  <c r="V502" i="13"/>
  <c r="G504" i="13"/>
  <c r="M504" i="13" s="1"/>
  <c r="I504" i="13"/>
  <c r="K504" i="13"/>
  <c r="O504" i="13"/>
  <c r="Q504" i="13"/>
  <c r="V504" i="13"/>
  <c r="G506" i="13"/>
  <c r="M506" i="13" s="1"/>
  <c r="I506" i="13"/>
  <c r="K506" i="13"/>
  <c r="O506" i="13"/>
  <c r="Q506" i="13"/>
  <c r="V506" i="13"/>
  <c r="G508" i="13"/>
  <c r="I508" i="13"/>
  <c r="K508" i="13"/>
  <c r="M508" i="13"/>
  <c r="O508" i="13"/>
  <c r="Q508" i="13"/>
  <c r="V508" i="13"/>
  <c r="G510" i="13"/>
  <c r="I510" i="13"/>
  <c r="K510" i="13"/>
  <c r="M510" i="13"/>
  <c r="O510" i="13"/>
  <c r="Q510" i="13"/>
  <c r="V510" i="13"/>
  <c r="G512" i="13"/>
  <c r="M512" i="13" s="1"/>
  <c r="I512" i="13"/>
  <c r="K512" i="13"/>
  <c r="O512" i="13"/>
  <c r="Q512" i="13"/>
  <c r="V512" i="13"/>
  <c r="G514" i="13"/>
  <c r="M514" i="13" s="1"/>
  <c r="I514" i="13"/>
  <c r="K514" i="13"/>
  <c r="O514" i="13"/>
  <c r="Q514" i="13"/>
  <c r="V514" i="13"/>
  <c r="G516" i="13"/>
  <c r="M516" i="13" s="1"/>
  <c r="I516" i="13"/>
  <c r="K516" i="13"/>
  <c r="O516" i="13"/>
  <c r="Q516" i="13"/>
  <c r="V516" i="13"/>
  <c r="G518" i="13"/>
  <c r="I518" i="13"/>
  <c r="K518" i="13"/>
  <c r="M518" i="13"/>
  <c r="O518" i="13"/>
  <c r="Q518" i="13"/>
  <c r="V518" i="13"/>
  <c r="G520" i="13"/>
  <c r="K520" i="13"/>
  <c r="O520" i="13"/>
  <c r="G521" i="13"/>
  <c r="M521" i="13" s="1"/>
  <c r="M520" i="13" s="1"/>
  <c r="I521" i="13"/>
  <c r="I520" i="13" s="1"/>
  <c r="K521" i="13"/>
  <c r="O521" i="13"/>
  <c r="Q521" i="13"/>
  <c r="Q520" i="13" s="1"/>
  <c r="V521" i="13"/>
  <c r="V520" i="13" s="1"/>
  <c r="V523" i="13"/>
  <c r="G524" i="13"/>
  <c r="G523" i="13" s="1"/>
  <c r="I524" i="13"/>
  <c r="K524" i="13"/>
  <c r="M524" i="13"/>
  <c r="O524" i="13"/>
  <c r="Q524" i="13"/>
  <c r="Q523" i="13" s="1"/>
  <c r="V524" i="13"/>
  <c r="G532" i="13"/>
  <c r="M532" i="13" s="1"/>
  <c r="I532" i="13"/>
  <c r="K532" i="13"/>
  <c r="O532" i="13"/>
  <c r="O523" i="13" s="1"/>
  <c r="Q532" i="13"/>
  <c r="V532" i="13"/>
  <c r="G536" i="13"/>
  <c r="M536" i="13" s="1"/>
  <c r="I536" i="13"/>
  <c r="I523" i="13" s="1"/>
  <c r="K536" i="13"/>
  <c r="O536" i="13"/>
  <c r="Q536" i="13"/>
  <c r="V536" i="13"/>
  <c r="G544" i="13"/>
  <c r="M544" i="13" s="1"/>
  <c r="I544" i="13"/>
  <c r="K544" i="13"/>
  <c r="K523" i="13" s="1"/>
  <c r="O544" i="13"/>
  <c r="Q544" i="13"/>
  <c r="V544" i="13"/>
  <c r="G555" i="13"/>
  <c r="G554" i="13" s="1"/>
  <c r="I555" i="13"/>
  <c r="K555" i="13"/>
  <c r="K554" i="13" s="1"/>
  <c r="O555" i="13"/>
  <c r="O554" i="13" s="1"/>
  <c r="Q555" i="13"/>
  <c r="Q554" i="13" s="1"/>
  <c r="V555" i="13"/>
  <c r="G568" i="13"/>
  <c r="M568" i="13" s="1"/>
  <c r="I568" i="13"/>
  <c r="I554" i="13" s="1"/>
  <c r="K568" i="13"/>
  <c r="O568" i="13"/>
  <c r="Q568" i="13"/>
  <c r="V568" i="13"/>
  <c r="G581" i="13"/>
  <c r="I581" i="13"/>
  <c r="K581" i="13"/>
  <c r="M581" i="13"/>
  <c r="O581" i="13"/>
  <c r="Q581" i="13"/>
  <c r="V581" i="13"/>
  <c r="V554" i="13" s="1"/>
  <c r="G583" i="13"/>
  <c r="I583" i="13"/>
  <c r="K583" i="13"/>
  <c r="M583" i="13"/>
  <c r="O583" i="13"/>
  <c r="Q583" i="13"/>
  <c r="V583" i="13"/>
  <c r="G587" i="13"/>
  <c r="M587" i="13" s="1"/>
  <c r="I587" i="13"/>
  <c r="K587" i="13"/>
  <c r="O587" i="13"/>
  <c r="Q587" i="13"/>
  <c r="V587" i="13"/>
  <c r="G593" i="13"/>
  <c r="M593" i="13" s="1"/>
  <c r="I593" i="13"/>
  <c r="K593" i="13"/>
  <c r="O593" i="13"/>
  <c r="Q593" i="13"/>
  <c r="V593" i="13"/>
  <c r="G595" i="13"/>
  <c r="M595" i="13" s="1"/>
  <c r="I595" i="13"/>
  <c r="K595" i="13"/>
  <c r="O595" i="13"/>
  <c r="Q595" i="13"/>
  <c r="V595" i="13"/>
  <c r="G597" i="13"/>
  <c r="I597" i="13"/>
  <c r="K597" i="13"/>
  <c r="M597" i="13"/>
  <c r="O597" i="13"/>
  <c r="Q597" i="13"/>
  <c r="V597" i="13"/>
  <c r="G598" i="13"/>
  <c r="M598" i="13" s="1"/>
  <c r="I598" i="13"/>
  <c r="K598" i="13"/>
  <c r="O598" i="13"/>
  <c r="Q598" i="13"/>
  <c r="V598" i="13"/>
  <c r="G600" i="13"/>
  <c r="M600" i="13" s="1"/>
  <c r="I600" i="13"/>
  <c r="K600" i="13"/>
  <c r="O600" i="13"/>
  <c r="Q600" i="13"/>
  <c r="V600" i="13"/>
  <c r="G602" i="13"/>
  <c r="G601" i="13" s="1"/>
  <c r="I602" i="13"/>
  <c r="K602" i="13"/>
  <c r="M602" i="13"/>
  <c r="O602" i="13"/>
  <c r="Q602" i="13"/>
  <c r="Q601" i="13" s="1"/>
  <c r="V602" i="13"/>
  <c r="G605" i="13"/>
  <c r="M605" i="13" s="1"/>
  <c r="I605" i="13"/>
  <c r="K605" i="13"/>
  <c r="O605" i="13"/>
  <c r="O601" i="13" s="1"/>
  <c r="Q605" i="13"/>
  <c r="V605" i="13"/>
  <c r="G606" i="13"/>
  <c r="M606" i="13" s="1"/>
  <c r="I606" i="13"/>
  <c r="I601" i="13" s="1"/>
  <c r="K606" i="13"/>
  <c r="O606" i="13"/>
  <c r="Q606" i="13"/>
  <c r="V606" i="13"/>
  <c r="G609" i="13"/>
  <c r="M609" i="13" s="1"/>
  <c r="I609" i="13"/>
  <c r="K609" i="13"/>
  <c r="K601" i="13" s="1"/>
  <c r="O609" i="13"/>
  <c r="Q609" i="13"/>
  <c r="V609" i="13"/>
  <c r="G611" i="13"/>
  <c r="I611" i="13"/>
  <c r="K611" i="13"/>
  <c r="M611" i="13"/>
  <c r="O611" i="13"/>
  <c r="Q611" i="13"/>
  <c r="V611" i="13"/>
  <c r="G614" i="13"/>
  <c r="M614" i="13" s="1"/>
  <c r="I614" i="13"/>
  <c r="K614" i="13"/>
  <c r="O614" i="13"/>
  <c r="Q614" i="13"/>
  <c r="V614" i="13"/>
  <c r="G619" i="13"/>
  <c r="I619" i="13"/>
  <c r="K619" i="13"/>
  <c r="M619" i="13"/>
  <c r="O619" i="13"/>
  <c r="Q619" i="13"/>
  <c r="V619" i="13"/>
  <c r="G620" i="13"/>
  <c r="I620" i="13"/>
  <c r="K620" i="13"/>
  <c r="M620" i="13"/>
  <c r="O620" i="13"/>
  <c r="Q620" i="13"/>
  <c r="V620" i="13"/>
  <c r="V601" i="13" s="1"/>
  <c r="G623" i="13"/>
  <c r="G622" i="13" s="1"/>
  <c r="I623" i="13"/>
  <c r="I622" i="13" s="1"/>
  <c r="K623" i="13"/>
  <c r="O623" i="13"/>
  <c r="O622" i="13" s="1"/>
  <c r="Q623" i="13"/>
  <c r="V623" i="13"/>
  <c r="V622" i="13" s="1"/>
  <c r="G640" i="13"/>
  <c r="M640" i="13" s="1"/>
  <c r="I640" i="13"/>
  <c r="K640" i="13"/>
  <c r="O640" i="13"/>
  <c r="Q640" i="13"/>
  <c r="Q622" i="13" s="1"/>
  <c r="V640" i="13"/>
  <c r="G644" i="13"/>
  <c r="M644" i="13" s="1"/>
  <c r="I644" i="13"/>
  <c r="K644" i="13"/>
  <c r="K622" i="13" s="1"/>
  <c r="O644" i="13"/>
  <c r="Q644" i="13"/>
  <c r="V644" i="13"/>
  <c r="G648" i="13"/>
  <c r="I648" i="13"/>
  <c r="K648" i="13"/>
  <c r="M648" i="13"/>
  <c r="O648" i="13"/>
  <c r="Q648" i="13"/>
  <c r="V648" i="13"/>
  <c r="G652" i="13"/>
  <c r="M652" i="13" s="1"/>
  <c r="I652" i="13"/>
  <c r="K652" i="13"/>
  <c r="O652" i="13"/>
  <c r="Q652" i="13"/>
  <c r="V652" i="13"/>
  <c r="G656" i="13"/>
  <c r="I656" i="13"/>
  <c r="K656" i="13"/>
  <c r="M656" i="13"/>
  <c r="O656" i="13"/>
  <c r="Q656" i="13"/>
  <c r="V656" i="13"/>
  <c r="G659" i="13"/>
  <c r="I659" i="13"/>
  <c r="K659" i="13"/>
  <c r="M659" i="13"/>
  <c r="O659" i="13"/>
  <c r="Q659" i="13"/>
  <c r="V659" i="13"/>
  <c r="G661" i="13"/>
  <c r="I661" i="13"/>
  <c r="K661" i="13"/>
  <c r="M661" i="13"/>
  <c r="O661" i="13"/>
  <c r="Q661" i="13"/>
  <c r="V661" i="13"/>
  <c r="G666" i="13"/>
  <c r="M666" i="13" s="1"/>
  <c r="I666" i="13"/>
  <c r="K666" i="13"/>
  <c r="O666" i="13"/>
  <c r="Q666" i="13"/>
  <c r="V666" i="13"/>
  <c r="G669" i="13"/>
  <c r="M669" i="13" s="1"/>
  <c r="I669" i="13"/>
  <c r="K669" i="13"/>
  <c r="O669" i="13"/>
  <c r="Q669" i="13"/>
  <c r="V669" i="13"/>
  <c r="G672" i="13"/>
  <c r="M672" i="13" s="1"/>
  <c r="I672" i="13"/>
  <c r="K672" i="13"/>
  <c r="O672" i="13"/>
  <c r="Q672" i="13"/>
  <c r="V672" i="13"/>
  <c r="G674" i="13"/>
  <c r="I674" i="13"/>
  <c r="K674" i="13"/>
  <c r="M674" i="13"/>
  <c r="O674" i="13"/>
  <c r="Q674" i="13"/>
  <c r="V674" i="13"/>
  <c r="G678" i="13"/>
  <c r="M678" i="13" s="1"/>
  <c r="I678" i="13"/>
  <c r="K678" i="13"/>
  <c r="O678" i="13"/>
  <c r="Q678" i="13"/>
  <c r="V678" i="13"/>
  <c r="G680" i="13"/>
  <c r="I680" i="13"/>
  <c r="K680" i="13"/>
  <c r="M680" i="13"/>
  <c r="O680" i="13"/>
  <c r="Q680" i="13"/>
  <c r="V680" i="13"/>
  <c r="G682" i="13"/>
  <c r="I682" i="13"/>
  <c r="K682" i="13"/>
  <c r="M682" i="13"/>
  <c r="O682" i="13"/>
  <c r="Q682" i="13"/>
  <c r="V682" i="13"/>
  <c r="G690" i="13"/>
  <c r="I690" i="13"/>
  <c r="K690" i="13"/>
  <c r="M690" i="13"/>
  <c r="O690" i="13"/>
  <c r="Q690" i="13"/>
  <c r="V690" i="13"/>
  <c r="G697" i="13"/>
  <c r="M697" i="13" s="1"/>
  <c r="I697" i="13"/>
  <c r="K697" i="13"/>
  <c r="O697" i="13"/>
  <c r="Q697" i="13"/>
  <c r="V697" i="13"/>
  <c r="I699" i="13"/>
  <c r="O699" i="13"/>
  <c r="Q699" i="13"/>
  <c r="G700" i="13"/>
  <c r="M700" i="13" s="1"/>
  <c r="M699" i="13" s="1"/>
  <c r="I700" i="13"/>
  <c r="K700" i="13"/>
  <c r="K699" i="13" s="1"/>
  <c r="O700" i="13"/>
  <c r="Q700" i="13"/>
  <c r="V700" i="13"/>
  <c r="V699" i="13" s="1"/>
  <c r="G703" i="13"/>
  <c r="I703" i="13"/>
  <c r="K703" i="13"/>
  <c r="M703" i="13"/>
  <c r="O703" i="13"/>
  <c r="Q703" i="13"/>
  <c r="V703" i="13"/>
  <c r="G706" i="13"/>
  <c r="K706" i="13"/>
  <c r="O706" i="13"/>
  <c r="G707" i="13"/>
  <c r="I707" i="13"/>
  <c r="I706" i="13" s="1"/>
  <c r="K707" i="13"/>
  <c r="M707" i="13"/>
  <c r="M706" i="13" s="1"/>
  <c r="O707" i="13"/>
  <c r="Q707" i="13"/>
  <c r="Q706" i="13" s="1"/>
  <c r="V707" i="13"/>
  <c r="V706" i="13" s="1"/>
  <c r="V709" i="13"/>
  <c r="G710" i="13"/>
  <c r="G709" i="13" s="1"/>
  <c r="I710" i="13"/>
  <c r="K710" i="13"/>
  <c r="M710" i="13"/>
  <c r="O710" i="13"/>
  <c r="Q710" i="13"/>
  <c r="Q709" i="13" s="1"/>
  <c r="V710" i="13"/>
  <c r="G713" i="13"/>
  <c r="M713" i="13" s="1"/>
  <c r="I713" i="13"/>
  <c r="K713" i="13"/>
  <c r="O713" i="13"/>
  <c r="O709" i="13" s="1"/>
  <c r="Q713" i="13"/>
  <c r="V713" i="13"/>
  <c r="G715" i="13"/>
  <c r="M715" i="13" s="1"/>
  <c r="I715" i="13"/>
  <c r="I709" i="13" s="1"/>
  <c r="K715" i="13"/>
  <c r="O715" i="13"/>
  <c r="Q715" i="13"/>
  <c r="V715" i="13"/>
  <c r="G717" i="13"/>
  <c r="M717" i="13" s="1"/>
  <c r="I717" i="13"/>
  <c r="K717" i="13"/>
  <c r="K709" i="13" s="1"/>
  <c r="O717" i="13"/>
  <c r="Q717" i="13"/>
  <c r="V717" i="13"/>
  <c r="G719" i="13"/>
  <c r="I719" i="13"/>
  <c r="K719" i="13"/>
  <c r="M719" i="13"/>
  <c r="O719" i="13"/>
  <c r="Q719" i="13"/>
  <c r="V719" i="13"/>
  <c r="G721" i="13"/>
  <c r="M721" i="13" s="1"/>
  <c r="I721" i="13"/>
  <c r="K721" i="13"/>
  <c r="O721" i="13"/>
  <c r="Q721" i="13"/>
  <c r="V721" i="13"/>
  <c r="G727" i="13"/>
  <c r="I727" i="13"/>
  <c r="K727" i="13"/>
  <c r="M727" i="13"/>
  <c r="O727" i="13"/>
  <c r="Q727" i="13"/>
  <c r="V727" i="13"/>
  <c r="V729" i="13"/>
  <c r="G730" i="13"/>
  <c r="G729" i="13" s="1"/>
  <c r="I730" i="13"/>
  <c r="K730" i="13"/>
  <c r="M730" i="13"/>
  <c r="O730" i="13"/>
  <c r="Q730" i="13"/>
  <c r="Q729" i="13" s="1"/>
  <c r="V730" i="13"/>
  <c r="G733" i="13"/>
  <c r="M733" i="13" s="1"/>
  <c r="I733" i="13"/>
  <c r="K733" i="13"/>
  <c r="O733" i="13"/>
  <c r="O729" i="13" s="1"/>
  <c r="Q733" i="13"/>
  <c r="V733" i="13"/>
  <c r="G738" i="13"/>
  <c r="M738" i="13" s="1"/>
  <c r="I738" i="13"/>
  <c r="I729" i="13" s="1"/>
  <c r="K738" i="13"/>
  <c r="O738" i="13"/>
  <c r="Q738" i="13"/>
  <c r="V738" i="13"/>
  <c r="G744" i="13"/>
  <c r="M744" i="13" s="1"/>
  <c r="I744" i="13"/>
  <c r="K744" i="13"/>
  <c r="K729" i="13" s="1"/>
  <c r="O744" i="13"/>
  <c r="Q744" i="13"/>
  <c r="V744" i="13"/>
  <c r="G747" i="13"/>
  <c r="G746" i="13" s="1"/>
  <c r="I747" i="13"/>
  <c r="K747" i="13"/>
  <c r="K746" i="13" s="1"/>
  <c r="O747" i="13"/>
  <c r="O746" i="13" s="1"/>
  <c r="Q747" i="13"/>
  <c r="Q746" i="13" s="1"/>
  <c r="V747" i="13"/>
  <c r="G750" i="13"/>
  <c r="I750" i="13"/>
  <c r="I746" i="13" s="1"/>
  <c r="K750" i="13"/>
  <c r="M750" i="13"/>
  <c r="O750" i="13"/>
  <c r="Q750" i="13"/>
  <c r="V750" i="13"/>
  <c r="G757" i="13"/>
  <c r="I757" i="13"/>
  <c r="K757" i="13"/>
  <c r="M757" i="13"/>
  <c r="O757" i="13"/>
  <c r="Q757" i="13"/>
  <c r="V757" i="13"/>
  <c r="V746" i="13" s="1"/>
  <c r="G760" i="13"/>
  <c r="I760" i="13"/>
  <c r="K760" i="13"/>
  <c r="M760" i="13"/>
  <c r="O760" i="13"/>
  <c r="Q760" i="13"/>
  <c r="V760" i="13"/>
  <c r="G762" i="13"/>
  <c r="G763" i="13"/>
  <c r="M763" i="13" s="1"/>
  <c r="I763" i="13"/>
  <c r="I762" i="13" s="1"/>
  <c r="K763" i="13"/>
  <c r="K762" i="13" s="1"/>
  <c r="O763" i="13"/>
  <c r="Q763" i="13"/>
  <c r="Q762" i="13" s="1"/>
  <c r="V763" i="13"/>
  <c r="G765" i="13"/>
  <c r="M765" i="13" s="1"/>
  <c r="I765" i="13"/>
  <c r="K765" i="13"/>
  <c r="O765" i="13"/>
  <c r="Q765" i="13"/>
  <c r="V765" i="13"/>
  <c r="V762" i="13" s="1"/>
  <c r="G767" i="13"/>
  <c r="I767" i="13"/>
  <c r="K767" i="13"/>
  <c r="M767" i="13"/>
  <c r="O767" i="13"/>
  <c r="Q767" i="13"/>
  <c r="V767" i="13"/>
  <c r="G769" i="13"/>
  <c r="M769" i="13" s="1"/>
  <c r="I769" i="13"/>
  <c r="K769" i="13"/>
  <c r="O769" i="13"/>
  <c r="O762" i="13" s="1"/>
  <c r="Q769" i="13"/>
  <c r="V769" i="13"/>
  <c r="G771" i="13"/>
  <c r="I771" i="13"/>
  <c r="K771" i="13"/>
  <c r="M771" i="13"/>
  <c r="O771" i="13"/>
  <c r="Q771" i="13"/>
  <c r="V771" i="13"/>
  <c r="G773" i="13"/>
  <c r="I773" i="13"/>
  <c r="K773" i="13"/>
  <c r="M773" i="13"/>
  <c r="O773" i="13"/>
  <c r="Q773" i="13"/>
  <c r="V773" i="13"/>
  <c r="G775" i="13"/>
  <c r="I775" i="13"/>
  <c r="K775" i="13"/>
  <c r="M775" i="13"/>
  <c r="O775" i="13"/>
  <c r="Q775" i="13"/>
  <c r="V775" i="13"/>
  <c r="G777" i="13"/>
  <c r="M777" i="13" s="1"/>
  <c r="I777" i="13"/>
  <c r="K777" i="13"/>
  <c r="O777" i="13"/>
  <c r="Q777" i="13"/>
  <c r="V777" i="13"/>
  <c r="G779" i="13"/>
  <c r="M779" i="13" s="1"/>
  <c r="I779" i="13"/>
  <c r="K779" i="13"/>
  <c r="O779" i="13"/>
  <c r="Q779" i="13"/>
  <c r="V779" i="13"/>
  <c r="G781" i="13"/>
  <c r="M781" i="13" s="1"/>
  <c r="I781" i="13"/>
  <c r="K781" i="13"/>
  <c r="O781" i="13"/>
  <c r="Q781" i="13"/>
  <c r="V781" i="13"/>
  <c r="G783" i="13"/>
  <c r="I783" i="13"/>
  <c r="K783" i="13"/>
  <c r="M783" i="13"/>
  <c r="O783" i="13"/>
  <c r="Q783" i="13"/>
  <c r="V783" i="13"/>
  <c r="G785" i="13"/>
  <c r="M785" i="13" s="1"/>
  <c r="I785" i="13"/>
  <c r="K785" i="13"/>
  <c r="O785" i="13"/>
  <c r="Q785" i="13"/>
  <c r="V785" i="13"/>
  <c r="G787" i="13"/>
  <c r="I787" i="13"/>
  <c r="K787" i="13"/>
  <c r="M787" i="13"/>
  <c r="O787" i="13"/>
  <c r="Q787" i="13"/>
  <c r="V787" i="13"/>
  <c r="G789" i="13"/>
  <c r="I789" i="13"/>
  <c r="K789" i="13"/>
  <c r="M789" i="13"/>
  <c r="O789" i="13"/>
  <c r="Q789" i="13"/>
  <c r="V789" i="13"/>
  <c r="G791" i="13"/>
  <c r="I791" i="13"/>
  <c r="K791" i="13"/>
  <c r="M791" i="13"/>
  <c r="O791" i="13"/>
  <c r="Q791" i="13"/>
  <c r="V791" i="13"/>
  <c r="G793" i="13"/>
  <c r="M793" i="13" s="1"/>
  <c r="I793" i="13"/>
  <c r="K793" i="13"/>
  <c r="O793" i="13"/>
  <c r="Q793" i="13"/>
  <c r="V793" i="13"/>
  <c r="G795" i="13"/>
  <c r="M795" i="13" s="1"/>
  <c r="I795" i="13"/>
  <c r="K795" i="13"/>
  <c r="O795" i="13"/>
  <c r="Q795" i="13"/>
  <c r="V795" i="13"/>
  <c r="G797" i="13"/>
  <c r="M797" i="13" s="1"/>
  <c r="I797" i="13"/>
  <c r="K797" i="13"/>
  <c r="O797" i="13"/>
  <c r="Q797" i="13"/>
  <c r="V797" i="13"/>
  <c r="G799" i="13"/>
  <c r="I799" i="13"/>
  <c r="K799" i="13"/>
  <c r="M799" i="13"/>
  <c r="O799" i="13"/>
  <c r="Q799" i="13"/>
  <c r="V799" i="13"/>
  <c r="G801" i="13"/>
  <c r="M801" i="13" s="1"/>
  <c r="I801" i="13"/>
  <c r="K801" i="13"/>
  <c r="O801" i="13"/>
  <c r="Q801" i="13"/>
  <c r="V801" i="13"/>
  <c r="G812" i="13"/>
  <c r="I812" i="13"/>
  <c r="K812" i="13"/>
  <c r="M812" i="13"/>
  <c r="O812" i="13"/>
  <c r="Q812" i="13"/>
  <c r="V812" i="13"/>
  <c r="V815" i="13"/>
  <c r="G816" i="13"/>
  <c r="G815" i="13" s="1"/>
  <c r="I816" i="13"/>
  <c r="K816" i="13"/>
  <c r="M816" i="13"/>
  <c r="O816" i="13"/>
  <c r="Q816" i="13"/>
  <c r="Q815" i="13" s="1"/>
  <c r="V816" i="13"/>
  <c r="G819" i="13"/>
  <c r="M819" i="13" s="1"/>
  <c r="I819" i="13"/>
  <c r="I815" i="13" s="1"/>
  <c r="K819" i="13"/>
  <c r="O819" i="13"/>
  <c r="O815" i="13" s="1"/>
  <c r="Q819" i="13"/>
  <c r="V819" i="13"/>
  <c r="G824" i="13"/>
  <c r="M824" i="13" s="1"/>
  <c r="I824" i="13"/>
  <c r="K824" i="13"/>
  <c r="O824" i="13"/>
  <c r="Q824" i="13"/>
  <c r="V824" i="13"/>
  <c r="G826" i="13"/>
  <c r="M826" i="13" s="1"/>
  <c r="I826" i="13"/>
  <c r="K826" i="13"/>
  <c r="K815" i="13" s="1"/>
  <c r="O826" i="13"/>
  <c r="Q826" i="13"/>
  <c r="V826" i="13"/>
  <c r="G830" i="13"/>
  <c r="I830" i="13"/>
  <c r="K830" i="13"/>
  <c r="M830" i="13"/>
  <c r="O830" i="13"/>
  <c r="Q830" i="13"/>
  <c r="V830" i="13"/>
  <c r="G839" i="13"/>
  <c r="M839" i="13" s="1"/>
  <c r="I839" i="13"/>
  <c r="K839" i="13"/>
  <c r="O839" i="13"/>
  <c r="Q839" i="13"/>
  <c r="V839" i="13"/>
  <c r="G841" i="13"/>
  <c r="I841" i="13"/>
  <c r="K841" i="13"/>
  <c r="M841" i="13"/>
  <c r="O841" i="13"/>
  <c r="Q841" i="13"/>
  <c r="V841" i="13"/>
  <c r="I843" i="13"/>
  <c r="K843" i="13"/>
  <c r="O843" i="13"/>
  <c r="V843" i="13"/>
  <c r="G844" i="13"/>
  <c r="G843" i="13" s="1"/>
  <c r="I844" i="13"/>
  <c r="K844" i="13"/>
  <c r="M844" i="13"/>
  <c r="M843" i="13" s="1"/>
  <c r="O844" i="13"/>
  <c r="Q844" i="13"/>
  <c r="Q843" i="13" s="1"/>
  <c r="V844" i="13"/>
  <c r="G847" i="13"/>
  <c r="G848" i="13"/>
  <c r="M848" i="13" s="1"/>
  <c r="M847" i="13" s="1"/>
  <c r="I848" i="13"/>
  <c r="I847" i="13" s="1"/>
  <c r="K848" i="13"/>
  <c r="K847" i="13" s="1"/>
  <c r="O848" i="13"/>
  <c r="Q848" i="13"/>
  <c r="Q847" i="13" s="1"/>
  <c r="V848" i="13"/>
  <c r="G850" i="13"/>
  <c r="M850" i="13" s="1"/>
  <c r="I850" i="13"/>
  <c r="K850" i="13"/>
  <c r="O850" i="13"/>
  <c r="Q850" i="13"/>
  <c r="V850" i="13"/>
  <c r="V847" i="13" s="1"/>
  <c r="G858" i="13"/>
  <c r="I858" i="13"/>
  <c r="K858" i="13"/>
  <c r="M858" i="13"/>
  <c r="O858" i="13"/>
  <c r="Q858" i="13"/>
  <c r="V858" i="13"/>
  <c r="G860" i="13"/>
  <c r="M860" i="13" s="1"/>
  <c r="I860" i="13"/>
  <c r="K860" i="13"/>
  <c r="O860" i="13"/>
  <c r="O847" i="13" s="1"/>
  <c r="Q860" i="13"/>
  <c r="V860" i="13"/>
  <c r="I861" i="13"/>
  <c r="Q861" i="13"/>
  <c r="G862" i="13"/>
  <c r="I862" i="13"/>
  <c r="K862" i="13"/>
  <c r="K861" i="13" s="1"/>
  <c r="M862" i="13"/>
  <c r="O862" i="13"/>
  <c r="O861" i="13" s="1"/>
  <c r="Q862" i="13"/>
  <c r="V862" i="13"/>
  <c r="V861" i="13" s="1"/>
  <c r="G866" i="13"/>
  <c r="G861" i="13" s="1"/>
  <c r="I866" i="13"/>
  <c r="K866" i="13"/>
  <c r="M866" i="13"/>
  <c r="M861" i="13" s="1"/>
  <c r="O866" i="13"/>
  <c r="Q866" i="13"/>
  <c r="V866" i="13"/>
  <c r="G868" i="13"/>
  <c r="M868" i="13" s="1"/>
  <c r="I868" i="13"/>
  <c r="K868" i="13"/>
  <c r="O868" i="13"/>
  <c r="Q868" i="13"/>
  <c r="V868" i="13"/>
  <c r="I869" i="13"/>
  <c r="O869" i="13"/>
  <c r="Q869" i="13"/>
  <c r="G870" i="13"/>
  <c r="G869" i="13" s="1"/>
  <c r="I870" i="13"/>
  <c r="K870" i="13"/>
  <c r="K869" i="13" s="1"/>
  <c r="M870" i="13"/>
  <c r="M869" i="13" s="1"/>
  <c r="O870" i="13"/>
  <c r="Q870" i="13"/>
  <c r="V870" i="13"/>
  <c r="V869" i="13" s="1"/>
  <c r="G874" i="13"/>
  <c r="G873" i="13" s="1"/>
  <c r="I874" i="13"/>
  <c r="K874" i="13"/>
  <c r="K873" i="13" s="1"/>
  <c r="O874" i="13"/>
  <c r="O873" i="13" s="1"/>
  <c r="Q874" i="13"/>
  <c r="Q873" i="13" s="1"/>
  <c r="V874" i="13"/>
  <c r="G876" i="13"/>
  <c r="I876" i="13"/>
  <c r="I873" i="13" s="1"/>
  <c r="K876" i="13"/>
  <c r="M876" i="13"/>
  <c r="O876" i="13"/>
  <c r="Q876" i="13"/>
  <c r="V876" i="13"/>
  <c r="V873" i="13" s="1"/>
  <c r="G879" i="13"/>
  <c r="I879" i="13"/>
  <c r="K879" i="13"/>
  <c r="M879" i="13"/>
  <c r="O879" i="13"/>
  <c r="Q879" i="13"/>
  <c r="V879" i="13"/>
  <c r="G881" i="13"/>
  <c r="I881" i="13"/>
  <c r="K881" i="13"/>
  <c r="M881" i="13"/>
  <c r="O881" i="13"/>
  <c r="Q881" i="13"/>
  <c r="V881" i="13"/>
  <c r="G883" i="13"/>
  <c r="M883" i="13" s="1"/>
  <c r="I883" i="13"/>
  <c r="K883" i="13"/>
  <c r="O883" i="13"/>
  <c r="Q883" i="13"/>
  <c r="V883" i="13"/>
  <c r="G885" i="13"/>
  <c r="M885" i="13" s="1"/>
  <c r="I885" i="13"/>
  <c r="K885" i="13"/>
  <c r="O885" i="13"/>
  <c r="Q885" i="13"/>
  <c r="V885" i="13"/>
  <c r="AE905" i="13"/>
  <c r="G14" i="12"/>
  <c r="G8" i="12"/>
  <c r="I8" i="12"/>
  <c r="O8" i="12"/>
  <c r="Q8" i="12"/>
  <c r="G9" i="12"/>
  <c r="M9" i="12" s="1"/>
  <c r="M8" i="12" s="1"/>
  <c r="I9" i="12"/>
  <c r="K9" i="12"/>
  <c r="K8" i="12" s="1"/>
  <c r="O9" i="12"/>
  <c r="Q9" i="12"/>
  <c r="V9" i="12"/>
  <c r="V8" i="12" s="1"/>
  <c r="G10" i="12"/>
  <c r="I10" i="12"/>
  <c r="K10" i="12"/>
  <c r="M10" i="12"/>
  <c r="O10" i="12"/>
  <c r="Q10" i="12"/>
  <c r="V10" i="12"/>
  <c r="G11" i="12"/>
  <c r="O11" i="12"/>
  <c r="G12" i="12"/>
  <c r="M12" i="12" s="1"/>
  <c r="M11" i="12" s="1"/>
  <c r="I12" i="12"/>
  <c r="I11" i="12" s="1"/>
  <c r="K12" i="12"/>
  <c r="K11" i="12" s="1"/>
  <c r="O12" i="12"/>
  <c r="Q12" i="12"/>
  <c r="Q11" i="12" s="1"/>
  <c r="V12" i="12"/>
  <c r="V11" i="12" s="1"/>
  <c r="AE14" i="12"/>
  <c r="AF14" i="12"/>
  <c r="I20" i="1"/>
  <c r="I19" i="1"/>
  <c r="I18" i="1"/>
  <c r="I17" i="1"/>
  <c r="I16" i="1"/>
  <c r="I169" i="1"/>
  <c r="J168" i="1" s="1"/>
  <c r="F54" i="1"/>
  <c r="G54" i="1"/>
  <c r="G25" i="1" s="1"/>
  <c r="A2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4" i="1" s="1"/>
  <c r="J28" i="1"/>
  <c r="J26" i="1"/>
  <c r="G38" i="1"/>
  <c r="F38" i="1"/>
  <c r="J23" i="1"/>
  <c r="J24" i="1"/>
  <c r="J25" i="1"/>
  <c r="J27" i="1"/>
  <c r="E24" i="1"/>
  <c r="E26" i="1"/>
  <c r="J94" i="1" l="1"/>
  <c r="J101" i="1"/>
  <c r="J139" i="1"/>
  <c r="J89" i="1"/>
  <c r="J135" i="1"/>
  <c r="J106" i="1"/>
  <c r="J121" i="1"/>
  <c r="J163" i="1"/>
  <c r="J105" i="1"/>
  <c r="J90" i="1"/>
  <c r="J122" i="1"/>
  <c r="J78" i="1"/>
  <c r="J85" i="1"/>
  <c r="J110" i="1"/>
  <c r="J117" i="1"/>
  <c r="J97" i="1"/>
  <c r="J81" i="1"/>
  <c r="J102" i="1"/>
  <c r="J118" i="1"/>
  <c r="J131" i="1"/>
  <c r="J86" i="1"/>
  <c r="J113" i="1"/>
  <c r="J77" i="1"/>
  <c r="J82" i="1"/>
  <c r="J93" i="1"/>
  <c r="J98" i="1"/>
  <c r="J109" i="1"/>
  <c r="J114" i="1"/>
  <c r="J125" i="1"/>
  <c r="J145" i="1"/>
  <c r="J127" i="1"/>
  <c r="J136" i="1"/>
  <c r="J147" i="1"/>
  <c r="J153" i="1"/>
  <c r="J83" i="1"/>
  <c r="J103" i="1"/>
  <c r="J159" i="1"/>
  <c r="J79" i="1"/>
  <c r="J87" i="1"/>
  <c r="J91" i="1"/>
  <c r="J95" i="1"/>
  <c r="J99" i="1"/>
  <c r="J107" i="1"/>
  <c r="J111" i="1"/>
  <c r="J115" i="1"/>
  <c r="J119" i="1"/>
  <c r="J123" i="1"/>
  <c r="J132" i="1"/>
  <c r="J165" i="1"/>
  <c r="J75" i="1"/>
  <c r="J128" i="1"/>
  <c r="J137" i="1"/>
  <c r="J143" i="1"/>
  <c r="J76" i="1"/>
  <c r="J80" i="1"/>
  <c r="J84" i="1"/>
  <c r="J88" i="1"/>
  <c r="J92" i="1"/>
  <c r="J96" i="1"/>
  <c r="J100" i="1"/>
  <c r="J104" i="1"/>
  <c r="J108" i="1"/>
  <c r="J112" i="1"/>
  <c r="J116" i="1"/>
  <c r="J120" i="1"/>
  <c r="J124" i="1"/>
  <c r="J133" i="1"/>
  <c r="J149" i="1"/>
  <c r="J155" i="1"/>
  <c r="J161" i="1"/>
  <c r="J129" i="1"/>
  <c r="J151" i="1"/>
  <c r="J167" i="1"/>
  <c r="J141" i="1"/>
  <c r="J157" i="1"/>
  <c r="A26" i="1"/>
  <c r="G26" i="1"/>
  <c r="G28" i="1"/>
  <c r="G23" i="1"/>
  <c r="M16" i="22"/>
  <c r="M8" i="22" s="1"/>
  <c r="AF51" i="22"/>
  <c r="M9" i="21"/>
  <c r="M8" i="21" s="1"/>
  <c r="AF91" i="21"/>
  <c r="M41" i="20"/>
  <c r="M136" i="20"/>
  <c r="M145" i="20"/>
  <c r="M76" i="20"/>
  <c r="M177" i="20"/>
  <c r="M176" i="20" s="1"/>
  <c r="M78" i="20"/>
  <c r="M12" i="20"/>
  <c r="M8" i="20" s="1"/>
  <c r="G8" i="20"/>
  <c r="M190" i="19"/>
  <c r="M95" i="19"/>
  <c r="M104" i="19"/>
  <c r="M183" i="19"/>
  <c r="M126" i="19"/>
  <c r="M124" i="19"/>
  <c r="M123" i="19" s="1"/>
  <c r="G113" i="19"/>
  <c r="M108" i="19"/>
  <c r="M107" i="19" s="1"/>
  <c r="M100" i="19"/>
  <c r="M98" i="19" s="1"/>
  <c r="G89" i="19"/>
  <c r="M157" i="19"/>
  <c r="M156" i="19" s="1"/>
  <c r="M133" i="19"/>
  <c r="M132" i="19" s="1"/>
  <c r="M117" i="19"/>
  <c r="M116" i="19" s="1"/>
  <c r="M93" i="19"/>
  <c r="M92" i="19" s="1"/>
  <c r="M77" i="19"/>
  <c r="M72" i="19" s="1"/>
  <c r="M13" i="19"/>
  <c r="M8" i="19" s="1"/>
  <c r="M178" i="19"/>
  <c r="M176" i="19" s="1"/>
  <c r="M146" i="19"/>
  <c r="M144" i="19" s="1"/>
  <c r="M122" i="19"/>
  <c r="M120" i="19" s="1"/>
  <c r="M106" i="19"/>
  <c r="M176" i="18"/>
  <c r="AF187" i="18"/>
  <c r="M182" i="18"/>
  <c r="M181" i="18" s="1"/>
  <c r="M158" i="18"/>
  <c r="M146" i="18" s="1"/>
  <c r="M131" i="18"/>
  <c r="M130" i="18" s="1"/>
  <c r="M21" i="18"/>
  <c r="M20" i="18" s="1"/>
  <c r="G43" i="17"/>
  <c r="M56" i="17"/>
  <c r="M43" i="17" s="1"/>
  <c r="M25" i="17"/>
  <c r="M22" i="17" s="1"/>
  <c r="M106" i="17"/>
  <c r="M103" i="17" s="1"/>
  <c r="M11" i="17"/>
  <c r="M8" i="17" s="1"/>
  <c r="M12" i="16"/>
  <c r="M128" i="16"/>
  <c r="M127" i="16" s="1"/>
  <c r="M118" i="16"/>
  <c r="M117" i="16" s="1"/>
  <c r="M104" i="16"/>
  <c r="M91" i="16" s="1"/>
  <c r="M76" i="16"/>
  <c r="M73" i="16" s="1"/>
  <c r="G12" i="16"/>
  <c r="G91" i="16"/>
  <c r="M87" i="16"/>
  <c r="M82" i="16" s="1"/>
  <c r="M58" i="16"/>
  <c r="M55" i="16" s="1"/>
  <c r="M332" i="15"/>
  <c r="M210" i="15"/>
  <c r="M385" i="15"/>
  <c r="M341" i="15"/>
  <c r="M71" i="15"/>
  <c r="M239" i="15"/>
  <c r="M309" i="15"/>
  <c r="M8" i="15"/>
  <c r="G332" i="15"/>
  <c r="G239" i="15"/>
  <c r="M391" i="15"/>
  <c r="M390" i="15" s="1"/>
  <c r="G376" i="15"/>
  <c r="M352" i="15"/>
  <c r="M350" i="15" s="1"/>
  <c r="M277" i="15"/>
  <c r="M274" i="15" s="1"/>
  <c r="G210" i="15"/>
  <c r="G71" i="15"/>
  <c r="G274" i="15"/>
  <c r="G309" i="15"/>
  <c r="G341" i="15"/>
  <c r="G385" i="15"/>
  <c r="M178" i="15"/>
  <c r="M175" i="15" s="1"/>
  <c r="M149" i="15"/>
  <c r="M146" i="15" s="1"/>
  <c r="M73" i="14"/>
  <c r="M72" i="14" s="1"/>
  <c r="M60" i="14"/>
  <c r="M56" i="14" s="1"/>
  <c r="M45" i="14"/>
  <c r="M34" i="14" s="1"/>
  <c r="M27" i="14"/>
  <c r="M8" i="14" s="1"/>
  <c r="G8" i="14"/>
  <c r="M8" i="13"/>
  <c r="M729" i="13"/>
  <c r="M815" i="13"/>
  <c r="M601" i="13"/>
  <c r="M523" i="13"/>
  <c r="M439" i="13"/>
  <c r="M762" i="13"/>
  <c r="M709" i="13"/>
  <c r="M329" i="13"/>
  <c r="AF905" i="13"/>
  <c r="M874" i="13"/>
  <c r="M873" i="13" s="1"/>
  <c r="M747" i="13"/>
  <c r="M746" i="13" s="1"/>
  <c r="G699" i="13"/>
  <c r="M555" i="13"/>
  <c r="M554" i="13" s="1"/>
  <c r="G8" i="13"/>
  <c r="G329" i="13"/>
  <c r="M623" i="13"/>
  <c r="M622" i="13" s="1"/>
  <c r="M480" i="13"/>
  <c r="M479" i="13" s="1"/>
  <c r="M223" i="13"/>
  <c r="M215" i="13" s="1"/>
  <c r="M135" i="13"/>
  <c r="M56" i="13" s="1"/>
  <c r="I21" i="1"/>
  <c r="J130" i="1"/>
  <c r="J138" i="1"/>
  <c r="J146" i="1"/>
  <c r="J154" i="1"/>
  <c r="J158" i="1"/>
  <c r="J166" i="1"/>
  <c r="J126" i="1"/>
  <c r="J134" i="1"/>
  <c r="J142" i="1"/>
  <c r="J150" i="1"/>
  <c r="J162" i="1"/>
  <c r="J140" i="1"/>
  <c r="J144" i="1"/>
  <c r="J148" i="1"/>
  <c r="J152" i="1"/>
  <c r="J156" i="1"/>
  <c r="J160" i="1"/>
  <c r="J164" i="1"/>
  <c r="J52" i="1"/>
  <c r="J44" i="1"/>
  <c r="J46" i="1"/>
  <c r="J43" i="1"/>
  <c r="J48" i="1"/>
  <c r="J53" i="1"/>
  <c r="J50" i="1"/>
  <c r="J47" i="1"/>
  <c r="J41" i="1"/>
  <c r="J49" i="1"/>
  <c r="J40" i="1"/>
  <c r="J51" i="1"/>
  <c r="J45" i="1"/>
  <c r="J39" i="1"/>
  <c r="J54" i="1" s="1"/>
  <c r="H54" i="1"/>
  <c r="J169" i="1" l="1"/>
  <c r="A23" i="1"/>
  <c r="A24" i="1" l="1"/>
  <c r="G24" i="1"/>
  <c r="A27" i="1" s="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<sst xmlns="http://schemas.openxmlformats.org/spreadsheetml/2006/main" count="11066" uniqueCount="2517">
  <si>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</si>
  <si>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</si>
  <si>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</si>
  <si>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</si>
  <si>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</si>
  <si>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</si>
  <si>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</si>
  <si>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</si>
  <si>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</si>
  <si>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</si>
  <si>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</si>
  <si>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</si>
  <si>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</si>
  <si>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</si>
  <si>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</si>
  <si>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</si>
  <si>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</si>
  <si>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</si>
  <si>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</si>
  <si>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</si>
  <si>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</si>
  <si>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</si>
  <si>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</si>
  <si>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</si>
  <si>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</si>
  <si>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</si>
  <si>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</si>
  <si>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</si>
  <si>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</si>
  <si>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</si>
  <si>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</si>
  <si>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</si>
  <si>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</si>
  <si>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</si>
  <si>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</si>
  <si>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</si>
  <si>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</si>
  <si>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</si>
  <si>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</si>
  <si>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</si>
  <si>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</si>
  <si>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</si>
  <si>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2202SO542_1</t>
  </si>
  <si>
    <t>OPTIMALIZACE POMOCNÝCH PROVOZŮ</t>
  </si>
  <si>
    <t>SAKO Brno, a.s.</t>
  </si>
  <si>
    <t>Jedovnická 4247/2</t>
  </si>
  <si>
    <t>Brno-Židenice</t>
  </si>
  <si>
    <t>62800</t>
  </si>
  <si>
    <t>60713470</t>
  </si>
  <si>
    <t>CZ60713470</t>
  </si>
  <si>
    <t>Stavba</t>
  </si>
  <si>
    <t>Ostatní a vedlejší náklady</t>
  </si>
  <si>
    <t>1</t>
  </si>
  <si>
    <t>OSTATNÍ A VEDLEJŠÍ NÁKLADY</t>
  </si>
  <si>
    <t>Stavební objekt</t>
  </si>
  <si>
    <t>SO 542</t>
  </si>
  <si>
    <t>DÍLNY MECHANICKÉ ÚDRŽBY A DÍLNY VEDLEJŠÍCH PROVOZŮ</t>
  </si>
  <si>
    <t>01</t>
  </si>
  <si>
    <t>ARCHITEKTONICKO - STAVEBNÍ ŘEŠENÍ</t>
  </si>
  <si>
    <t>02</t>
  </si>
  <si>
    <t>ZPEVNĚNÉ PLOCHY</t>
  </si>
  <si>
    <t>04.01</t>
  </si>
  <si>
    <t>PŘEDÁVACÍ STANICE</t>
  </si>
  <si>
    <t>04.02</t>
  </si>
  <si>
    <t>PŘÍPRAVA TUV</t>
  </si>
  <si>
    <t>04.03</t>
  </si>
  <si>
    <t>ROZVODY ÚT</t>
  </si>
  <si>
    <t>04.04</t>
  </si>
  <si>
    <t>VZT</t>
  </si>
  <si>
    <t>05</t>
  </si>
  <si>
    <t>MĚŘENÍ A REGULACE</t>
  </si>
  <si>
    <t>06</t>
  </si>
  <si>
    <t>ZDRAVOTNĚ TECHNICKÉ INSTALACE</t>
  </si>
  <si>
    <t>07.01</t>
  </si>
  <si>
    <t>SILNOPROUD</t>
  </si>
  <si>
    <t>07.02</t>
  </si>
  <si>
    <t>BLESKOSVOD</t>
  </si>
  <si>
    <t>Celkem za stavbu</t>
  </si>
  <si>
    <t>CZK</t>
  </si>
  <si>
    <t>#POPS</t>
  </si>
  <si>
    <t>Popis stavby: 2202SO542_1 - OPTIMALIZACE POMOCNÝCH PROVOZŮ</t>
  </si>
  <si>
    <t>#POPO</t>
  </si>
  <si>
    <t>Popis objektu: 0 - OSTATNÍ A VEDLEJŠÍ NÁKLADY</t>
  </si>
  <si>
    <t>#POPR</t>
  </si>
  <si>
    <t>Popis rozpočtu: 1 - OSTATNÍ A VEDLEJŠÍ NÁKLADY</t>
  </si>
  <si>
    <t>Popis objektu: SO 542 - DÍLNY MECHANICKÉ ÚDRŽBY A DÍLNY VEDLEJŠÍCH PROVOZŮ</t>
  </si>
  <si>
    <t>Popis rozpočtu: 01 - ARCHITEKTONICKO - STAVEBNÍ ŘEŠENÍ</t>
  </si>
  <si>
    <t>Popis rozpočtu: 02 - ZPEVNĚNÉ PLOCHY</t>
  </si>
  <si>
    <t>Popis rozpočtu: 04.01 - PŘEDÁVACÍ STANICE</t>
  </si>
  <si>
    <t>Popis rozpočtu: 04.02 - PŘÍPRAVA TUV</t>
  </si>
  <si>
    <t>Popis rozpočtu: 04.03 - ROZVODY ÚT</t>
  </si>
  <si>
    <t>Popis rozpočtu: 04.04 - VZT</t>
  </si>
  <si>
    <t>Popis rozpočtu: 05 - MĚŘENÍ A REGULACE</t>
  </si>
  <si>
    <t>Popis rozpočtu: 06 - ZDRAVOTNĚ TECHNICKÉ INSTALACE</t>
  </si>
  <si>
    <t>Popis rozpočtu: 07.01 - SILNOPROUD</t>
  </si>
  <si>
    <t>Popis rozpočtu: 07.02 - BLESKOSVOD</t>
  </si>
  <si>
    <t>Rekapitulace dílů</t>
  </si>
  <si>
    <t>Typ dílu</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</si>
  <si>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</si>
  <si>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</si>
  <si>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</si>
  <si>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</si>
  <si>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</si>
  <si>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</si>
  <si>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</si>
  <si>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</si>
  <si>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</si>
  <si>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</si>
  <si>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</si>
  <si>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</si>
  <si>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</si>
  <si>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</si>
  <si>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</si>
  <si>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</si>
  <si>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</si>
  <si>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</si>
  <si>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</si>
  <si>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</si>
  <si>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</si>
  <si>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</si>
  <si>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</si>
  <si>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</si>
  <si>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</si>
  <si>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</si>
  <si>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</si>
  <si>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</si>
  <si>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</si>
  <si>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</si>
  <si>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</si>
  <si>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</si>
  <si>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</si>
  <si>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</si>
  <si>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</si>
  <si>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</si>
  <si>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</si>
  <si>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</si>
  <si>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</si>
  <si>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</si>
  <si>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</si>
  <si>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</si>
  <si>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</si>
  <si>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</si>
  <si>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</si>
  <si>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726</t>
  </si>
  <si>
    <t>Předstěnové systémy</t>
  </si>
  <si>
    <t>764</t>
  </si>
  <si>
    <t>Konstrukce klempířské</t>
  </si>
  <si>
    <t>767</t>
  </si>
  <si>
    <t>Konstrukce zámečnické</t>
  </si>
  <si>
    <t>771</t>
  </si>
  <si>
    <t>Podlahy z dlaždic a obklady</t>
  </si>
  <si>
    <t>777</t>
  </si>
  <si>
    <t>Podlahy ze syntetických hmot</t>
  </si>
  <si>
    <t>781</t>
  </si>
  <si>
    <t>Obklady keramické</t>
  </si>
  <si>
    <t>783</t>
  </si>
  <si>
    <t>Nátěry</t>
  </si>
  <si>
    <t>784</t>
  </si>
  <si>
    <t>Malby</t>
  </si>
  <si>
    <t>A</t>
  </si>
  <si>
    <t>VZT JEDNOTKY</t>
  </si>
  <si>
    <t>Zařízení</t>
  </si>
  <si>
    <t>A1</t>
  </si>
  <si>
    <t>Horkovoní přípojka</t>
  </si>
  <si>
    <t>A2</t>
  </si>
  <si>
    <t>Kompaktní stanice</t>
  </si>
  <si>
    <t>B</t>
  </si>
  <si>
    <t>Armatury</t>
  </si>
  <si>
    <t>Primár</t>
  </si>
  <si>
    <t>B1</t>
  </si>
  <si>
    <t>Rozdělovač - sběrač</t>
  </si>
  <si>
    <t>B2</t>
  </si>
  <si>
    <t>Topná větev  -  ÚT I</t>
  </si>
  <si>
    <t>B3</t>
  </si>
  <si>
    <t>Topná větev VZT</t>
  </si>
  <si>
    <t>B4</t>
  </si>
  <si>
    <t>Topná větev ÚT II</t>
  </si>
  <si>
    <t>B5</t>
  </si>
  <si>
    <t>Topná větev UT III</t>
  </si>
  <si>
    <t>B6</t>
  </si>
  <si>
    <t>Doplňování  sekundáru</t>
  </si>
  <si>
    <t>C</t>
  </si>
  <si>
    <t>Potrubí</t>
  </si>
  <si>
    <t>TUV</t>
  </si>
  <si>
    <t>C1</t>
  </si>
  <si>
    <t>Měření primár</t>
  </si>
  <si>
    <t>C2</t>
  </si>
  <si>
    <t>Měření sekundar</t>
  </si>
  <si>
    <t>D</t>
  </si>
  <si>
    <t>Hutní materiál</t>
  </si>
  <si>
    <t>Studená voda</t>
  </si>
  <si>
    <t>Zavěšení</t>
  </si>
  <si>
    <t>E</t>
  </si>
  <si>
    <t>Kondenzát</t>
  </si>
  <si>
    <t>E1</t>
  </si>
  <si>
    <t>E2</t>
  </si>
  <si>
    <t>F</t>
  </si>
  <si>
    <t>Izolace</t>
  </si>
  <si>
    <t>Topná voda</t>
  </si>
  <si>
    <t>G</t>
  </si>
  <si>
    <t>H</t>
  </si>
  <si>
    <t>Zkoušky</t>
  </si>
  <si>
    <t>CH</t>
  </si>
  <si>
    <t>I</t>
  </si>
  <si>
    <t>J</t>
  </si>
  <si>
    <t>Materiál a dodávky - Rozvaděč RM3</t>
  </si>
  <si>
    <t>PLC RM3  - point001</t>
  </si>
  <si>
    <t>03</t>
  </si>
  <si>
    <t>Teploměry se stonkem do jímek+ příslušenství</t>
  </si>
  <si>
    <t>04</t>
  </si>
  <si>
    <t>Teploměry se stonkem</t>
  </si>
  <si>
    <t>Teploměry pokojové</t>
  </si>
  <si>
    <t>Teploměry prostorové</t>
  </si>
  <si>
    <t>07</t>
  </si>
  <si>
    <t>Tlakové snímače 05.01</t>
  </si>
  <si>
    <t>08</t>
  </si>
  <si>
    <t>Vodivostní sonda zaplavení PS - LI102</t>
  </si>
  <si>
    <t>09</t>
  </si>
  <si>
    <t>Vodivostní sonda zaplavení místnosti 103 - LI201</t>
  </si>
  <si>
    <t>10</t>
  </si>
  <si>
    <t>Měřič studené vody - doplňování</t>
  </si>
  <si>
    <t>11</t>
  </si>
  <si>
    <t>Měřič studené vody MSV</t>
  </si>
  <si>
    <t>12</t>
  </si>
  <si>
    <t>Měřič tepla MT1</t>
  </si>
  <si>
    <t>13</t>
  </si>
  <si>
    <t>Strukturovaná kabeláž</t>
  </si>
  <si>
    <t>14</t>
  </si>
  <si>
    <t>Projekční práce</t>
  </si>
  <si>
    <t>15</t>
  </si>
  <si>
    <t>Softwarové práce</t>
  </si>
  <si>
    <t>16</t>
  </si>
  <si>
    <t>Zkoušky, uvádění do provozu ,dokumentace skutečného stavu, autorský dozor</t>
  </si>
  <si>
    <t>17</t>
  </si>
  <si>
    <t>Kabeláž</t>
  </si>
  <si>
    <t>18</t>
  </si>
  <si>
    <t>Kabelové žlaby</t>
  </si>
  <si>
    <t>19</t>
  </si>
  <si>
    <t>Montážní práce</t>
  </si>
  <si>
    <t>20</t>
  </si>
  <si>
    <t>Svorkovací kříňky pro RM1 - MX-RVx</t>
  </si>
  <si>
    <t>21</t>
  </si>
  <si>
    <t>Svorkovací kříňky pro RM2 - MX-RKx</t>
  </si>
  <si>
    <t>22</t>
  </si>
  <si>
    <t>Tlačítka nouzového zasatavení pro RM2 - HS-VZT1</t>
  </si>
  <si>
    <t>M21</t>
  </si>
  <si>
    <t>Elektromontáže</t>
  </si>
  <si>
    <t>M21.B</t>
  </si>
  <si>
    <t>Bleskosvod</t>
  </si>
  <si>
    <t>M700</t>
  </si>
  <si>
    <t>HZS - hodinové zúčtovací sazby</t>
  </si>
  <si>
    <t>D96</t>
  </si>
  <si>
    <t>Přesuny suti a vybouraných hmot</t>
  </si>
  <si>
    <t>PSU</t>
  </si>
  <si>
    <t>VN</t>
  </si>
  <si>
    <t>ON</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</si>
  <si>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</si>
  <si>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</si>
  <si>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</si>
  <si>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</si>
  <si>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</si>
  <si>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</si>
  <si>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</si>
  <si>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</si>
  <si>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</si>
  <si>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</si>
  <si>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</si>
  <si>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</si>
  <si>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</si>
  <si>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</si>
  <si>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</si>
  <si>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</si>
  <si>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</si>
  <si>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</si>
  <si>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</si>
  <si>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</si>
  <si>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</si>
  <si>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</si>
  <si>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</si>
  <si>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</si>
  <si>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</si>
  <si>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</si>
  <si>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</si>
  <si>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</si>
  <si>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</si>
  <si>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 R</t>
  </si>
  <si>
    <t xml:space="preserve">Geodetické práce </t>
  </si>
  <si>
    <t>Soubor</t>
  </si>
  <si>
    <t>RTS 22/ I</t>
  </si>
  <si>
    <t>Indiv</t>
  </si>
  <si>
    <t>VRN</t>
  </si>
  <si>
    <t>POL99_8</t>
  </si>
  <si>
    <t>005121 R</t>
  </si>
  <si>
    <t>Zařízení staveniště</t>
  </si>
  <si>
    <t>005241010R</t>
  </si>
  <si>
    <t xml:space="preserve">Dokumentace skutečného provedení </t>
  </si>
  <si>
    <t>SUM</t>
  </si>
  <si>
    <t>END</t>
  </si>
  <si>
    <t>113106241R00</t>
  </si>
  <si>
    <t>Rozebrání vozovek a ploch s jakoukoliv výplní spár _x000D_
 v jakékoliv ploše, ze silničních panelů jakýchkoliv rozměrů, kladených do jakéhokoliv lože a se spárami zalitými živicí nebo cementovou maltou</t>
  </si>
  <si>
    <t>m2</t>
  </si>
  <si>
    <t>822-1</t>
  </si>
  <si>
    <t>Práce</t>
  </si>
  <si>
    <t>POL1_</t>
  </si>
  <si>
    <t>s přemístěním hmot na skládku na vzdálenost do 3 m nebo s naložením na dopravní prostředek</t>
  </si>
  <si>
    <t>SPI</t>
  </si>
  <si>
    <t xml:space="preserve">výkaz výměr viz. PD - příloha č. 1 : </t>
  </si>
  <si>
    <t>VV</t>
  </si>
  <si>
    <t>123 : 60,0</t>
  </si>
  <si>
    <t>113109430R00</t>
  </si>
  <si>
    <t>Odstranění podkladů nebo krytů z betonu prostého, v ploše jednotlivě nad 50 m2, tloušťka vrstvy 300 mm</t>
  </si>
  <si>
    <t>115 : 100,7</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</si>
  <si>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</si>
  <si>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</si>
  <si>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</si>
  <si>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</si>
  <si>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</si>
  <si>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vč. nákladů na lepivost</t>
  </si>
  <si>
    <t>POP</t>
  </si>
  <si>
    <t>předpoklad strojní výkop 50% : 343,0*0,5</t>
  </si>
  <si>
    <t>139601102R00</t>
  </si>
  <si>
    <t>Ruční výkop jam, rýh a šachet v hornině 3</t>
  </si>
  <si>
    <t>s přehozením na vzdálenost do 5 m nebo s naložením na ruční dopravní prostředek</t>
  </si>
  <si>
    <t>151401201R00</t>
  </si>
  <si>
    <t>Zřízení pažení stěn výkopu bez rozepření, vzepření ze štětovnic, hnané, hloubky do 4 m</t>
  </si>
  <si>
    <t>(1,675+1,95+1,5+0,5+0,35*2+2,4)*1,5</t>
  </si>
  <si>
    <t>151401211R00</t>
  </si>
  <si>
    <t>Odstranění pažení stěn výkopu ze štětovnic, hnané, hloubky do 4 m</t>
  </si>
  <si>
    <t>s uložením pažin na vzdálenost do 3 m od okraje výkopu,</t>
  </si>
  <si>
    <t>Odkaz na mn. položky pořadí 5 : 13,08750</t>
  </si>
  <si>
    <t>162301101R00</t>
  </si>
  <si>
    <t>Vodorovné přemístění výkopku z horniny 1 až 4, na vzdálenost přes 50  do 500 m</t>
  </si>
  <si>
    <t>po suchu, bez naložení výkopku, avšak se složením bez rozhrnutí, zpáteční cesta vozidla.</t>
  </si>
  <si>
    <t>Odkaz na mn. položky pořadí 11 : 574,00000</t>
  </si>
  <si>
    <t>162701105R00</t>
  </si>
  <si>
    <t>Vodorovné přemístění výkopku z horniny 1 až 4, na vzdálenost přes 9 000  do 10 000 m</t>
  </si>
  <si>
    <t>Odkaz na mn. položky pořadí 3 : 171,50000</t>
  </si>
  <si>
    <t>Odkaz na mn. položky pořadí 4 : 171,50000</t>
  </si>
  <si>
    <t>zásyp zeminou : -274,0</t>
  </si>
  <si>
    <t>162701109R00</t>
  </si>
  <si>
    <t>Vodorovné přemístění výkopku příplatek k ceně za každých dalších i započatých 1 000 m přes 10 000 m_x000D_
 z horniny 1 až 4</t>
  </si>
  <si>
    <t>Odkaz na mn. položky pořadí 8 : 69,00000*5</t>
  </si>
  <si>
    <t>167101102R00</t>
  </si>
  <si>
    <t>Nakládání, skládání, překládání neulehlého výkopku nakládání výkopku_x000D_
 přes 100 m3, z horniny 1 až 4</t>
  </si>
  <si>
    <t>Odkaz na mn. položky pořadí 8 : 69,00000</t>
  </si>
  <si>
    <t>Odkaz na mn. položky pořadí 7 : 574,00000</t>
  </si>
  <si>
    <t>174101101R00</t>
  </si>
  <si>
    <t>Zásyp sypaninou se zhutněním jam, šachet, rýh nebo kolem objektů v těchto vykopávkách</t>
  </si>
  <si>
    <t>z jakékoliv horniny s uložením výkopku po vrstvách,</t>
  </si>
  <si>
    <t>zeminou : 274,0</t>
  </si>
  <si>
    <t>zásyp jímek a kanálů cih.recyklátem : 300,0</t>
  </si>
  <si>
    <t>199000002R00</t>
  </si>
  <si>
    <t>Poplatky za skládku horniny 1- 4, skupina 17 05 04 z Katalogu odpadů</t>
  </si>
  <si>
    <t>979096211R00</t>
  </si>
  <si>
    <t>Drcení a třídění stavební suti drcení drticí jednotkou</t>
  </si>
  <si>
    <t>t</t>
  </si>
  <si>
    <t>800-6</t>
  </si>
  <si>
    <t>Odkaz na mn. položky pořadí 140 : 113,00000*1,8</t>
  </si>
  <si>
    <t>59691018.AR</t>
  </si>
  <si>
    <t>zemina stabilizační</t>
  </si>
  <si>
    <t>SPCM</t>
  </si>
  <si>
    <t>Specifikace</t>
  </si>
  <si>
    <t>POL3_</t>
  </si>
  <si>
    <t>Odkaz na mn. položky pořadí 11 : 574,00000*1,8</t>
  </si>
  <si>
    <t>Odkaz na mn. položky pořadí 13 : 203,40000*-1</t>
  </si>
  <si>
    <t>273313511R00</t>
  </si>
  <si>
    <t>Beton základových desek prostý třídy C 12/15</t>
  </si>
  <si>
    <t>801-1</t>
  </si>
  <si>
    <t>dodávka a uložení betonu do připravené konstrukce,</t>
  </si>
  <si>
    <t xml:space="preserve">podkladní beton : </t>
  </si>
  <si>
    <t>D1 : 25,9</t>
  </si>
  <si>
    <t>D2 : 4,5</t>
  </si>
  <si>
    <t>D3 : 1,3</t>
  </si>
  <si>
    <t>D4 : 1,0</t>
  </si>
  <si>
    <t>D5 : 10,1</t>
  </si>
  <si>
    <t>D6 : 2,4</t>
  </si>
  <si>
    <t>D7 : 2,1</t>
  </si>
  <si>
    <t>D8 : 0,9</t>
  </si>
  <si>
    <t>D9 : 3,1</t>
  </si>
  <si>
    <t>ZP01-ZP10,ZP11,ZP12 : 7,2</t>
  </si>
  <si>
    <t>Z01 : 0,48</t>
  </si>
  <si>
    <t>Z02 : 0,39</t>
  </si>
  <si>
    <t>Z03 : 0,48</t>
  </si>
  <si>
    <t>Z04 : 0,02</t>
  </si>
  <si>
    <t>Z05 : 0,02</t>
  </si>
  <si>
    <t>Z06 : 0,04</t>
  </si>
  <si>
    <t>Z07 : 0,06</t>
  </si>
  <si>
    <t>273321411R00</t>
  </si>
  <si>
    <t>Beton základových desek železový třídy C 25/30</t>
  </si>
  <si>
    <t>bez dodávky a uložení výztuže</t>
  </si>
  <si>
    <t>D1 : 52,8</t>
  </si>
  <si>
    <t>D2 : 9,7</t>
  </si>
  <si>
    <t>D3 : 2,6</t>
  </si>
  <si>
    <t>D4 : 2,0</t>
  </si>
  <si>
    <t>D5 : 21,8</t>
  </si>
  <si>
    <t>D6 : 5,5</t>
  </si>
  <si>
    <t>D7 : 4,6</t>
  </si>
  <si>
    <t>D8 : 2,0</t>
  </si>
  <si>
    <t>D9 : 10,3</t>
  </si>
  <si>
    <t>pozn. 7 - půdorys 0,000 m : 0,11</t>
  </si>
  <si>
    <t>273351215R00</t>
  </si>
  <si>
    <t>Bednění stěn základových desek zřízení</t>
  </si>
  <si>
    <t>svislé nebo šikmé (odkloněné) , půdorysně přímé nebo zalomené, stěn základových desek ve volných nebo zapažených jámách, rýhách, šachtách, včetně případných vzpěr,</t>
  </si>
  <si>
    <t>D1 : (17,715*2+16,06*2+0,52*2+0,33*2+1,28*2)*0,3</t>
  </si>
  <si>
    <t>D2 : (5,95*2+8,485*2)*0,3</t>
  </si>
  <si>
    <t>D3 : (3,38*2+4,205*2)*0,3</t>
  </si>
  <si>
    <t>D4 : (6,315*2+1,695*2+0,52*2+0,3*2)*0,3</t>
  </si>
  <si>
    <t>D5 : (12,0*2+12,035*2+0,52*2+0,3*2+10,75*2)*0,3</t>
  </si>
  <si>
    <t>D6 : (5,655*2+5,09*2+0,52*2)*0,3</t>
  </si>
  <si>
    <t>D7 : (5,66*2+4,05*2)*0,3</t>
  </si>
  <si>
    <t>D8 : (2,525*2+4,36*2)*0,3</t>
  </si>
  <si>
    <t>D9 : (47,855*2+2,62*2)*0,23</t>
  </si>
  <si>
    <t>273351216R00</t>
  </si>
  <si>
    <t>Bednění stěn základových desek odstranění</t>
  </si>
  <si>
    <t>Odkaz na mn. položky pořadí 17 : 101,35050</t>
  </si>
  <si>
    <t>273361821R00</t>
  </si>
  <si>
    <t>Výztuž základových desek z betonářské oceli 10 505(R)</t>
  </si>
  <si>
    <t>včetně distančních prvků</t>
  </si>
  <si>
    <t>Začátek provozního součtu</t>
  </si>
  <si>
    <t xml:space="preserve">  dilatační spára : </t>
  </si>
  <si>
    <t xml:space="preserve">  D1 : 16</t>
  </si>
  <si>
    <t xml:space="preserve">  D4 : 5</t>
  </si>
  <si>
    <t xml:space="preserve">  D5 : 87</t>
  </si>
  <si>
    <t xml:space="preserve">  D6 : 20</t>
  </si>
  <si>
    <t xml:space="preserve">  D7 : 19</t>
  </si>
  <si>
    <t xml:space="preserve">  D8 : 4</t>
  </si>
  <si>
    <t xml:space="preserve">  Mezisoučet</t>
  </si>
  <si>
    <t>Konec provozního součtu</t>
  </si>
  <si>
    <t>R20 : 151*0,5*2,47*0,001*1,1</t>
  </si>
  <si>
    <t>273361921RT8</t>
  </si>
  <si>
    <t>Výztuž základových desek ze svařovaných sítí průměr drátu 8 mm, velikost oka 100/100 mm</t>
  </si>
  <si>
    <t xml:space="preserve">výkaz výměr viz. PD : </t>
  </si>
  <si>
    <t>D1 : 6,74602</t>
  </si>
  <si>
    <t>D2 : 1,075</t>
  </si>
  <si>
    <t>D3 : 0,245</t>
  </si>
  <si>
    <t>D4 : 0,1735</t>
  </si>
  <si>
    <t>D5 : 2,3</t>
  </si>
  <si>
    <t>D6 : 0,585</t>
  </si>
  <si>
    <t>D7 : 0,485</t>
  </si>
  <si>
    <t>D8 : 0,1823</t>
  </si>
  <si>
    <t>D9 : 0,977</t>
  </si>
  <si>
    <t>pozn. 7 - půdorys 0,000m : 0,0087</t>
  </si>
  <si>
    <t>274272130RT4</t>
  </si>
  <si>
    <t>Zdivo základové z bednicích tvárnic tloušťky 250 mm, výplň betonem C 20/25</t>
  </si>
  <si>
    <t>s výplní betonem, bez výztuže,</t>
  </si>
  <si>
    <t>ZÁKLADY : 9,72</t>
  </si>
  <si>
    <t>274321321R00</t>
  </si>
  <si>
    <t>Beton základových pasů železový třídy C 20/25</t>
  </si>
  <si>
    <t>včetně dodávky a uložení betonu, bez výztuže</t>
  </si>
  <si>
    <t>ZP01-ZP10,ZP11,ZP12 : 65,64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</si>
  <si>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</si>
  <si>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</si>
  <si>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</si>
  <si>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ZP01 : (4,3*2+0,6*2)*1,2*14</t>
  </si>
  <si>
    <t>ZP02 : (3,75*2+0,6*2)*1,2*2</t>
  </si>
  <si>
    <t>ZP03 : (3,695*2+0,6*2)*1,2</t>
  </si>
  <si>
    <t>ZP04 : (3,19*2+0,6*2)*1,2</t>
  </si>
  <si>
    <t>ZP05 : (3,1*2+0,6*2)*1,2</t>
  </si>
  <si>
    <t>ZP06 : (2,985*2+0,6*2)*1,2</t>
  </si>
  <si>
    <t>ZP07 : (2,73*2+0,6*2)*1,2</t>
  </si>
  <si>
    <t>ZP08 : (1,3*2+0,6*2)*1,2</t>
  </si>
  <si>
    <t>ZP09 : (1,885*2+0,6*2)*1,2</t>
  </si>
  <si>
    <t>ZP10 : (1,415*2+0,6*2)*1,2</t>
  </si>
  <si>
    <t>ZP11 : (2,215*2+0,5*2)*1,2</t>
  </si>
  <si>
    <t>ZP12 : (2,525*2+0,4*2)*0,94</t>
  </si>
  <si>
    <t>274351216R00</t>
  </si>
  <si>
    <t>Bednění stěn základových pasů odstranění</t>
  </si>
  <si>
    <t>Odkaz na mn. položky pořadí 23 : 257,77500</t>
  </si>
  <si>
    <t>274361821R00</t>
  </si>
  <si>
    <t>Výztuž základových pasů z betonářské oceli 10 505 (R)</t>
  </si>
  <si>
    <t>ZP01-ZP10,ZP11,ZP12 : 4,409</t>
  </si>
  <si>
    <t>275321411R00</t>
  </si>
  <si>
    <t>Beton základových patek železový třídy C 25/30</t>
  </si>
  <si>
    <t>Z01 : 3,65</t>
  </si>
  <si>
    <t>Z02 : 3,13</t>
  </si>
  <si>
    <t>Z03 : 0,76</t>
  </si>
  <si>
    <t>Z04 : 1,350</t>
  </si>
  <si>
    <t>Z05 : 1,13</t>
  </si>
  <si>
    <t>Z06 : 0,14</t>
  </si>
  <si>
    <t>Z07 : 0,47</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</si>
  <si>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</si>
  <si>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</si>
  <si>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</si>
  <si>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Z01 : 2,0*4*0,75+1,0*4*0,65</t>
  </si>
  <si>
    <t>Z02 : (3,39*2+1,0*2)*0,8+0,6*4*2*0,57</t>
  </si>
  <si>
    <t>Z03 : 0,9*4*0,94</t>
  </si>
  <si>
    <t>Z04 : 1,2*4*0,94</t>
  </si>
  <si>
    <t>Z05 : (1,2*2+1,0*2)*0,94</t>
  </si>
  <si>
    <t>Z06 : (0,3*2+0,5*2)*0,95*2</t>
  </si>
  <si>
    <t>275351216R00</t>
  </si>
  <si>
    <t>Bednění stěn základových patek odstranění</t>
  </si>
  <si>
    <t>Odkaz na mn. položky pořadí 27 : 33,43200</t>
  </si>
  <si>
    <t>275361821R00</t>
  </si>
  <si>
    <t>Výztuž základových patek z betonářské oceli 10 505(R)</t>
  </si>
  <si>
    <t>Z01 : 0,17864</t>
  </si>
  <si>
    <t>Z02 : 0,05568</t>
  </si>
  <si>
    <t>Z03 : 0,01447</t>
  </si>
  <si>
    <t>Z04 : 0,02087</t>
  </si>
  <si>
    <t>Z05 : 0,01862</t>
  </si>
  <si>
    <t>Z06 : 0,01773</t>
  </si>
  <si>
    <t>Z07 : 0,02249</t>
  </si>
  <si>
    <t>279361821R00</t>
  </si>
  <si>
    <t>Výztuž základových zdí z betonářské oceli 10 505(R)</t>
  </si>
  <si>
    <t>DET. B : (110,0+50,0)*0,62*0,001</t>
  </si>
  <si>
    <t>DET. C : (85,0+40,0)*0,62*0,001</t>
  </si>
  <si>
    <t>DET. D : (14,0+12,0)*0,62*0,001</t>
  </si>
  <si>
    <t>DET. E : (3,0+2,5)*0,62*0,001</t>
  </si>
  <si>
    <t>380931116R00</t>
  </si>
  <si>
    <t>Vložení trnu z betonářské oceli do vrtu v betonu na chemickou maltu průměr trnu 20 mm</t>
  </si>
  <si>
    <t>kus</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</si>
  <si>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</si>
  <si>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</si>
  <si>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</si>
  <si>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</si>
  <si>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  dilatační spára : 47,87/0,3</t>
  </si>
  <si>
    <t>160</t>
  </si>
  <si>
    <t>380932114R00</t>
  </si>
  <si>
    <t>Vlepení výztuže do vrtu v betonu průměr výztuže 10 mm</t>
  </si>
  <si>
    <t>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</si>
  <si>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</si>
  <si>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DET. B : 34*0,15</t>
  </si>
  <si>
    <t>DET. C : 34*0,15</t>
  </si>
  <si>
    <t>DET. D : 20*0,15</t>
  </si>
  <si>
    <t>DET. E : 10*0,15</t>
  </si>
  <si>
    <t>380932115R00</t>
  </si>
  <si>
    <t>Vlepení výztuže do vrtu v betonu průměr výztuže 12 mm</t>
  </si>
  <si>
    <t>D9 : 107*0,4</t>
  </si>
  <si>
    <t>27831107</t>
  </si>
  <si>
    <t>Nesmrštitelná zálivka kotevních otvorů tl. 50 mm</t>
  </si>
  <si>
    <t>Vlastní</t>
  </si>
  <si>
    <t>kce drážky pro kladkostroj : 1,2</t>
  </si>
  <si>
    <t>311238144R00</t>
  </si>
  <si>
    <t>Zdivo nosné z cihel a tvarovek pálených tloušťky 300 mm,  , charakteristická pevnost v tlaku fk = 3,88 MPa, součinitel prostupu tepla U=0,55 W/m2.K, hodnota pro zdivo bez omítky při vlhko..., Prvek zdicí pálený - klasický;  funkce: blok zdicí;  tvar: základní;  P;  l = 247 mm;  w = 300 mm;  h = 249 mm;  broušený;  styčná plocha: P+D;  sv...</t>
  </si>
  <si>
    <t>(11,73+11,425+5,68+1,45+1,5)*6,1</t>
  </si>
  <si>
    <t>-(1,11*2,02+1,35*2,05+1,1*2,07)</t>
  </si>
  <si>
    <t>311238244R00</t>
  </si>
  <si>
    <t>Zdivo nosné z cihel a tvarovek pálených tloušťky 440 mm,  , charakteristická pevnost v tlaku fk = 3,88 MPa, součinitel prostupu tepla U = 0,27 W/m2.K, hodnota pro zdivo bez omítky při vlh..., Prvek zdicí pálený - tepelně izolační;  funkce: blok zdicí;  tvar: základní;  P;  l = 248 mm;  w = 440 mm;  h = 249 mm;  broušený;  styčná plocha: ...</t>
  </si>
  <si>
    <t>(24,71+3,29+36,355+43,09+15,06)*6,1</t>
  </si>
  <si>
    <t>-(1,1*2,02+4,0*5,0+1,5*1,5*2+1,1*2,02+4,0*5,0+2,5*3,0+1,1*2,0+1,2*2,02+1,5*1,5+1,7*2,05+14,4*3,6)</t>
  </si>
  <si>
    <t>-(11,2*1,8+0,8*0,8*3+5,6*1,8+11,2*1,8*2+5,6*1,8*2+3,2*1,8+0,8*0,8*3+5,6*1,8+11,2*1,8)</t>
  </si>
  <si>
    <t>311311912R00</t>
  </si>
  <si>
    <t>Beton nadzákladových zdí prostý třídy C 20/25</t>
  </si>
  <si>
    <t>nosných, výplňových, obkladových, půdních, štítových, poprsních apod., s pomocným lešením o výšce podlahy do 1900 mm a pro zatížení 1,5 kPa,</t>
  </si>
  <si>
    <t>sokl - DET. D : 1,4*0,25*0,25</t>
  </si>
  <si>
    <t>311321312R00</t>
  </si>
  <si>
    <t>Beton nadzákladových zdí železový třídy C 20/25</t>
  </si>
  <si>
    <t>nosných, výplňových, obkladových, půdních, štítových, poprsních apod. (bez výztuže), s pomocným lešením o výšce podlahy do 1900 mm a pro zatížení 1,5 kPa,</t>
  </si>
  <si>
    <t>betonový sokl : 0,5</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</si>
  <si>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</si>
  <si>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</si>
  <si>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</si>
  <si>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betonový sokl : (4,94*2+2,93*2)*0,25</t>
  </si>
  <si>
    <t>sokl - DET. D : 1,4*0,25*2</t>
  </si>
  <si>
    <t>311351112R00</t>
  </si>
  <si>
    <t>Bednění nadzákladových zdí oboustranné za každou stranu zvlášť únosné nebo zvlášť hladké nebo zvlášť přesné odstranění</t>
  </si>
  <si>
    <t>Odkaz na mn. položky pořadí 39 : 4,63500</t>
  </si>
  <si>
    <t>311361821R00</t>
  </si>
  <si>
    <t>Výztuž nadzákladových zdí z betonářské oceli 10 505(R)</t>
  </si>
  <si>
    <t xml:space="preserve">betonový sokl : </t>
  </si>
  <si>
    <t>R8 : 31,28*0,4*0,001</t>
  </si>
  <si>
    <t>317121101R00</t>
  </si>
  <si>
    <t>Osazení překladu světlost otvoru do 105 cm</t>
  </si>
  <si>
    <t>Odkaz na mn. položky pořadí 59 : 1,00000</t>
  </si>
  <si>
    <t>317121102R00</t>
  </si>
  <si>
    <t>Osazení překladu světlost otvoru do 180 cm</t>
  </si>
  <si>
    <t>Odkaz na mn. položky pořadí 60 : 29,00000</t>
  </si>
  <si>
    <t>Odkaz na mn. položky pořadí 61 : 9,00000</t>
  </si>
  <si>
    <t>317121103R00</t>
  </si>
  <si>
    <t>Osazení překladu světlost otvoru do 375 cm</t>
  </si>
  <si>
    <t>Odkaz na mn. položky pořadí 62 : 3,00000</t>
  </si>
  <si>
    <t>Odkaz na mn. položky pořadí 63 : 3,00000</t>
  </si>
  <si>
    <t>Odkaz na mn. položky pořadí 64 : 3,00000</t>
  </si>
  <si>
    <t>317234410RT2</t>
  </si>
  <si>
    <t>Vyzdívka mezi nosníky cementovou</t>
  </si>
  <si>
    <t>jakýmikoliv cihlami pálenými na jakoukoliv maltu,</t>
  </si>
  <si>
    <t>P/05 : 2*1,55*0,3*0,16</t>
  </si>
  <si>
    <t>P/06 : 2*4,6*0,44*0,2</t>
  </si>
  <si>
    <t>P/07 : 3,0*0,44*0,22</t>
  </si>
  <si>
    <t>317941123R00</t>
  </si>
  <si>
    <t>Osazení ocelových válcovaných nosníků na zdivu bez dodávky materiálu, výšky od 140 do 220 mm</t>
  </si>
  <si>
    <t>profilu I, nebo IE, nebo U, nebo UE, nebo L</t>
  </si>
  <si>
    <t>P/05 : 4*1,55*17,9*0,001</t>
  </si>
  <si>
    <t>P/06 : 6*4,6*26,2*0,001</t>
  </si>
  <si>
    <t>P/07 : 3*3,0*31,1*0,001</t>
  </si>
  <si>
    <t>319201316R00</t>
  </si>
  <si>
    <t>Vyrovnání povrchu zdiva pod omítku maltou ze SMS tloušťka 20 mm</t>
  </si>
  <si>
    <t>maltou nebo tmelem ze suché směsi, bez pomocného lešení,</t>
  </si>
  <si>
    <t xml:space="preserve">lokální vyspravení stáv. zdiva : </t>
  </si>
  <si>
    <t xml:space="preserve">m.č.: : </t>
  </si>
  <si>
    <t xml:space="preserve">  101 : 15,06*5,9-0,8*1,97-0,9*1,97*2-1,25*2,0</t>
  </si>
  <si>
    <t xml:space="preserve">  102 : 6,475*2,7</t>
  </si>
  <si>
    <t xml:space="preserve">  104 : (3,11+4,26*2)*2,7</t>
  </si>
  <si>
    <t xml:space="preserve">  106 : (5,645+1,675)*2,7-1,25*2,0</t>
  </si>
  <si>
    <t xml:space="preserve">  108 : 12,045*5,88</t>
  </si>
  <si>
    <t xml:space="preserve">  109,110 : 12,045*5,88</t>
  </si>
  <si>
    <t xml:space="preserve">  201 : 8,2*2,55-0,8*1,97</t>
  </si>
  <si>
    <t xml:space="preserve">  103 : 1,9*2,7</t>
  </si>
  <si>
    <t xml:space="preserve">  105.1 : 2,65*2,7</t>
  </si>
  <si>
    <t xml:space="preserve">  105.2 : (1,07+1,65)*2,7</t>
  </si>
  <si>
    <t xml:space="preserve">  105.3 : 1,07*2,7</t>
  </si>
  <si>
    <t xml:space="preserve">  202 : 1,7*2,55</t>
  </si>
  <si>
    <t xml:space="preserve">  205 : 3,785*2,55</t>
  </si>
  <si>
    <t>předpoklad 50% : 344,86745*0,5</t>
  </si>
  <si>
    <t>342261112RS3</t>
  </si>
  <si>
    <t>Příčky z desek sádrokartonových jednoduché opláštění, jednoduchá konstrukce CW 75 tloušťka příčky 100 mm, desky impregnované, tloušťky 12,5 mm, tloušťka izolace 60 mm</t>
  </si>
  <si>
    <t>zřízení nosné konstrukce příčky, vložení tepelné izolace tl. do 5 cm, montáž desek, tmelení spár Q2 a úprava rohů. Včetně dodávek materiálu.</t>
  </si>
  <si>
    <t>+0,000 : (2,245+1,65)*3,14-0,7*1,97*2</t>
  </si>
  <si>
    <t>+3,340 : (1,43+1,01+1,46)*2,55</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</si>
  <si>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</si>
  <si>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</si>
  <si>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</si>
  <si>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ŽB sloupů : 6,1*(0,32+0,305+0,655)</t>
  </si>
  <si>
    <t>342248144R00</t>
  </si>
  <si>
    <t>Příčky z tvárnic pálených Příčky z tvárnic pálených tloušťky 140 mm, z děrovaných příčkovek, P 10, zděných na tenkovrstvou maltu</t>
  </si>
  <si>
    <t>+0,000 : (2,91+2,05)*3,14</t>
  </si>
  <si>
    <t>+3,340 : (11,125+5,695+4,115+1,7+1,43)*3,59</t>
  </si>
  <si>
    <t>-(0,9*1,97*4+0,8*1,97)</t>
  </si>
  <si>
    <t>346244381RT2</t>
  </si>
  <si>
    <t>Plentování ocelových nosníků jednostranné výšky do 200 mm, Prvek zdicí pálený - klasický;  funkce: cihla plná;  tvar: základní;  P;  l = 290 mm;  w = 140 mm;  h = 65 mm;  styčná plocha: hladká;  kat. zdicíh...</t>
  </si>
  <si>
    <t>jakýmikoliv cihlami,</t>
  </si>
  <si>
    <t>P/05 : 2*1,55*2*0,16</t>
  </si>
  <si>
    <t>P/06 : 2*4,6*2*0,2</t>
  </si>
  <si>
    <t>346244382RT2</t>
  </si>
  <si>
    <t>Plentování ocelových nosníků jednostranné výšky od 200 mm do 300 mm, Prvek zdicí pálený - klasický;  funkce: cihla plná;  tvar: základní;  P;  l = 290 mm;  w = 140 mm;  h = 65 mm;  styčná plocha: hladká;  kat. zdicíh...</t>
  </si>
  <si>
    <t>P/07 : 3,0*2*0,22</t>
  </si>
  <si>
    <t>347016233R00</t>
  </si>
  <si>
    <t>Předstěny opláštěné sádrokartonovými deskami předsazené stěny volně stojící bez minerální izolace 1x nosná ocelová konstrukce CW 100, dvojité opláštění, desky impregnované, tloušťky 12,5 mm, tloušťka stěny 125 mm, požární odolnost EI 45</t>
  </si>
  <si>
    <t xml:space="preserve">m.č. : </t>
  </si>
  <si>
    <t>105.2 : 1,07*1,65</t>
  </si>
  <si>
    <t>105.3 : 1,07*1,65</t>
  </si>
  <si>
    <t>204 : 2,035*1,65</t>
  </si>
  <si>
    <t>380932113R00</t>
  </si>
  <si>
    <t>Vlepení výztuže do vrtu v betonu průměr výztuže 8 mm</t>
  </si>
  <si>
    <t>R6 : 9,61</t>
  </si>
  <si>
    <t>389381001RT1</t>
  </si>
  <si>
    <t>Dobetonování prefabrikovaných konstrukcí betonem třídy C 12/15</t>
  </si>
  <si>
    <t>801-2</t>
  </si>
  <si>
    <t>se zřízením a odstraněním bednění</t>
  </si>
  <si>
    <t>DET. E : 0,7*0,5*0,45</t>
  </si>
  <si>
    <t>13380530R</t>
  </si>
  <si>
    <t>tyč ocelová profilová válcovaná za tepla S235 (11375); průřez I; výška 160 mm</t>
  </si>
  <si>
    <t>P/05 : 4*1,55*17,9*0,001*1,08</t>
  </si>
  <si>
    <t>13480815R</t>
  </si>
  <si>
    <t>tyč ocelová profilová válcovaná za tepla S235 (11375); průřez I; výška 200 mm</t>
  </si>
  <si>
    <t>P/06 : 6*4,6*26,2*0,001*1,08</t>
  </si>
  <si>
    <t>13480820R</t>
  </si>
  <si>
    <t>tyč ocelová profilová válcovaná za tepla S235 (11375); průřez I; výška 220 mm</t>
  </si>
  <si>
    <t>P/07 : 3*3,0*31,1*0,001*1,08</t>
  </si>
  <si>
    <t>59321120R</t>
  </si>
  <si>
    <t>překlad nosný železobetonový; RZP; vylehčený dutinou; l = 119,0 cm; š = 14,0 cm; h = 19,0 cm</t>
  </si>
  <si>
    <t>P/01 : 1</t>
  </si>
  <si>
    <t>59321221R</t>
  </si>
  <si>
    <t>překlad nosný železobetonový; RZP; vylehčený dutinou; l = 149,0 cm; š = 14,0 cm; h = 21,5 cm</t>
  </si>
  <si>
    <t>P/02 : 29</t>
  </si>
  <si>
    <t>59321222R</t>
  </si>
  <si>
    <t>překlad nosný železobetonový; RZP; vylehčený dutinou; l = 179,0 cm; š = 14,0 cm; h = 21,5 cm</t>
  </si>
  <si>
    <t>P/04 : 9</t>
  </si>
  <si>
    <t>593212230R</t>
  </si>
  <si>
    <t>překlad nosný železobetonový; RZP; vylehčený dutinou; l = 209,0 cm; š = 14,0 cm; h = 21,5 cm</t>
  </si>
  <si>
    <t>P/03 : 3</t>
  </si>
  <si>
    <t>59321230.AR</t>
  </si>
  <si>
    <t>překlad nosný železobetonový; RZP; vylehčený dutinou; l = 209,0 cm; š = 14,0 cm; h = 24,0 cm</t>
  </si>
  <si>
    <t>P/10 : 3</t>
  </si>
  <si>
    <t>59321231.AR</t>
  </si>
  <si>
    <t>překlad nosný železobetonový; RZP; vylehčený dutinou; l = 239,0 cm; š = 14,0 cm; h = 24,0 cm</t>
  </si>
  <si>
    <t>P/09 : 3</t>
  </si>
  <si>
    <t xml:space="preserve">  Db1 : 40</t>
  </si>
  <si>
    <t xml:space="preserve">  Db2 : 2*9</t>
  </si>
  <si>
    <t xml:space="preserve">  Db3 : 15</t>
  </si>
  <si>
    <t xml:space="preserve">  Db4 : 10</t>
  </si>
  <si>
    <t xml:space="preserve">  Db5 : 4</t>
  </si>
  <si>
    <t>87*0,25</t>
  </si>
  <si>
    <t>389361001R00</t>
  </si>
  <si>
    <t>Doplňující výztuž prefabrikovaných konstrukcí z oceli BSt 500 S</t>
  </si>
  <si>
    <t>Db2 : 0,0061*2</t>
  </si>
  <si>
    <t>Db3 : 0,01478</t>
  </si>
  <si>
    <t>Db4 : 0,00433</t>
  </si>
  <si>
    <t>Db5 : 0,0017*3</t>
  </si>
  <si>
    <t>389381001RT3</t>
  </si>
  <si>
    <t>Dobetonování prefabrikovaných konstrukcí betonem třídy C 25/30</t>
  </si>
  <si>
    <t>Db2 : 0,14*2</t>
  </si>
  <si>
    <t>Db3 : 0,29</t>
  </si>
  <si>
    <t>Db4 : 0,04</t>
  </si>
  <si>
    <t>Db5 : 0,017*3</t>
  </si>
  <si>
    <t>411121232R00</t>
  </si>
  <si>
    <t>Osazování stropních desek š. do 60, dl. do 180 cm</t>
  </si>
  <si>
    <t>S1 : 68</t>
  </si>
  <si>
    <t>411321414R00</t>
  </si>
  <si>
    <t>Beton stropů železový stropů deskových, desek plochých střech, desek balkónových, desek hřibových stropů včetně hlavic hřibových sloupů, železový (bez výztuže) třídy C 25/30</t>
  </si>
  <si>
    <t>Db1 : 9,0</t>
  </si>
  <si>
    <t>411351203R00</t>
  </si>
  <si>
    <t>Bednění stropů deskových včetně podpěrné konstrukce výšky do 3,5 m přes 5 do 10 kPa, - zřízení</t>
  </si>
  <si>
    <t>s pomocným lešením</t>
  </si>
  <si>
    <t>Db1 : 12,43*3,45</t>
  </si>
  <si>
    <t>411351204R00</t>
  </si>
  <si>
    <t>Bednění stropů deskových včetně podpěrné konstrukce výšky do 3,5 m přes 5 do 10 kPa, - odstranění</t>
  </si>
  <si>
    <t>Odkaz na mn. položky pořadí 70 : 42,88350</t>
  </si>
  <si>
    <t>411351801R00</t>
  </si>
  <si>
    <t>Bednění stropů bednění svislých ploch zřízení</t>
  </si>
  <si>
    <t>Db1 : 12,43*2+3,45*4+0,8*4</t>
  </si>
  <si>
    <t>411351802R00</t>
  </si>
  <si>
    <t>Bednění stropů bednění svislých ploch odstranění</t>
  </si>
  <si>
    <t>Odkaz na mn. položky pořadí 72 : 41,86000</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</si>
  <si>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</si>
  <si>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</si>
  <si>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</si>
  <si>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Db1 : 0,59941</t>
  </si>
  <si>
    <t>411361921RT8</t>
  </si>
  <si>
    <t>Výztuž stropů ze svařovaných sítí průměr drátu 8 mm, velikost oka 100 / 100 mm</t>
  </si>
  <si>
    <t>Db1 : 0,42699</t>
  </si>
  <si>
    <t>416021123R00</t>
  </si>
  <si>
    <t>Podhledy na kovové konstrukci opláštěné deskami sádrokartonovými nosná konstrukce z profilů CD s přímým uchycením 1x deska, tloušťky 12,5 mm, impregnovaná, bez izolace</t>
  </si>
  <si>
    <t>+0,000 : 1,74+1,82</t>
  </si>
  <si>
    <t>416064112R00</t>
  </si>
  <si>
    <t>Podhledy kazetové z desek sádrokartonových podhledy z demontovatelných kazet sádrokartonových  tloušťka kazety 8 mm, hrana kolmo řezaná, bez izolace</t>
  </si>
  <si>
    <t>+0,000 : 42,49+5,98</t>
  </si>
  <si>
    <t>+3,340 : 11,64+20,74+21,8</t>
  </si>
  <si>
    <t>416064312R00</t>
  </si>
  <si>
    <t>voděodolný</t>
  </si>
  <si>
    <t>+3,340 : 24,61</t>
  </si>
  <si>
    <t>59341114R</t>
  </si>
  <si>
    <t>deska stropní plná železobetonová; PZD; l = 119,0 cm; š = 34,0 cm; h = 7,0 cm; užitné zatížení 8,50 kN/m2</t>
  </si>
  <si>
    <t>564851111R00</t>
  </si>
  <si>
    <t>Podklad ze štěrkodrti s rozprostřením a zhutněním frakce 0-63 mm, tloušťka po zhutnění 150 mm</t>
  </si>
  <si>
    <t>Odkaz na mn. položky pořadí 81 : 8,25000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</si>
  <si>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</si>
  <si>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</si>
  <si>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</si>
  <si>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P/08 - okapový chodník : 33/4</t>
  </si>
  <si>
    <t>5924798472R</t>
  </si>
  <si>
    <t>dlažba betonová plošná; čtverec; šedá; l = 500 mm; š = 500 mm; tl. 50,0 mm</t>
  </si>
  <si>
    <t>P/08 : 33/4*1,05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</si>
  <si>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</si>
  <si>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</si>
  <si>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</si>
  <si>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88 : 251,64500</t>
  </si>
  <si>
    <t>611421133R00</t>
  </si>
  <si>
    <t>Omítky vnitřní stropů vápenné, vápenocementové omítky vnitřní vápenné, vápenocementové stropů rovných štukové</t>
  </si>
  <si>
    <t>s pomocným lešením o výšce podlahy do 1900 mm a pro zatížení do 1,5 kPa,</t>
  </si>
  <si>
    <t>+0,000 - m.č. 103,104,106 : 5,51+13,16+9,81</t>
  </si>
  <si>
    <t>612409991RT2</t>
  </si>
  <si>
    <t>Začištění omítek kolem oken, dveří a obkladů apod. s použitím suché maltové směsi</t>
  </si>
  <si>
    <t>Odkaz na mn. položky pořadí 195 : 50,54000</t>
  </si>
  <si>
    <t>103 : 2,91*2+1,9*2</t>
  </si>
  <si>
    <t>105.1 : 2,245*2+2,65*2</t>
  </si>
  <si>
    <t>105.2 : 1,07*2+1,65*2</t>
  </si>
  <si>
    <t>105.3 : 1,07*2+1,65*2</t>
  </si>
  <si>
    <t>202 : 1,43*2+1,7*2</t>
  </si>
  <si>
    <t>204 : 4,115*2+5,98*2</t>
  </si>
  <si>
    <t>612421615R00</t>
  </si>
  <si>
    <t>Omítky vnitřní stěn vápenné nebo vápenocementové v podlaží i ve schodišti hrubé zatřené</t>
  </si>
  <si>
    <t>103 : (2,91*2+1,9*2-0,8)*1,8</t>
  </si>
  <si>
    <t>105.1 : (2,245*2+2,65*2)*2,1-0,8*1,97-0,7*1,97*2</t>
  </si>
  <si>
    <t>105.2 : (1,07*2+1,65*2)*2,1-0,7*1,97</t>
  </si>
  <si>
    <t>105.3 : (1,07*2+1,65*2)*2,1-0,7*1,97</t>
  </si>
  <si>
    <t>202 : (1,43*2+1,7*2-0,8)*1,8</t>
  </si>
  <si>
    <t>204 : (4,115*2+5,98*2)*2,1-0,9*1,97*2</t>
  </si>
  <si>
    <t>612421637R00</t>
  </si>
  <si>
    <t>Omítky vnitřní stěn vápenné nebo vápenocementové v podlaží i ve schodišti štukové, Malta pro zdění</t>
  </si>
  <si>
    <t>103 : (2,91*2+1,9*2)*0,9</t>
  </si>
  <si>
    <t>105.1 : (2,245*2+2,65*2)*0,6</t>
  </si>
  <si>
    <t>105.2 : (1,07*2+1,65*2)*0,6</t>
  </si>
  <si>
    <t>105.3 : (1,07*2+1,65*2)*0,6</t>
  </si>
  <si>
    <t>202 : (1,43*2+1,7*2)*0,75</t>
  </si>
  <si>
    <t>203 : (4,115*2+4,995*2)*2,55-0,9*1,97*2</t>
  </si>
  <si>
    <t>204 : (4,115*2+5,98*2)*0,45</t>
  </si>
  <si>
    <t>205 : (5,695*2+3,785*2)*2,55-0,9*1,97*2</t>
  </si>
  <si>
    <t>101 : (17,765*2+15,06*2)*5,9-14,4*3,6-0,8*1,97-0,9*1,97*2-1,25*2,0-1,4*2,0</t>
  </si>
  <si>
    <t>102 : (5,695*2+8,575*2)*2,7</t>
  </si>
  <si>
    <t>104 : (3,11*2+4,26*2)*2,7</t>
  </si>
  <si>
    <t>106 : (5,645*2+1,675*2)*2,7-1,25*2,0*2</t>
  </si>
  <si>
    <t>107 : (12,055*2+12,045*2)*5,88-0,8*1,97*3-1,25*2,0</t>
  </si>
  <si>
    <t>108 : (5,69*2+12,045*2)*5,88-0,8*1,97*2</t>
  </si>
  <si>
    <t>109,110 : (12,045+17,71)*5,88-0,8*1,97</t>
  </si>
  <si>
    <t>201 : (1,43*2+8,2*2)*2,55-0,8*1,97-0,9*1,97*2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</si>
  <si>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</si>
  <si>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</si>
  <si>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</si>
  <si>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14,4*3,6</t>
  </si>
  <si>
    <t>(1,1*2,02+4,0*5,0+1,5*1,5*2+1,1*2,02+4,0*5,0+1,1*2,02+2,5*3,0+1,1*2,2+1,2*2,02+11,2*1,8+0,8*0,8*3+5,6*1,8+11,2*1,8*2)</t>
  </si>
  <si>
    <t>(1,7*2,05+1,5*1,5+11,2*1,8+5,6*1,8+0,8*0,8*3+5,6*1,8+3,2*1,8+5,6*1,8)</t>
  </si>
  <si>
    <t>622319510R00</t>
  </si>
  <si>
    <t>Zateplení suterénu extrudovaným polysterenem, tloušťky 50 mm</t>
  </si>
  <si>
    <t>nanesení lepicího tmelu na izolační desky, nalepení desek a zajištění talířovými hmoždinkami (6 ks/m2). Bez povrchové úpravy desek.</t>
  </si>
  <si>
    <t>(16,06+61,065*2+3,065+3,51)*1,2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</si>
  <si>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</si>
  <si>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</si>
  <si>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</si>
  <si>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(16,06+61,065*2+3,065+3,51)*0,3</t>
  </si>
  <si>
    <t>622319130RT3</t>
  </si>
  <si>
    <t>Zateplení fasády  , expandovaným polystyrénem,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</si>
  <si>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</si>
  <si>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</si>
  <si>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SS/01, SS/02 : </t>
  </si>
  <si>
    <t>pohled JZ : 118,6</t>
  </si>
  <si>
    <t>-14,4*3,6</t>
  </si>
  <si>
    <t>pohled SV : 33,1</t>
  </si>
  <si>
    <t>pohled SZ : 452,2</t>
  </si>
  <si>
    <t>-(1,1*2,02+4,0*5,0+1,5*1,5*2+1,1*2,02+4,0*5,0+1,1*2,02+2,5*3,0+1,1*2,2+1,2*2,02+11,2*1,8+0,8*0,8*3+5,6*1,8+11,2*1,8*2)</t>
  </si>
  <si>
    <t>pohled JV : 404,9</t>
  </si>
  <si>
    <t>-(1,7*2,05+1,5*1,5+11,2*1,8+5,6*1,8+0,8*0,8*3+5,6*1,8+3,2*1,8+5,6*1,8)</t>
  </si>
  <si>
    <t>Odkaz na mn. položky pořadí 92 : 3,45600*-1</t>
  </si>
  <si>
    <t>622319132RT3</t>
  </si>
  <si>
    <t>Zateplení fasády  , expandovaným polystyrénem, tloušťky 100 mm, kontaktní nátěr a silikonová omítka, hlazená, zrnitost 2 mm</t>
  </si>
  <si>
    <t>pás mezi pásy oken - detail G : 14,4*0,24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</si>
  <si>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</si>
  <si>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</si>
  <si>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</si>
  <si>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pohled JZ : </t>
  </si>
  <si>
    <t>(14,4+3,6*2)*0,12</t>
  </si>
  <si>
    <t xml:space="preserve">pohled SZ : </t>
  </si>
  <si>
    <t>(1,1+2,02*2+4,0+5,0*2+1,5*3*2+1,1+2,02*2+4,0+5,0*2+1,1+2,02*2+2,5+3,0*2+1,1+2,2*2+1,2+2,02*2+11,2+1,8*2+0,8*3*3+5,6+1,8*2+11,2*2+1,8*2*2)*0,12</t>
  </si>
  <si>
    <t xml:space="preserve">pohled JV : </t>
  </si>
  <si>
    <t>(1,7+2,05*2+1,5*3+11,2+1,8*2+5,6+1,8*2+0,8*3*3+5,6+1,8*2+3,2+1,8*2+5,6+1,8*2)*0,12</t>
  </si>
  <si>
    <t>632951136R00</t>
  </si>
  <si>
    <t>Dlažba z dřevěných impregnovaných špalíků  těsně na sraz s přilepením (po namočení - suspenzí) stěn kostek _x000D_
 100 x 100 x 100 mm, bukových</t>
  </si>
  <si>
    <t>kladených do pískového lože</t>
  </si>
  <si>
    <t>m.č. 101 : 105,73</t>
  </si>
  <si>
    <t>D/01</t>
  </si>
  <si>
    <t>Vnější plastové plné dveře, 1kř., 800x1970 mm- D+M</t>
  </si>
  <si>
    <t>bližší specifikace viz. PD</t>
  </si>
  <si>
    <t>D/03.1</t>
  </si>
  <si>
    <t>Vnitřní plastové plné dveře, 1kř., 800x1970 mm- D+M</t>
  </si>
  <si>
    <t>D/03.2</t>
  </si>
  <si>
    <t>D/04</t>
  </si>
  <si>
    <t>Vnitřní plastové plné dveře, 1kř., 900x1970 mm- D+M</t>
  </si>
  <si>
    <t>D/05</t>
  </si>
  <si>
    <t>Vnitřní laminátové plné dveře, 1kř., ocel. zárubeň, 700x1970 mm- D+M</t>
  </si>
  <si>
    <t>D/07</t>
  </si>
  <si>
    <t>Vnitřní laminátové plné dveře, 1kř., ocel. zárubeň, 800x1970 mm- D+M</t>
  </si>
  <si>
    <t>D/08</t>
  </si>
  <si>
    <t>D/09</t>
  </si>
  <si>
    <t>Vnější plastová vrata, 2kř., 1400x2000 mm- D+M</t>
  </si>
  <si>
    <t>D/10</t>
  </si>
  <si>
    <t>Vnitřní ocelová vrata, 2kř., 1250x2000 mm- D+M</t>
  </si>
  <si>
    <t>D/11</t>
  </si>
  <si>
    <t>Plotová branka, rám z ocel. profilů, výplň plot.panel, 1kř., 800x2000 mm- D+M</t>
  </si>
  <si>
    <t>O/01</t>
  </si>
  <si>
    <t>O/02</t>
  </si>
  <si>
    <t>O/03.1</t>
  </si>
  <si>
    <t>O/03.2</t>
  </si>
  <si>
    <t>O/03.3</t>
  </si>
  <si>
    <t>O/03.4</t>
  </si>
  <si>
    <t>O/03.5</t>
  </si>
  <si>
    <t>V/01</t>
  </si>
  <si>
    <t>Průmyslová sekční vrata, automatické ovládání, 2500x3000 mm- D+M</t>
  </si>
  <si>
    <t>V/02</t>
  </si>
  <si>
    <t>Průmyslová rolovací vrata, automatické ovládání, 4000x5000 mm- D+M</t>
  </si>
  <si>
    <t>V/03</t>
  </si>
  <si>
    <t>Průmyslová sekční vrata, automatické ovládání, 4000x5000 mm- D+M</t>
  </si>
  <si>
    <t>899502111R00</t>
  </si>
  <si>
    <t>Stupadla do šachet a drobných objektů kapsová osazovaná při zdění a betonáži</t>
  </si>
  <si>
    <t>827-1</t>
  </si>
  <si>
    <t>DET. C : 4</t>
  </si>
  <si>
    <t>631317205R00</t>
  </si>
  <si>
    <t>Mazanina z betonu prostého řezání dilatačních spár v čerstvém betonu vyztuženém, hloubky 0-50 mm</t>
  </si>
  <si>
    <t>(z kameniva) hlazená dřevěným hladítkem</t>
  </si>
  <si>
    <t xml:space="preserve">smršťovací spára : </t>
  </si>
  <si>
    <t>D1 : 64,17</t>
  </si>
  <si>
    <t>D2 : 5,645</t>
  </si>
  <si>
    <t>D5 : 1,25*2+4,22+3,72</t>
  </si>
  <si>
    <t>D9 : 9,1</t>
  </si>
  <si>
    <t>Db1 : 3,45*2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</si>
  <si>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</si>
  <si>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</si>
  <si>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</si>
  <si>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dilatační spára D1-D9 : 47,87*0,2</t>
  </si>
  <si>
    <t>zákl.patky - pozn. 5 : (0,715+2,0)*0,75+(3,4+0,715)*0,8</t>
  </si>
  <si>
    <t>7711111</t>
  </si>
  <si>
    <t>Vyplnění dilatačních spár pružným tmelem</t>
  </si>
  <si>
    <t>RTS 21/ I</t>
  </si>
  <si>
    <t>dilatační spára D1-D9 : 47,87</t>
  </si>
  <si>
    <t>9319979</t>
  </si>
  <si>
    <t>Oddělovací spáry v základové desce š. 20 mm, bližší specifikace viz. PD</t>
  </si>
  <si>
    <t>D1 : (17,715*2+16,06*2+0,52*2+0,33*2+1,28*2)</t>
  </si>
  <si>
    <t>D2 : (5,95*2+8,485*2)</t>
  </si>
  <si>
    <t>D3 : (3,38*2+4,205*2)</t>
  </si>
  <si>
    <t>D4 : (6,315*2+1,695*2+0,52*2+0,3*2)</t>
  </si>
  <si>
    <t>D5 : (12,0*2+12,035*2+0,52*2+0,3*2+10,75*2)</t>
  </si>
  <si>
    <t>D6 : (5,655*2+5,09*2+0,52*2)</t>
  </si>
  <si>
    <t>D7 : (5,66*2+4,05*2)</t>
  </si>
  <si>
    <t>D8 : (2,525*2+4,36*2)</t>
  </si>
  <si>
    <t>D9 : 50,475</t>
  </si>
  <si>
    <t>941941031R00</t>
  </si>
  <si>
    <t>Montáž lešení lehkého pracovního řadového s podlahami šířky od 0,80 do 1,00 m, výšky do 10 m</t>
  </si>
  <si>
    <t>800-3</t>
  </si>
  <si>
    <t>včetně kotvení</t>
  </si>
  <si>
    <t xml:space="preserve">INTERIÉR : </t>
  </si>
  <si>
    <t>101 : (17,765*2+15,06*2)*5,9</t>
  </si>
  <si>
    <t>107 : (12,055*2+12,045*2)*5,88</t>
  </si>
  <si>
    <t>108 : (5,69*2+12,045*2)*5,88</t>
  </si>
  <si>
    <t>109,110 : (12,045+17,71)*5,88</t>
  </si>
  <si>
    <t xml:space="preserve">EXTERIÉR : </t>
  </si>
  <si>
    <t>pohled JZ : 18,06*7,37</t>
  </si>
  <si>
    <t>pohled SV : 18,06*7,36</t>
  </si>
  <si>
    <t>pohled SZ : 63,065*7,36</t>
  </si>
  <si>
    <t>pohled JV : 63,065*7,36</t>
  </si>
  <si>
    <t>941941191R00</t>
  </si>
  <si>
    <t>Montáž lešení lehkého pracovního řadového s podlahami příplatek za každý další i započatý měsíc použití lešení_x000D_
 šířky šířky od 0,80 do 1,00 m a výšky do 10 m</t>
  </si>
  <si>
    <t>pohled JZ : 18,06*7,37*3</t>
  </si>
  <si>
    <t>pohled SV : 18,06*7,36*3</t>
  </si>
  <si>
    <t>pohled SZ : 63,065*7,36*3</t>
  </si>
  <si>
    <t>pohled JV : 63,065*7,36*3</t>
  </si>
  <si>
    <t>941941831R00</t>
  </si>
  <si>
    <t>Demontáž lešení lehkého řadového s podlahami šířky od 0,8 do 1 m, výšky do 10 m</t>
  </si>
  <si>
    <t>Odkaz na mn. položky pořadí 120 : 2248,61460</t>
  </si>
  <si>
    <t>941955002R00</t>
  </si>
  <si>
    <t>Lešení lehké pracovní pomocné pomocné, o výšce lešeňové podlahy přes 1,2 do 1,9 m</t>
  </si>
  <si>
    <t>Odkaz na mn. položky pořadí 76 : 3,56000</t>
  </si>
  <si>
    <t>Odkaz na mn. položky pořadí 77 : 102,65000</t>
  </si>
  <si>
    <t>Odkaz na mn. položky pořadí 78 : 24,61000</t>
  </si>
  <si>
    <t>944944011R00</t>
  </si>
  <si>
    <t xml:space="preserve">Montáž ochranné sítě z umělých vláken </t>
  </si>
  <si>
    <t>944944031R00</t>
  </si>
  <si>
    <t>Montáž ochranné sítě příplatek k ceně za každý další i započatý měsíc použití ochranných sítí_x000D_
 z umělých vláken</t>
  </si>
  <si>
    <t>Odkaz na mn. položky pořadí 124 : 1194,34060*3</t>
  </si>
  <si>
    <t>944944081R00</t>
  </si>
  <si>
    <t xml:space="preserve">Demontáž ochranné sítě z umělých vláken </t>
  </si>
  <si>
    <t>Odkaz na mn. položky pořadí 124 : 1194,34060</t>
  </si>
  <si>
    <t>946941102RT2</t>
  </si>
  <si>
    <t>Montáž sestavy pojízdného hliníkového lešení (věže) plochy 2,5 x 1,45 m, pracovní výšky do 6,2 m</t>
  </si>
  <si>
    <t>sada</t>
  </si>
  <si>
    <t>946941192RT2</t>
  </si>
  <si>
    <t>Montáž sestavy pojízdného hliníkového lešení (věže) nájemné sestavy pojízdného hliníkového lešení (věže)_x000D_
 plochy 2,5 x 1,45 m, pracovní výšky do 6,2 m</t>
  </si>
  <si>
    <t>den</t>
  </si>
  <si>
    <t>4*30</t>
  </si>
  <si>
    <t>946941802RT2</t>
  </si>
  <si>
    <t>Demontáž sestavy pojízdného hliníkového lešení (věže) plochy 2,5 x 1,45 m, pracovní výšky do 6,3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</si>
  <si>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</si>
  <si>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</si>
  <si>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+0,000 : 269,38+42,49+5,51+13,16+5,98+1,74+1,82+9,81+145,89+69,11+17,23+194,3</t>
  </si>
  <si>
    <t>+3,340 : 11,64+4,01+20,74+24,61+21,8</t>
  </si>
  <si>
    <t>953941312R00</t>
  </si>
  <si>
    <t>Osazení předmětů na hmoždinky osazení hasicího přístroje</t>
  </si>
  <si>
    <t>953981206R00</t>
  </si>
  <si>
    <t>Chemické kotvy do betonu, do cihelného zdiva do betonu, hloubky 210 mm, M 24, malta pro chemické kotvy dvousložková do plných materiálů</t>
  </si>
  <si>
    <t>KCE DRÁŽKY PRO KLADKOSTROJ : 12</t>
  </si>
  <si>
    <t>KCE PRO VZT : 8</t>
  </si>
  <si>
    <t>95001</t>
  </si>
  <si>
    <t>PBŘS</t>
  </si>
  <si>
    <t>soubor</t>
  </si>
  <si>
    <t>značení únikových cest tabulkami</t>
  </si>
  <si>
    <t>95991</t>
  </si>
  <si>
    <t>Lokální vyspravení střechy u stávajících střešních VZT jednotek</t>
  </si>
  <si>
    <t>stávající střešní VZT jednotky se zachovají a zaslepí se</t>
  </si>
  <si>
    <t>zaslepení otvoru viz. zámečnický výrobek</t>
  </si>
  <si>
    <t>95992</t>
  </si>
  <si>
    <t>Provizorní konstrukce v objektu - D+M</t>
  </si>
  <si>
    <t>Agregovaná položka</t>
  </si>
  <si>
    <t>POL2_</t>
  </si>
  <si>
    <t>- bezpečnostní zábradlí v. 1100 mm</t>
  </si>
  <si>
    <t>- oplocení v. 2000 mm</t>
  </si>
  <si>
    <t>- provizorní zakrytí plechem tl. 5 mm</t>
  </si>
  <si>
    <t>44984124R1</t>
  </si>
  <si>
    <t>Přístroj hasicí práškový 6kg</t>
  </si>
  <si>
    <t>202      R00</t>
  </si>
  <si>
    <t>Zednické výpomoci HSV</t>
  </si>
  <si>
    <t>RTS 20/ II</t>
  </si>
  <si>
    <t>POL99_3</t>
  </si>
  <si>
    <t>přípomoci pro TZB, sekání, jádrové vrty, zapravení, prostupy atd.</t>
  </si>
  <si>
    <t>961055111R00</t>
  </si>
  <si>
    <t>Bourání základů železobetonových</t>
  </si>
  <si>
    <t>801-3</t>
  </si>
  <si>
    <t>nebo vybourání otvorů průřezové plochy přes 4 m2 v základech</t>
  </si>
  <si>
    <t>vč. nákladů na řezání ŽB kcí</t>
  </si>
  <si>
    <t>106 : 15,0</t>
  </si>
  <si>
    <t>107 : 2,9</t>
  </si>
  <si>
    <t>111 : 0,7</t>
  </si>
  <si>
    <t>113 : 114,8</t>
  </si>
  <si>
    <t>116 : 31,0</t>
  </si>
  <si>
    <t>122 : 1,0</t>
  </si>
  <si>
    <t>125 : 10,1</t>
  </si>
  <si>
    <t>126 : 4,6</t>
  </si>
  <si>
    <t>127 : 4,0</t>
  </si>
  <si>
    <t>128 : 60,2</t>
  </si>
  <si>
    <t>130 : 1,8</t>
  </si>
  <si>
    <t>131 : 2,6</t>
  </si>
  <si>
    <t>133 : 2,3</t>
  </si>
  <si>
    <t>962031116R00</t>
  </si>
  <si>
    <t>Bourání příček z cihel pálených plných, tloušťky 140 mm</t>
  </si>
  <si>
    <t>nebo vybourání otvorů průřezové plochy přes 4 m2 v příčkách, včetně pomocného lešení o výšce podlahy do 1900 mm a pro zatížení do 1,5 kPa  (150 kg/m2),</t>
  </si>
  <si>
    <t>102 : 7,2/0,14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</si>
  <si>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</si>
  <si>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</si>
  <si>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</si>
  <si>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101 : 113,0</t>
  </si>
  <si>
    <t>963051113R00</t>
  </si>
  <si>
    <t>Bourání železobetonových stropů deskových_x000D_
 tloušťky přes 80 mm</t>
  </si>
  <si>
    <t>včetně pomocného lešení o výšce podlahy do 1900 mm a pro zatížení do 1,5 kPa  (150 kg/m2),</t>
  </si>
  <si>
    <t>121 : 42,4*0,25</t>
  </si>
  <si>
    <t>965042241R00</t>
  </si>
  <si>
    <t>Bourání podkladů pod dlažby nebo litých celistvých dlažeb a mazanin  betonových nebo z litého asfaltu, tloušťky přes 100 mm, plochy přes 4 m2</t>
  </si>
  <si>
    <t>119 : 287,4*(0,4+0,3)/2</t>
  </si>
  <si>
    <t>965048515R00</t>
  </si>
  <si>
    <t>Bourání podkladů pod dlažby nebo litých celistvých dlažeb a mazanin  Broušení betonového povrchu do tloušťky 5 mm</t>
  </si>
  <si>
    <t>120 : 14,6</t>
  </si>
  <si>
    <t>965048516R00</t>
  </si>
  <si>
    <t>Bourání podkladů pod dlažby nebo litých celistvých dlažeb a mazanin  Broušení betonového povrchu příplatek za každý další 1 mm broušení</t>
  </si>
  <si>
    <t>Odkaz na mn. položky pořadí 143 : 14,60000*45</t>
  </si>
  <si>
    <t>965081923R00</t>
  </si>
  <si>
    <t>Bourání podlah z betonových nebo čedičových dlaždic, tloušťky do 40 mm, plochy přes 1 m2</t>
  </si>
  <si>
    <t>bez podkladního lože, s jakoukoliv výplní spár</t>
  </si>
  <si>
    <t>968072247R00</t>
  </si>
  <si>
    <t>Vybourání a vyjmutí kovových rámů a rolet rámů, včetně pomocného lešení o výšce podlahy do 1900 mm a pro zatížení do 1,5 kPa  (150 kg/m2) okenních jednoduchých, plochy přes 4 m2</t>
  </si>
  <si>
    <t>103 : 366,6</t>
  </si>
  <si>
    <t>968072455R00</t>
  </si>
  <si>
    <t>Vybourání a vyjmutí kovových rámů a rolet rámů, včetně pomocného lešení o výšce podlahy do 1900 mm a pro zatížení do 1,5 kPa  (150 kg/m2) dveřních zárubní, plochy do 2 m2</t>
  </si>
  <si>
    <t>104 : 31,5</t>
  </si>
  <si>
    <t>970251300R00</t>
  </si>
  <si>
    <t>Řezání železobetonu hloubka řezu 300 mm</t>
  </si>
  <si>
    <t>pro uložení zemnícího pásku vedle stáv. jímky : 9,55*2</t>
  </si>
  <si>
    <t>971033641R00</t>
  </si>
  <si>
    <t>Vybourání otvorů ve zdivu cihelném z jakýchkoliv cihel pálených_x000D_
 na jakoukoliv maltu vápenou nebo vápenocementovou, plochy do 4 m2, tloušťky do 300 mm</t>
  </si>
  <si>
    <t>základovém nebo nadzákladovém,</t>
  </si>
  <si>
    <t>114 : 2,5</t>
  </si>
  <si>
    <t>974031666R00</t>
  </si>
  <si>
    <t>Vysekání rýh v jakémkoliv zdivu cihelném pro vtahování nosníků do zdí, před vybouráním otvorů_x000D_
 do hloubky 150 mm, při výšce nosníku do 250 mm</t>
  </si>
  <si>
    <t>114 : 1,5*2*3</t>
  </si>
  <si>
    <t>764430840R00</t>
  </si>
  <si>
    <t>Demontáž oplechování zdí a nadezdívek rš od 330 do 500 mm</t>
  </si>
  <si>
    <t>800-764</t>
  </si>
  <si>
    <t>134 : 154,3</t>
  </si>
  <si>
    <t>767996805R00</t>
  </si>
  <si>
    <t>Demontáž ostatních doplňků staveb atypických konstrukcí_x000D_
 o hmotnosti přes 500 kg</t>
  </si>
  <si>
    <t>kg</t>
  </si>
  <si>
    <t>800-767</t>
  </si>
  <si>
    <t>105 : 750,0</t>
  </si>
  <si>
    <t>109 : 760,0</t>
  </si>
  <si>
    <t>110 : 91,5</t>
  </si>
  <si>
    <t>112 : 5347,0</t>
  </si>
  <si>
    <t>118 : 2294,7</t>
  </si>
  <si>
    <t>122 : 411,3</t>
  </si>
  <si>
    <t>96991</t>
  </si>
  <si>
    <t>Odstranění a likvidace kontaminovaných vrstev konstrukcí vč. odvozu a poplatků za uložení</t>
  </si>
  <si>
    <t xml:space="preserve">předpoklad : </t>
  </si>
  <si>
    <t>101 : 22,7</t>
  </si>
  <si>
    <t>120 : 14,6*0,05</t>
  </si>
  <si>
    <t>kanály : 121,1*0,1</t>
  </si>
  <si>
    <t>((6,18*2+3,8*2)*4,14+(15,37*2+13,95)*1,45+(12,1*2+2,2*3+2,51*3)*0,85+(5,0*2+5,1*2+1,6*2)*0,6+(16,8*2+0,8*2)*0,97+(13,675*2+3,185*2+2,55*4)*0,7+(13,53*2+2,5*2+1,86*4+0,95*6)*0,35)*0,07</t>
  </si>
  <si>
    <t>96994</t>
  </si>
  <si>
    <t>Odříznutí převislých konců stáv. VZT potrubí ze spodní strany stropní knstrukce</t>
  </si>
  <si>
    <t>135 : 14</t>
  </si>
  <si>
    <t>981011313R00</t>
  </si>
  <si>
    <t>Demolice budov prováděné postupným rozebíráním z cihel, kamene, smíšeného a hrázděného zdiva, tvárnic na maltu vápennou nebo vápenocementovou, s podílem konstrukcí přes 15 do 20 %</t>
  </si>
  <si>
    <t>108 : 488,2</t>
  </si>
  <si>
    <t>981011316R00</t>
  </si>
  <si>
    <t>Demolice budov prováděné postupným rozebíráním z cihel, kamene, smíšeného a hrázděného zdiva, tvárnic na maltu vápennou nebo vápenocementovou, s podílem konstrukcí přes 30 do 35 %</t>
  </si>
  <si>
    <t>117 : 23,0</t>
  </si>
  <si>
    <t>999281108R00</t>
  </si>
  <si>
    <t xml:space="preserve">Přesun hmot pro opravy a údržbu objektů pro opravy a údržbu dosavadních objektů včetně vnějších plášťů_x000D_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</si>
  <si>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</si>
  <si>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</si>
  <si>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</si>
  <si>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</si>
  <si>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</si>
  <si>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</si>
  <si>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Odkaz na mn. položky pořadí 161 : 645,50000</t>
  </si>
  <si>
    <t>Odkaz na mn. položky pořadí 160 : 105,73000</t>
  </si>
  <si>
    <t>711112002RZ1</t>
  </si>
  <si>
    <t>Provedení izolace proti zemní vlhkosti natěradly za studena na ploše svislé, včetně pomocného lešení o výšce podlahy do 1900 mm a pro zatížení do 1,5 kPa. nátěrem asfaltovým lakem, 1x nátěr, včetně dodávky laku ALN</t>
  </si>
  <si>
    <t>Odkaz na mn. položky pořadí 162 : 43,42950</t>
  </si>
  <si>
    <t>711141559RZ1</t>
  </si>
  <si>
    <t xml:space="preserve">Provedení izolace proti zemní vlhkosti pásy přitavením vodorovná, 1 vrstva, s dodávkou izolačního pásu se skleněnou nebo polyesterovou vložkou,  </t>
  </si>
  <si>
    <t>Odkaz na mn. položky pořadí 94 : 105,73000</t>
  </si>
  <si>
    <t>711141559RZ2</t>
  </si>
  <si>
    <t xml:space="preserve">Provedení izolace proti zemní vlhkosti pásy přitavením vodorovná, 2 vrstvy, s dodávkou izolačního pásu se skleněnou nebo polyesterovou vložkou,  </t>
  </si>
  <si>
    <t>645,5</t>
  </si>
  <si>
    <t>711142559RZ2</t>
  </si>
  <si>
    <t xml:space="preserve">Provedení izolace proti zemní vlhkosti pásy přitavením svislá, 2 vrstvy, s dodávkou izolačního pásu se skleněnou nebo polyesterovou vložkou,  </t>
  </si>
  <si>
    <t>711210020RA0</t>
  </si>
  <si>
    <t>Izolace stěrkové hydroizolační těsnicí hmotou , dvousložkovou pružnou izolací, proti vlhkosti, včetně těsnicího pásu do spoje podlaha-stěna</t>
  </si>
  <si>
    <t>AP-PSV</t>
  </si>
  <si>
    <t xml:space="preserve">vodorovná : </t>
  </si>
  <si>
    <t>SP/03 : (5,51+5,98+1,74+1,82)*1,2</t>
  </si>
  <si>
    <t>SP/07 : (4,01+24,61)*1,2</t>
  </si>
  <si>
    <t xml:space="preserve">svislá : </t>
  </si>
  <si>
    <t>204 : (1,0+5,98+1,0*2+3,795)*2,1</t>
  </si>
  <si>
    <t>998711102R00</t>
  </si>
  <si>
    <t>Přesun hmot pro izolace proti vodě svisle do 12 m</t>
  </si>
  <si>
    <t>50 m vodorovně měřeno od těžiště půdorysné plochy skládky do těžiště půdorysné plochy objektu</t>
  </si>
  <si>
    <t>713131131R00</t>
  </si>
  <si>
    <t>Montáž tepelné izolace stěn lepením</t>
  </si>
  <si>
    <t>800-713</t>
  </si>
  <si>
    <t>zateplení ŽB sloupů : 12,6</t>
  </si>
  <si>
    <t>7131841</t>
  </si>
  <si>
    <t>Izolace pěnová stříkaná stěn a stropních konstrukcí tl. 280 mm vč. penetrace podkladu</t>
  </si>
  <si>
    <t>SP/04 : (0,22*2+0,56*2+5,83*2)*(17,765+5,695)</t>
  </si>
  <si>
    <t>(0,22*2+0,56*2+7,3*2)*(12,055+5,69+17,71)</t>
  </si>
  <si>
    <t>(15,0*8+11,5*12)</t>
  </si>
  <si>
    <t>28375707R</t>
  </si>
  <si>
    <t>deska izolační fasádní; pěnový polystyren; rovná hrana; součinitel tepelné vodivosti 0,039 W/mK; obj. hmotnost 15,00 kg/m3</t>
  </si>
  <si>
    <t xml:space="preserve">zateplení ŽB sloupů : </t>
  </si>
  <si>
    <t>tl. 55mm : (1,952+1,8605)*0,055*1,1</t>
  </si>
  <si>
    <t>tl. 45mm : 3,99*0,045*1,1</t>
  </si>
  <si>
    <t>tl. 145mm : 4,7885*0,145*1,1</t>
  </si>
  <si>
    <t>998713102R00</t>
  </si>
  <si>
    <t>Přesun hmot pro izolace tepelné v objektech výšky do 12 m</t>
  </si>
  <si>
    <t>50 m vodorovně</t>
  </si>
  <si>
    <t>764242430R00</t>
  </si>
  <si>
    <t>Ostatní kusové prvky z titanzinkového plechu výroba a montáž lemování trub, konzol a držáků s dilatačním kloboučkem_x000D_
 na  hladké a drážkové krytině, průměru přes 100 mm do 150 mm</t>
  </si>
  <si>
    <t>včetně spojovacích prostředků.</t>
  </si>
  <si>
    <t>K/07 : 3</t>
  </si>
  <si>
    <t>764510430R00</t>
  </si>
  <si>
    <t>Oplechování parapetů z titanzinkového plechu výroba a montáž včetně rohů a spojovacích prostředků _x000D_
 rš 200 mm</t>
  </si>
  <si>
    <t>K/01 : 4,7</t>
  </si>
  <si>
    <t>K/02 : 5,95</t>
  </si>
  <si>
    <t>K/03 : 3,25</t>
  </si>
  <si>
    <t>K/04 : 22,6</t>
  </si>
  <si>
    <t>K/05 : 45,0</t>
  </si>
  <si>
    <t>K/06 : 28,9</t>
  </si>
  <si>
    <t>764530460R00</t>
  </si>
  <si>
    <t>Oplechování zdí a nadezdívek z titanzinkového plechu výroba a montáž včetně rohů _x000D_
 rš 750 mm</t>
  </si>
  <si>
    <t>K/08 : 154,3</t>
  </si>
  <si>
    <t>998764102R00</t>
  </si>
  <si>
    <t>Přesun hmot pro konstrukce klempířské v objektech výšky do 12 m</t>
  </si>
  <si>
    <t>Z/01.1,Z/01.2</t>
  </si>
  <si>
    <t>Podpěra žebrovaného plechu pro zakrytí vodoměrné šachty - D+M</t>
  </si>
  <si>
    <t>Z/02.1,Z/02.2</t>
  </si>
  <si>
    <t>Z/03</t>
  </si>
  <si>
    <t>Zakrytí vodoměrné šachty žebrovaným plechem tl. 5mm - D+M</t>
  </si>
  <si>
    <t>Z/04</t>
  </si>
  <si>
    <t>Zakrytí šachty pro horkovod žebrovanými plechy tl. 5mm - D+M</t>
  </si>
  <si>
    <t>Z/05</t>
  </si>
  <si>
    <t>Sprchové kabiny, sestava 4 kabin - D+M</t>
  </si>
  <si>
    <t>Z/06</t>
  </si>
  <si>
    <t>Sprchové kabiny, sestava 2 kabin - D+M</t>
  </si>
  <si>
    <t>Z/07</t>
  </si>
  <si>
    <t>WC kabiny, sestava 2 kabin - D+M</t>
  </si>
  <si>
    <t>Z/08</t>
  </si>
  <si>
    <t>Zakrytí průlezného otvoru žebrovanýplech tl. 5mm+profil L50x4 - D+M</t>
  </si>
  <si>
    <t>Z/09</t>
  </si>
  <si>
    <t>Z/10</t>
  </si>
  <si>
    <t>Podchycení stropní konstrukce - D+M</t>
  </si>
  <si>
    <t>Z/11</t>
  </si>
  <si>
    <t>Venkovní schodiště, 1620x760x350 mm - D+M</t>
  </si>
  <si>
    <t>Z/12</t>
  </si>
  <si>
    <t>SP 330-34/38-3, 1900X580 mm - D+M</t>
  </si>
  <si>
    <t>Z/13</t>
  </si>
  <si>
    <t>Žebrovaný plech tl. 5 mm, 1500x800 mm - D+M</t>
  </si>
  <si>
    <t>Z/14</t>
  </si>
  <si>
    <t>Lemování dobetonávky Db3, PL5 - 310x1000 mm - D+M</t>
  </si>
  <si>
    <t>Z/15</t>
  </si>
  <si>
    <t>Zakrytí stávajícího prostupu, hladký plech tl. 3mm, 750x1100 mm - D+M</t>
  </si>
  <si>
    <t>Z/16</t>
  </si>
  <si>
    <t>Ocelový překlad mezi pásy oken, dl. 4600 mm - D+M</t>
  </si>
  <si>
    <t>Z/17</t>
  </si>
  <si>
    <t>Ocelový překlad mezi pásy oken, dl. 5600 mm - D+M</t>
  </si>
  <si>
    <t>Z/18</t>
  </si>
  <si>
    <t>Žebrovaný plech tl. 5 mm, 500x500 mm - D+M</t>
  </si>
  <si>
    <t>Z/19</t>
  </si>
  <si>
    <t>767990010RAB</t>
  </si>
  <si>
    <t>Ostatní atypické kovové prvky 5 - 10 kg/kus</t>
  </si>
  <si>
    <t>ZB/01 : 2*17,29</t>
  </si>
  <si>
    <t>ZB/02 : 11,16</t>
  </si>
  <si>
    <t>ZB/03 : 2*3,925</t>
  </si>
  <si>
    <t>ZB/04.1,04.2 : 36,33+13,96</t>
  </si>
  <si>
    <t>ZB/05 : 2,0</t>
  </si>
  <si>
    <t>ZB/06 : 32,76</t>
  </si>
  <si>
    <t>ZB/07 : 34,6</t>
  </si>
  <si>
    <t>ZB/08 : 1,2*2</t>
  </si>
  <si>
    <t>ZB/09 : 16,44</t>
  </si>
  <si>
    <t>ZB/10 : 19,625*2</t>
  </si>
  <si>
    <t>767990010RAX</t>
  </si>
  <si>
    <t>Atypické ocelové konstrukce vč. kotvení, 50 - 100 kg/kus</t>
  </si>
  <si>
    <t>KCE DRÁŽKY PRO KLADKOSTROJ : 5250,0</t>
  </si>
  <si>
    <t>KCE PRO VZT : 550,0</t>
  </si>
  <si>
    <t>771101210R00</t>
  </si>
  <si>
    <t>Příprava podkladu pod dlažby penetrace podkladu pod dlažby</t>
  </si>
  <si>
    <t>800-771</t>
  </si>
  <si>
    <t>Odkaz na mn. položky pořadí 195 : 50,54000*0,1</t>
  </si>
  <si>
    <t>Odkaz na mn. položky pořadí 197 : 97,85000</t>
  </si>
  <si>
    <t>771475014R00</t>
  </si>
  <si>
    <t>Montáž soklíků z dlaždic keramických výšky 100 mm, soklíků vodorovných, kladených do flexibilního tmele</t>
  </si>
  <si>
    <t>201 : 1,43*2+8,2*2+0,15*2-0,8-0,9*2</t>
  </si>
  <si>
    <t>203 : 4,115*2+4,995*2-0,9*2</t>
  </si>
  <si>
    <t>205 : 5,695*2+3,785*2-0,9*2</t>
  </si>
  <si>
    <t>771479001R00</t>
  </si>
  <si>
    <t>Montáž soklíků z dlaždic keramických Řezání dlaždic pro soklíky</t>
  </si>
  <si>
    <t>771575109R00</t>
  </si>
  <si>
    <t>Montáž podlah z dlaždic keramických 300 x 300 mm, režných nebo glazovaných, hladkých, kladených do flexibilního tmele</t>
  </si>
  <si>
    <t>SP/03 : 5,51+5,98+1,74+1,82</t>
  </si>
  <si>
    <t>SP/06 : 11,64+20,74+21,8</t>
  </si>
  <si>
    <t>SP/07 : 4,01+24,61</t>
  </si>
  <si>
    <t>771578011R00</t>
  </si>
  <si>
    <t>Zvláštní úpravy spár spára podlaha-stěna silikonem</t>
  </si>
  <si>
    <t>103 : 2,91*2+1,9*2+1,8*4+1,0</t>
  </si>
  <si>
    <t>105.1 : 2,245*2+2,65*2+2,1*4+1,0*2</t>
  </si>
  <si>
    <t>105.2 : 1,07*2+1,65*2+2,1*4+1,0</t>
  </si>
  <si>
    <t>105.3 : 1,07*2+1,65*2+2,1*4+1,0</t>
  </si>
  <si>
    <t>202 : 1,43*2+1,7*2+1,8*4+1,0</t>
  </si>
  <si>
    <t>204 : 4,115*2+5,98*2+2,1*6+1,0*6</t>
  </si>
  <si>
    <t>597642031R</t>
  </si>
  <si>
    <t>dlažba keramická š = 300 mm; l = 300 mm; h = 9,0 mm; protiskluzová úprava; pro interiér i exteriér</t>
  </si>
  <si>
    <t>Odkaz na mn. položky pořadí 194 : 102,90400*1,15</t>
  </si>
  <si>
    <t>998771102R00</t>
  </si>
  <si>
    <t>Přesun hmot pro podlahy z dlaždic v objektech výšky do 12 m</t>
  </si>
  <si>
    <t>777812222R00</t>
  </si>
  <si>
    <t>Nátěr epoxidový, podlah betonových, s normálním až středně těžkým zatížením, pro skladovací a výrobní prostory, nakládací rampy, montážní haly, parkovací plochy a domy, skladba: záškrab 1x základní nátěr prosypaný křemičitým pískem, 2xnátěr</t>
  </si>
  <si>
    <t>800-773</t>
  </si>
  <si>
    <t>SP/01 : 269,38+42,49+13,16+9,81+145,89+69,11</t>
  </si>
  <si>
    <t>Odkaz na mn. položky pořadí 94 : 105,73000*-1</t>
  </si>
  <si>
    <t>781101210R00</t>
  </si>
  <si>
    <t>Příprava podkladu pod obklady penetrace podkladu pod obklady</t>
  </si>
  <si>
    <t>Odkaz na mn. položky pořadí 203 : 100,87200</t>
  </si>
  <si>
    <t>781475120R00</t>
  </si>
  <si>
    <t>Montáž obkladů vnitřních z dlaždic keramických kladených do tmele 300 x 600 mm,  , kladených do flexibilního tmele</t>
  </si>
  <si>
    <t>59761001R</t>
  </si>
  <si>
    <t>obklad keramický š = 298 mm; l = 598 mm; h = 10,0 mm; barva světle šedá, tmavě šedá, slonová kost, bílo-béžová, hnědo-šedá, bílo-šedá; mat; povch hladký, glazovaný</t>
  </si>
  <si>
    <t>Odkaz na mn. položky pořadí 203 : 100,87200*1,15</t>
  </si>
  <si>
    <t>998781102R00</t>
  </si>
  <si>
    <t>Přesun hmot pro obklady keramické v objektech výšky do 12 m</t>
  </si>
  <si>
    <t>783991</t>
  </si>
  <si>
    <t>Nástřik tepelné izolace stěn a stropů vodouředitelnou barvou</t>
  </si>
  <si>
    <t>15,0*8+11,5*12</t>
  </si>
  <si>
    <t>783220010RA0</t>
  </si>
  <si>
    <t>Nátěry kovových doplňkových konstrukcí syntetické dvojnásobý krycí s emailováním</t>
  </si>
  <si>
    <t>80,7+12,9</t>
  </si>
  <si>
    <t>7839500</t>
  </si>
  <si>
    <t>Oprava nátěrů kovových konstrukcí syntet. lakem</t>
  </si>
  <si>
    <t>784450075RA0</t>
  </si>
  <si>
    <t>Malby z malířských směsí disperzní, penetrace jednonásobná, malba dvojnásobná, bílá</t>
  </si>
  <si>
    <t>Odkaz na mn. položky pořadí 84 : 28,48000</t>
  </si>
  <si>
    <t>Odkaz na mn. položky pořadí 87 : 1297,98850</t>
  </si>
  <si>
    <t>979951112R00</t>
  </si>
  <si>
    <t>Výkup kovů železný šrot, tloušťky nad 4 mm</t>
  </si>
  <si>
    <t>Odkaz na dem. hmot. položky pořadí 152 : 9,65450</t>
  </si>
  <si>
    <t>979081111R00</t>
  </si>
  <si>
    <t>Odvoz suti a vybouraných hmot na skládku do 1 km</t>
  </si>
  <si>
    <t>Odkaz na mn. položky pořadí 210 : 9,65450</t>
  </si>
  <si>
    <t>Odkaz na mn. položky pořadí 215 : 1184,36471</t>
  </si>
  <si>
    <t>979081121R00</t>
  </si>
  <si>
    <t>Odvoz suti a vybouraných hmot na skládku příplatek za každý další 1 km</t>
  </si>
  <si>
    <t>Odkaz na mn. položky pořadí 211 : 1194,01921*9</t>
  </si>
  <si>
    <t>979082111R00</t>
  </si>
  <si>
    <t>Vnitrostaveništní doprava suti a vybouraných hmot do 10 m</t>
  </si>
  <si>
    <t>Odkaz na mn. položky pořadí 211 : 1194,01921</t>
  </si>
  <si>
    <t>979082121R00</t>
  </si>
  <si>
    <t>Vnitrostaveništní doprava suti a vybouraných hmot příplatek k ceně za každých dalších 5 m</t>
  </si>
  <si>
    <t>Odkaz na mn. položky pořadí 213 : 1194,01921*8</t>
  </si>
  <si>
    <t>979999999R00</t>
  </si>
  <si>
    <t>Poplatek za skládku suti s 10 % příměsí, skupina 17 01 07 z Katalogu odpadů</t>
  </si>
  <si>
    <t>vč. veškerého komunálního odpadu, asfaltů, oken, dveří</t>
  </si>
  <si>
    <t>Odkaz na dem. hmot. položky pořadí 138 : 602,40000</t>
  </si>
  <si>
    <t>Odkaz na dem. hmot. položky pořadí 139 : 16,40571</t>
  </si>
  <si>
    <t>Odkaz na dem. hmot. položky pořadí 140 : 203,40000</t>
  </si>
  <si>
    <t>Odkaz na dem. hmot. položky pořadí 141 : 25,44000</t>
  </si>
  <si>
    <t>Odkaz na dem. hmot. položky pořadí 142 : 221,29800</t>
  </si>
  <si>
    <t>Odkaz na dem. hmot. položky pořadí 143 : 0,18396</t>
  </si>
  <si>
    <t>Odkaz na dem. hmot. položky pořadí 144 : 1,65564</t>
  </si>
  <si>
    <t>Odkaz na dem. hmot. položky pořadí 145 : 14,23400</t>
  </si>
  <si>
    <t>Odkaz na dem. hmot. položky pořadí 146 : 12,46440</t>
  </si>
  <si>
    <t>Odkaz na dem. hmot. položky pořadí 147 : 2,39400</t>
  </si>
  <si>
    <t>Odkaz na dem. hmot. položky pořadí 149 : 4,50000</t>
  </si>
  <si>
    <t>Odkaz na dem. hmot. položky pořadí 150 : 0,58500</t>
  </si>
  <si>
    <t>Odkaz na dem. hmot. položky pořadí 155 : 170,87000</t>
  </si>
  <si>
    <t>Odkaz na dem. hmot. položky pořadí 156 : 14,95000</t>
  </si>
  <si>
    <t>Odkaz na dem. hmot. položky pořadí 1 : 24,48000</t>
  </si>
  <si>
    <t>Odkaz na dem. hmot. položky pořadí 2 : 72,50400</t>
  </si>
  <si>
    <t>113107615R00</t>
  </si>
  <si>
    <t>Odstranění podkladů nebo krytů z kameniva hrubého drceného, v ploše jednotlivě nad 50 m2, tloušťka vrstvy 150 mm</t>
  </si>
  <si>
    <t>150,0</t>
  </si>
  <si>
    <t>113108407R00</t>
  </si>
  <si>
    <t>Odstranění podkladů nebo krytů živičných, v ploše jednotlivě nad 50 m2, tloušťka vrstvy 70 mm</t>
  </si>
  <si>
    <t>93,0</t>
  </si>
  <si>
    <t>113109415R00</t>
  </si>
  <si>
    <t>Odstranění podkladů nebo krytů z betonu prostého, v ploše jednotlivě nad 50 m2, tloušťka vrstvy 150 mm</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</si>
  <si>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</si>
  <si>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</si>
  <si>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</si>
  <si>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122101101R00</t>
  </si>
  <si>
    <t>Odkopávky a  prokopávky nezapažené v horninách 1 a 2_x000D_
 do 100 m3</t>
  </si>
  <si>
    <t>s přehozením výkopku na vzdálenost do 3 m nebo s naložením na dopravní prostředek,</t>
  </si>
  <si>
    <t>290,0*0,15</t>
  </si>
  <si>
    <t>Odkaz na mn. položky pořadí 5 : 43,50000</t>
  </si>
  <si>
    <t>Odkaz na mn. položky pořadí 6 : 43,50000*5</t>
  </si>
  <si>
    <t>167101101R00</t>
  </si>
  <si>
    <t>Nakládání, skládání, překládání neulehlého výkopku nakládání výkopku_x000D_
 do 100 m3, z horniny 1 až 4</t>
  </si>
  <si>
    <t>Odkaz na mn. položky pořadí 6 : 43,50000</t>
  </si>
  <si>
    <t>181101102R00</t>
  </si>
  <si>
    <t>Úprava pláně v zářezech v hornině 1 až 4, se zhutněním</t>
  </si>
  <si>
    <t>vyrovnáním výškových rozdílů, ploch vodorovných a ploch do sklonu 1 : 5.</t>
  </si>
  <si>
    <t>290,0</t>
  </si>
  <si>
    <t>564861111R00</t>
  </si>
  <si>
    <t>Podklad ze štěrkodrti s rozprostřením a zhutněním frakce 0-63 mm, tloušťka po zhutnění 200 mm</t>
  </si>
  <si>
    <t>565141111RT2</t>
  </si>
  <si>
    <t>Podklad z kameniva obaleného asfaltem ACP 16+ až ACP 22+, v pruhu šířky do 3 m, třídy 1, tloušťka po zhutnění 60 mm</t>
  </si>
  <si>
    <t>s rozprostřením a zhutněním</t>
  </si>
  <si>
    <t>567122114R00</t>
  </si>
  <si>
    <t>Podklad z kameniva zpevněného cementem SC C8/10, tloušťka po zhutnění 150 mm</t>
  </si>
  <si>
    <t>bez dilatačních spár, s rozprostřením a zhutněním, ošetřením povrchu podkladu vodou</t>
  </si>
  <si>
    <t>568111111R00</t>
  </si>
  <si>
    <t>Vyztužení podkladní vrstvy z geotextilie, sklon povrchu do 1:5, role šířky 3 m</t>
  </si>
  <si>
    <t>363,0</t>
  </si>
  <si>
    <t>573211111R00</t>
  </si>
  <si>
    <t>Postřik živičný spojovací bez posypu kamenivem z asfaltu silničního, v množství od 0,5 do 0,7 kg/m2</t>
  </si>
  <si>
    <t>2*290,0</t>
  </si>
  <si>
    <t>577131111RT2</t>
  </si>
  <si>
    <t>Beton asfaltový s rozprostřením a zhutněním v pruhu šířky do 3 m, ACO 11+, tloušťky 40 mm, plochy od 201 do 1000 m2</t>
  </si>
  <si>
    <t>69366057R</t>
  </si>
  <si>
    <t>geotextilie PP; funkce drenážní, separační, výztužná, filtrační; plošná hmotnost 400 g/m2; tl. při 2 kPa 4,80 mm</t>
  </si>
  <si>
    <t>Odkaz na mn. položky pořadí 14 : 363,00000*1,15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</si>
  <si>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</si>
  <si>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</si>
  <si>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</si>
  <si>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</si>
  <si>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</si>
  <si>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917862111RU2</t>
  </si>
  <si>
    <t>Osazení silničního nebo chodníkového betonového obrubníku včetně dodávky obrubníku_x000D_
 stojatého, rozměru 1000/150/250 mm, s boční opěrou z betonu prostého, do lože z betonu prostého C 12/15</t>
  </si>
  <si>
    <t>S dodáním hmot pro lože tl. 80-100 mm.</t>
  </si>
  <si>
    <t>7,5</t>
  </si>
  <si>
    <t>917862111RV3</t>
  </si>
  <si>
    <t>Osazení silničního nebo chodníkového betonového obrubníku včetně dodávky obrubníku_x000D_
 stojatého, nájezdového 1000/150/150 mm, s boční opěrou z betonu prostého, do lože z betonu prostého C 12/15</t>
  </si>
  <si>
    <t>58,0</t>
  </si>
  <si>
    <t>917862111RV4</t>
  </si>
  <si>
    <t>Osazení silničního nebo chodníkového betonového obrubníku včetně dodávky obrubníku_x000D_
 stojatého, nájezdového náběhového 1000/150/150-250, s boční opěrou z betonu prostého, do lože z betonu prostého C 12/15</t>
  </si>
  <si>
    <t>1,0</t>
  </si>
  <si>
    <t>919735113R00</t>
  </si>
  <si>
    <t>Řezání stávajících krytů nebo podkladů živičných, hloubky přes 100 do 150 mm</t>
  </si>
  <si>
    <t>včetně spotřeby vody</t>
  </si>
  <si>
    <t>59,0</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</si>
  <si>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</si>
  <si>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</si>
  <si>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</si>
  <si>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</si>
  <si>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</si>
  <si>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Odkaz na dem. hmot. položky pořadí 1 : 49,50000</t>
  </si>
  <si>
    <t>Odkaz na dem. hmot. položky pořadí 2 : 14,32200</t>
  </si>
  <si>
    <t>Odkaz na dem. hmot. položky pořadí 3 : 54,00000</t>
  </si>
  <si>
    <t>979082219R00</t>
  </si>
  <si>
    <t>Vodorovná doprava suti po suchu příplatek k ceně za každý další i započatý 1 km přes 1 km</t>
  </si>
  <si>
    <t>Odkaz na mn. položky pořadí 25 : 117,82200*9</t>
  </si>
  <si>
    <t>979087212R00</t>
  </si>
  <si>
    <t>Nakládání na dopravní prostředky suti</t>
  </si>
  <si>
    <t>pro vodorovnou dopravu</t>
  </si>
  <si>
    <t>Odkaz na mn. položky pořadí 25 : 117,82200</t>
  </si>
  <si>
    <t>979990103R00</t>
  </si>
  <si>
    <t>Poplatek za skládku beton do 30x30 cm, skupina 17 01 01 z Katalogu odpadů</t>
  </si>
  <si>
    <t>979990112R00</t>
  </si>
  <si>
    <t>Poplatek za skládku obalovaný asfalt , skupina 17 09 04 z Katalogu odpadů</t>
  </si>
  <si>
    <t>Kulový kohout  přivařovací</t>
  </si>
  <si>
    <t>ks</t>
  </si>
  <si>
    <t>POL3_0</t>
  </si>
  <si>
    <t>DN65,PN25</t>
  </si>
  <si>
    <t>Filtr mechanický přírubový</t>
  </si>
  <si>
    <t>POL1_1</t>
  </si>
  <si>
    <t>DN65, PN40</t>
  </si>
  <si>
    <t>Mezikus pro měřič  tepla</t>
  </si>
  <si>
    <t>DN50,PN25</t>
  </si>
  <si>
    <t>Odvzdušňovací kohout</t>
  </si>
  <si>
    <t>DN15,PN25</t>
  </si>
  <si>
    <t>Vypouštěcí kohout</t>
  </si>
  <si>
    <t>Trubka</t>
  </si>
  <si>
    <t>tr 76,1 x 3,2</t>
  </si>
  <si>
    <t>tr 60,3 x 2,9</t>
  </si>
  <si>
    <t>tr 42,4 x 2,6</t>
  </si>
  <si>
    <t>tr 33,7 x 2,6</t>
  </si>
  <si>
    <t>tr 21,3 x 2,6</t>
  </si>
  <si>
    <t>Oblouk  3D , 90° typ A</t>
  </si>
  <si>
    <t>76,1 x3,2  - R=95mm</t>
  </si>
  <si>
    <t>60,3 x2,9  - R=76mm</t>
  </si>
  <si>
    <t>42,4 x2,9  - R=48mm</t>
  </si>
  <si>
    <t>T kus DN65/32</t>
  </si>
  <si>
    <t>76,1x3,2 / 42,4 x 2,6</t>
  </si>
  <si>
    <t>Redukce DN65/50</t>
  </si>
  <si>
    <t>76,1x3,2 / 60,3X2,9</t>
  </si>
  <si>
    <t>Redukce DN65/40</t>
  </si>
  <si>
    <t>76,1x3,2 / 48,3X2,6</t>
  </si>
  <si>
    <t>Hrdlo DN25</t>
  </si>
  <si>
    <t>DN25,PN40</t>
  </si>
  <si>
    <t>Hrdlo DN15</t>
  </si>
  <si>
    <t>DN15,PN40</t>
  </si>
  <si>
    <t>25</t>
  </si>
  <si>
    <t>Příruba</t>
  </si>
  <si>
    <t>DN65,PN25, T11, B1</t>
  </si>
  <si>
    <t>26</t>
  </si>
  <si>
    <t>Přírubový spoj</t>
  </si>
  <si>
    <t>27</t>
  </si>
  <si>
    <t>DN40,PN25, T11, B1</t>
  </si>
  <si>
    <t>28</t>
  </si>
  <si>
    <t>DN40,PN25</t>
  </si>
  <si>
    <t>29</t>
  </si>
  <si>
    <t>DN25,PN40, T11, B1</t>
  </si>
  <si>
    <t>30</t>
  </si>
  <si>
    <t>31</t>
  </si>
  <si>
    <t>DN15,PN40, T11, B1</t>
  </si>
  <si>
    <t>32</t>
  </si>
  <si>
    <t>35</t>
  </si>
  <si>
    <t>Objímka</t>
  </si>
  <si>
    <t>Dvoušroubová M10</t>
  </si>
  <si>
    <t>36</t>
  </si>
  <si>
    <t>37</t>
  </si>
  <si>
    <t>38</t>
  </si>
  <si>
    <t>39</t>
  </si>
  <si>
    <t>40</t>
  </si>
  <si>
    <t>41</t>
  </si>
  <si>
    <t>50</t>
  </si>
  <si>
    <t>Rám</t>
  </si>
  <si>
    <t>1500x600x2000</t>
  </si>
  <si>
    <t>51</t>
  </si>
  <si>
    <t>Deskový výměník ÚT</t>
  </si>
  <si>
    <t>150 kWt</t>
  </si>
  <si>
    <t>52</t>
  </si>
  <si>
    <t>Membránový expanzomat</t>
  </si>
  <si>
    <t>200l PN6  , Po =5bar g</t>
  </si>
  <si>
    <t>53</t>
  </si>
  <si>
    <t>Oběhové čerpadlo s FM  Č1</t>
  </si>
  <si>
    <t>Q=6,5m3/hod ,h=10m</t>
  </si>
  <si>
    <t>54</t>
  </si>
  <si>
    <t>Kulový kohout přírubový</t>
  </si>
  <si>
    <t>55</t>
  </si>
  <si>
    <t>Regulační kohout s el.poh.RV</t>
  </si>
  <si>
    <t>DN40,PN40</t>
  </si>
  <si>
    <t>56</t>
  </si>
  <si>
    <t>Vyvažovací ventil</t>
  </si>
  <si>
    <t>DN40 , PN25</t>
  </si>
  <si>
    <t>57</t>
  </si>
  <si>
    <t>Pojistný ventil</t>
  </si>
  <si>
    <t>1"/5/4" , Po=5bar g</t>
  </si>
  <si>
    <t>58</t>
  </si>
  <si>
    <t>Mezipřírubová klapka</t>
  </si>
  <si>
    <t>DN50,PN16</t>
  </si>
  <si>
    <t>60</t>
  </si>
  <si>
    <t>DN25,PN25</t>
  </si>
  <si>
    <t>65</t>
  </si>
  <si>
    <t>tr 60,3 x 2,6</t>
  </si>
  <si>
    <t>66</t>
  </si>
  <si>
    <t>67</t>
  </si>
  <si>
    <t>68</t>
  </si>
  <si>
    <t>60,3 x 2,9  - R=76mm</t>
  </si>
  <si>
    <t>69</t>
  </si>
  <si>
    <t>Redukce DN50/40</t>
  </si>
  <si>
    <t>60,3x 2,9 / 48,3 x 2,6</t>
  </si>
  <si>
    <t>70</t>
  </si>
  <si>
    <t>Hrdlo DN40</t>
  </si>
  <si>
    <t>DN32,PN40</t>
  </si>
  <si>
    <t>71</t>
  </si>
  <si>
    <t>72</t>
  </si>
  <si>
    <t>73</t>
  </si>
  <si>
    <t>DN50,PN25, T11, B1</t>
  </si>
  <si>
    <t>74</t>
  </si>
  <si>
    <t>75</t>
  </si>
  <si>
    <t>76</t>
  </si>
  <si>
    <t>77</t>
  </si>
  <si>
    <t>78</t>
  </si>
  <si>
    <t>79</t>
  </si>
  <si>
    <t>80</t>
  </si>
  <si>
    <t>81</t>
  </si>
  <si>
    <t>DN50,PN16, T11, B1</t>
  </si>
  <si>
    <t>82</t>
  </si>
  <si>
    <t>83</t>
  </si>
  <si>
    <t>DN40,PN16, T11, B1</t>
  </si>
  <si>
    <t>84</t>
  </si>
  <si>
    <t>DN40,PN16</t>
  </si>
  <si>
    <t>85</t>
  </si>
  <si>
    <t>Šroubení</t>
  </si>
  <si>
    <t>2"</t>
  </si>
  <si>
    <t>86</t>
  </si>
  <si>
    <t>5/4"</t>
  </si>
  <si>
    <t>87</t>
  </si>
  <si>
    <t>1"</t>
  </si>
  <si>
    <t>88</t>
  </si>
  <si>
    <t>1/2"</t>
  </si>
  <si>
    <t>90</t>
  </si>
  <si>
    <t>Kombinovaný  rozdělovač</t>
  </si>
  <si>
    <t>150x150 ,  L=2400mm</t>
  </si>
  <si>
    <t>92</t>
  </si>
  <si>
    <t>Filtr mechanický</t>
  </si>
  <si>
    <t>DN50, PN16</t>
  </si>
  <si>
    <t>Kulový kohout závitový</t>
  </si>
  <si>
    <t>DN25 , PN16</t>
  </si>
  <si>
    <t>Odvzdušňovací kohout zavit</t>
  </si>
  <si>
    <t>G1/2"</t>
  </si>
  <si>
    <t>Vypouštěcí kohout závitový</t>
  </si>
  <si>
    <t>G1"</t>
  </si>
  <si>
    <t>97</t>
  </si>
  <si>
    <t>60,3x2,9  - R=76mm</t>
  </si>
  <si>
    <t>100</t>
  </si>
  <si>
    <t>101</t>
  </si>
  <si>
    <t>102</t>
  </si>
  <si>
    <t>103</t>
  </si>
  <si>
    <t>104</t>
  </si>
  <si>
    <t>110</t>
  </si>
  <si>
    <t>Oběhové čerpadlo Č2</t>
  </si>
  <si>
    <t>Q=1,5m3/hod ,h=10m</t>
  </si>
  <si>
    <t>111</t>
  </si>
  <si>
    <t>G5/4"</t>
  </si>
  <si>
    <t>112</t>
  </si>
  <si>
    <t>Trojcest.reg. venti s el.poh.RV2</t>
  </si>
  <si>
    <t>113</t>
  </si>
  <si>
    <t>Zpětná klapka</t>
  </si>
  <si>
    <t>114</t>
  </si>
  <si>
    <t>115</t>
  </si>
  <si>
    <t>Kompenzátor gumový</t>
  </si>
  <si>
    <t>116</t>
  </si>
  <si>
    <t>117</t>
  </si>
  <si>
    <t>118</t>
  </si>
  <si>
    <t>G 5/4"</t>
  </si>
  <si>
    <t>119</t>
  </si>
  <si>
    <t>120</t>
  </si>
  <si>
    <t>121</t>
  </si>
  <si>
    <t>122</t>
  </si>
  <si>
    <t>Redukce G5/4" / 1"</t>
  </si>
  <si>
    <t>G 5/4"/ 1"</t>
  </si>
  <si>
    <t>123</t>
  </si>
  <si>
    <t>124</t>
  </si>
  <si>
    <t>125</t>
  </si>
  <si>
    <t>126</t>
  </si>
  <si>
    <t>130</t>
  </si>
  <si>
    <t>Q=1,1m3/hod ,h=10m</t>
  </si>
  <si>
    <t>131</t>
  </si>
  <si>
    <t>132</t>
  </si>
  <si>
    <t>133</t>
  </si>
  <si>
    <t>134</t>
  </si>
  <si>
    <t>135</t>
  </si>
  <si>
    <t>136</t>
  </si>
  <si>
    <t>137</t>
  </si>
  <si>
    <t>138</t>
  </si>
  <si>
    <t>G3/4"</t>
  </si>
  <si>
    <t>139</t>
  </si>
  <si>
    <t>140</t>
  </si>
  <si>
    <t>3/4"</t>
  </si>
  <si>
    <t>141</t>
  </si>
  <si>
    <t>142</t>
  </si>
  <si>
    <t>143</t>
  </si>
  <si>
    <t>150</t>
  </si>
  <si>
    <t>Oběhové čerpadlo Č4</t>
  </si>
  <si>
    <t>151</t>
  </si>
  <si>
    <t>152</t>
  </si>
  <si>
    <t>Trojcest.reg. venti s el.poh.RV3</t>
  </si>
  <si>
    <t>153</t>
  </si>
  <si>
    <t>154</t>
  </si>
  <si>
    <t>155</t>
  </si>
  <si>
    <t>156</t>
  </si>
  <si>
    <t>157</t>
  </si>
  <si>
    <t>158</t>
  </si>
  <si>
    <t>159</t>
  </si>
  <si>
    <t>161</t>
  </si>
  <si>
    <t>162</t>
  </si>
  <si>
    <t>163</t>
  </si>
  <si>
    <t>164</t>
  </si>
  <si>
    <t>165</t>
  </si>
  <si>
    <t>166</t>
  </si>
  <si>
    <t>170</t>
  </si>
  <si>
    <t>Q=2m3/hod ,h=10m</t>
  </si>
  <si>
    <t>171</t>
  </si>
  <si>
    <t>G6/4"</t>
  </si>
  <si>
    <t>172</t>
  </si>
  <si>
    <t>173</t>
  </si>
  <si>
    <t>174</t>
  </si>
  <si>
    <t>175</t>
  </si>
  <si>
    <t>176</t>
  </si>
  <si>
    <t>177</t>
  </si>
  <si>
    <t>178</t>
  </si>
  <si>
    <t>G 6/4"</t>
  </si>
  <si>
    <t>179</t>
  </si>
  <si>
    <t>180</t>
  </si>
  <si>
    <t>181</t>
  </si>
  <si>
    <t>182</t>
  </si>
  <si>
    <t>G 6/4"/ 1"</t>
  </si>
  <si>
    <t>183</t>
  </si>
  <si>
    <t>6/4"</t>
  </si>
  <si>
    <t>184</t>
  </si>
  <si>
    <t>185</t>
  </si>
  <si>
    <t>186</t>
  </si>
  <si>
    <t>190</t>
  </si>
  <si>
    <t>Uzavírací kohout  přivařovaci</t>
  </si>
  <si>
    <t>191</t>
  </si>
  <si>
    <t>Uzavírací kohout  závitový</t>
  </si>
  <si>
    <t>192</t>
  </si>
  <si>
    <t>Filtr mechanický závitový</t>
  </si>
  <si>
    <t>193</t>
  </si>
  <si>
    <t>Zpětná klapka závitová</t>
  </si>
  <si>
    <t>G 1"</t>
  </si>
  <si>
    <t>194</t>
  </si>
  <si>
    <t>Solenoidový venti závitový</t>
  </si>
  <si>
    <t>195</t>
  </si>
  <si>
    <t>Mezikus pro měřič tepla</t>
  </si>
  <si>
    <t>DN25 ,PN25</t>
  </si>
  <si>
    <t>196</t>
  </si>
  <si>
    <t>197</t>
  </si>
  <si>
    <t>198</t>
  </si>
  <si>
    <t>Redukce DN25/15</t>
  </si>
  <si>
    <t>33,7 x 2,6 / 21,3 x 2,6</t>
  </si>
  <si>
    <t>199</t>
  </si>
  <si>
    <t>200</t>
  </si>
  <si>
    <t>Dvoušroubová M8</t>
  </si>
  <si>
    <t>201</t>
  </si>
  <si>
    <t>Manometrová souprava</t>
  </si>
  <si>
    <t>rozsah 0 - 2,5MPa</t>
  </si>
  <si>
    <t>202</t>
  </si>
  <si>
    <t>Teploměr + jímka</t>
  </si>
  <si>
    <t>M27x2/M20x1,5 , L=100mm</t>
  </si>
  <si>
    <t>203</t>
  </si>
  <si>
    <t>Návarek pro měřeníá tlaku</t>
  </si>
  <si>
    <t>204</t>
  </si>
  <si>
    <t>Návarek pro měření teploty</t>
  </si>
  <si>
    <t>205</t>
  </si>
  <si>
    <t>rozsah 0 - 600 kPa</t>
  </si>
  <si>
    <t>206</t>
  </si>
  <si>
    <t>207</t>
  </si>
  <si>
    <t>208</t>
  </si>
  <si>
    <t>210</t>
  </si>
  <si>
    <t>Vějířová podložka  M10</t>
  </si>
  <si>
    <t>211</t>
  </si>
  <si>
    <t>Vějířová podložka  M12</t>
  </si>
  <si>
    <t>212</t>
  </si>
  <si>
    <t>Kotevní šroub</t>
  </si>
  <si>
    <t>HST M10x145/50</t>
  </si>
  <si>
    <t>213</t>
  </si>
  <si>
    <t>HST M12x145/50</t>
  </si>
  <si>
    <t>214</t>
  </si>
  <si>
    <t>Ocelový profil</t>
  </si>
  <si>
    <t>U50</t>
  </si>
  <si>
    <t>215</t>
  </si>
  <si>
    <t>L40x4x4</t>
  </si>
  <si>
    <t>216</t>
  </si>
  <si>
    <t>Plech</t>
  </si>
  <si>
    <t>5x1000x2000</t>
  </si>
  <si>
    <t>217</t>
  </si>
  <si>
    <t>Závitová tyč M10</t>
  </si>
  <si>
    <t>M10</t>
  </si>
  <si>
    <t>218</t>
  </si>
  <si>
    <t>Závitová tyč M8</t>
  </si>
  <si>
    <t>M8</t>
  </si>
  <si>
    <t>219</t>
  </si>
  <si>
    <t>Tyč 10</t>
  </si>
  <si>
    <t>pr.10</t>
  </si>
  <si>
    <t>220</t>
  </si>
  <si>
    <t>Tyč 8</t>
  </si>
  <si>
    <t>pr.8</t>
  </si>
  <si>
    <t>230</t>
  </si>
  <si>
    <t>Nátěr</t>
  </si>
  <si>
    <t>Základní</t>
  </si>
  <si>
    <t>231</t>
  </si>
  <si>
    <t>Krycí</t>
  </si>
  <si>
    <t>240</t>
  </si>
  <si>
    <t>Výměník</t>
  </si>
  <si>
    <t>241</t>
  </si>
  <si>
    <t>potrubí  primár</t>
  </si>
  <si>
    <t>242</t>
  </si>
  <si>
    <t>potrubí  sekundár</t>
  </si>
  <si>
    <t>243</t>
  </si>
  <si>
    <t>rozdělovač - sběrač</t>
  </si>
  <si>
    <t>250</t>
  </si>
  <si>
    <t>251</t>
  </si>
  <si>
    <t>Napouštění</t>
  </si>
  <si>
    <t>252</t>
  </si>
  <si>
    <t>Proplachy</t>
  </si>
  <si>
    <t>253</t>
  </si>
  <si>
    <t>Mechanizmy</t>
  </si>
  <si>
    <t>260</t>
  </si>
  <si>
    <t>Stavební zkouška</t>
  </si>
  <si>
    <t>261</t>
  </si>
  <si>
    <t>Individuální</t>
  </si>
  <si>
    <t>262</t>
  </si>
  <si>
    <t>Tlaková zkouška</t>
  </si>
  <si>
    <t>263</t>
  </si>
  <si>
    <t>Komplexní  zkouška</t>
  </si>
  <si>
    <t>OhřÍvač  TUV   750l ,</t>
  </si>
  <si>
    <t>Kombi: HV/EI, výhřevná plocha 3,7 m2</t>
  </si>
  <si>
    <t>Teploměr, manometr, 90/60°C , spirála 2x12kWe</t>
  </si>
  <si>
    <t>DN32,PN25</t>
  </si>
  <si>
    <t>Zpětnýí ventil</t>
  </si>
  <si>
    <t>Regulační kohout s el.poh.</t>
  </si>
  <si>
    <t>D32, PN40</t>
  </si>
  <si>
    <t>DN32 , PN25</t>
  </si>
  <si>
    <t>G1"/5/4"</t>
  </si>
  <si>
    <t>23</t>
  </si>
  <si>
    <t>24</t>
  </si>
  <si>
    <t>42,4 x 2,6  - R=48mm</t>
  </si>
  <si>
    <t>Redukce DN40/25</t>
  </si>
  <si>
    <t>42,4x 2,6 / 33,7 x 2,6</t>
  </si>
  <si>
    <t>34</t>
  </si>
  <si>
    <t>DN32,PN40, T11, B1</t>
  </si>
  <si>
    <t>DN15,PN25, T11, B1</t>
  </si>
  <si>
    <t>Kulový kohouyt závitový</t>
  </si>
  <si>
    <t>tr G 2"</t>
  </si>
  <si>
    <t>Vodoměr s ipuls. výstupem</t>
  </si>
  <si>
    <t>rozsah 0 - 1000 kPa</t>
  </si>
  <si>
    <t>89</t>
  </si>
  <si>
    <t>Zásobník</t>
  </si>
  <si>
    <t>Otopnné těelso</t>
  </si>
  <si>
    <t>600 x 100 - 1400 mm</t>
  </si>
  <si>
    <t>600 x 100 - 1000 mm</t>
  </si>
  <si>
    <t>600 x 100 - 600 mm</t>
  </si>
  <si>
    <t>Teplovzdušná jednotka</t>
  </si>
  <si>
    <t>25kWt  , vzduch3650m3/hod</t>
  </si>
  <si>
    <t>Klimatizační jednotka</t>
  </si>
  <si>
    <t>Split 1 + 1  pro 150m3</t>
  </si>
  <si>
    <t>topení 5kWt ,chlazení 5 kWt</t>
  </si>
  <si>
    <t>Propoj 12/6 + izolace</t>
  </si>
  <si>
    <t>Hadice pro odvod kond.</t>
  </si>
  <si>
    <t>Kulový kohout zavitový</t>
  </si>
  <si>
    <t>Připojovací šroubení</t>
  </si>
  <si>
    <t>1/2" - 3/4"</t>
  </si>
  <si>
    <t>Svěrné šroubení</t>
  </si>
  <si>
    <t>15 x 3/4 "</t>
  </si>
  <si>
    <t>DN32 PN25</t>
  </si>
  <si>
    <t>DN20 PN25</t>
  </si>
  <si>
    <t>Odvzdušňovací ventil</t>
  </si>
  <si>
    <t>Aquacontrol  1/2"</t>
  </si>
  <si>
    <t>R608 - 1/2"</t>
  </si>
  <si>
    <t>Termostatická hlavice</t>
  </si>
  <si>
    <t>Typ K - závit M30x1,5</t>
  </si>
  <si>
    <t>pr.35 x 1,5</t>
  </si>
  <si>
    <t>pr.28 x 1,5</t>
  </si>
  <si>
    <t>pr.22 x 1,2</t>
  </si>
  <si>
    <t>pr.18 x 1,0</t>
  </si>
  <si>
    <t>pr.15 x 1,0</t>
  </si>
  <si>
    <t>Koleno 90°</t>
  </si>
  <si>
    <t>pr.35 (  5/4")</t>
  </si>
  <si>
    <t>pr. 28 ( 1" )</t>
  </si>
  <si>
    <t>pr. 22 ( 3/4")</t>
  </si>
  <si>
    <t>pr. 18 ( 1/2")</t>
  </si>
  <si>
    <t>33</t>
  </si>
  <si>
    <t>pr. 15 ( 3/8")</t>
  </si>
  <si>
    <t>Redukce</t>
  </si>
  <si>
    <t>5/4"/1"</t>
  </si>
  <si>
    <t>1"/3/4"</t>
  </si>
  <si>
    <t>3/4"/1/2"</t>
  </si>
  <si>
    <t>42</t>
  </si>
  <si>
    <t>43</t>
  </si>
  <si>
    <t>44</t>
  </si>
  <si>
    <t>Vzduchotechnická jednotka 1ks</t>
  </si>
  <si>
    <t>stávající - neoceňovat!!</t>
  </si>
  <si>
    <t>Regulační klapka s el  poh.</t>
  </si>
  <si>
    <t>pr 400 .</t>
  </si>
  <si>
    <t>Regulační klapka s el. poh.</t>
  </si>
  <si>
    <t>pr 500.</t>
  </si>
  <si>
    <t>pr.300</t>
  </si>
  <si>
    <t>pr.500</t>
  </si>
  <si>
    <t>Obdelníkové potrubí</t>
  </si>
  <si>
    <t>600x400  Pl.0,8mm</t>
  </si>
  <si>
    <t>400x200  Pl.0,8mm</t>
  </si>
  <si>
    <t>Kruhové potrubí  Spiro</t>
  </si>
  <si>
    <t>pr 630  Pl  0,8mm</t>
  </si>
  <si>
    <t>pr 530  Pl 0,8mm</t>
  </si>
  <si>
    <t>pr 400  Pl 0,8mm</t>
  </si>
  <si>
    <t>pr 300  Pl 0,8mm</t>
  </si>
  <si>
    <t>Kruhové potrubí</t>
  </si>
  <si>
    <t>pr 150</t>
  </si>
  <si>
    <t>pr 125</t>
  </si>
  <si>
    <t>Přechodový kus  obdelník kruh</t>
  </si>
  <si>
    <t>600x400 /pr.500</t>
  </si>
  <si>
    <t>500x500 /pr.630</t>
  </si>
  <si>
    <t>800x700 /pr.630</t>
  </si>
  <si>
    <t>400x200 /pr.300</t>
  </si>
  <si>
    <t>Přechodový kus  kruh</t>
  </si>
  <si>
    <t>pr. 630 /pr.500</t>
  </si>
  <si>
    <t>pr. 630 /pr.300</t>
  </si>
  <si>
    <t>Koleno obdelník</t>
  </si>
  <si>
    <t>400x200  , 90° 1,5D</t>
  </si>
  <si>
    <t>Koleno kruhové</t>
  </si>
  <si>
    <t>pr. 630 , 90° , 1,5D</t>
  </si>
  <si>
    <t>pr. 630 , 45° , 1,5D</t>
  </si>
  <si>
    <t>pr. 530 , 90° , 1,5D</t>
  </si>
  <si>
    <t>pr. 300 , 90° , 1,5D</t>
  </si>
  <si>
    <t>pr. 300 , 45° , 1,5D</t>
  </si>
  <si>
    <t>pr. 150 , 90° , 1,5D</t>
  </si>
  <si>
    <t>pr. 125 , 90° , 1,5D</t>
  </si>
  <si>
    <t>Odbočka 90°</t>
  </si>
  <si>
    <t>pr.630/500</t>
  </si>
  <si>
    <t>pr.630/400</t>
  </si>
  <si>
    <t>pr.630/300</t>
  </si>
  <si>
    <t>45</t>
  </si>
  <si>
    <t>pr.150/125</t>
  </si>
  <si>
    <t>46</t>
  </si>
  <si>
    <t>pr.150</t>
  </si>
  <si>
    <t>Záslepka</t>
  </si>
  <si>
    <t>pr.400</t>
  </si>
  <si>
    <t>400 x 200</t>
  </si>
  <si>
    <t>600 x 400</t>
  </si>
  <si>
    <t>Vyustka</t>
  </si>
  <si>
    <t>200x100</t>
  </si>
  <si>
    <t>Talířový ventil  - přívod</t>
  </si>
  <si>
    <t>DN100</t>
  </si>
  <si>
    <t>Talířový ventil  - odvod</t>
  </si>
  <si>
    <t>DN150</t>
  </si>
  <si>
    <t>Přiruba</t>
  </si>
  <si>
    <t>R-položka</t>
  </si>
  <si>
    <t>POL12_1</t>
  </si>
  <si>
    <t>DN600</t>
  </si>
  <si>
    <t>DN500</t>
  </si>
  <si>
    <t>DN400</t>
  </si>
  <si>
    <t>DN300</t>
  </si>
  <si>
    <t>Objímka    Z1</t>
  </si>
  <si>
    <t>Dvoušroubová M12</t>
  </si>
  <si>
    <t>Objímka    Z2</t>
  </si>
  <si>
    <t>Objímka   Z3</t>
  </si>
  <si>
    <t>Objímka   Z4</t>
  </si>
  <si>
    <t>Objímka   Z5</t>
  </si>
  <si>
    <t>Objímka   Z6</t>
  </si>
  <si>
    <t>DN25</t>
  </si>
  <si>
    <t>DN15</t>
  </si>
  <si>
    <t>Vějířová podložka  M8</t>
  </si>
  <si>
    <t>L40x40x4</t>
  </si>
  <si>
    <t>Pol__0001</t>
  </si>
  <si>
    <t>Hlavní vypínač, 175A, AC21</t>
  </si>
  <si>
    <t>Pol__0002</t>
  </si>
  <si>
    <t>UPS, 24VDC/24VDC + aku 2x12V, 1,3Ah</t>
  </si>
  <si>
    <t>Pol__0003</t>
  </si>
  <si>
    <t>2-pól. proudový chránič, pro frek. Měniče, 16A, 30mA</t>
  </si>
  <si>
    <t>Pol__0004</t>
  </si>
  <si>
    <t>Pomocný kontakt proudového chrániče</t>
  </si>
  <si>
    <t>Pol__0005</t>
  </si>
  <si>
    <t>Relé hladinový spínač</t>
  </si>
  <si>
    <t>Pol__0006</t>
  </si>
  <si>
    <t>Transformátor 400/230VAC, 250VA</t>
  </si>
  <si>
    <t>Pol__0007</t>
  </si>
  <si>
    <t>Transformátor 230/24VAC, 63VA</t>
  </si>
  <si>
    <t>Pol__0008</t>
  </si>
  <si>
    <t>Sběrnice holá 12x4</t>
  </si>
  <si>
    <t>Pol__0009</t>
  </si>
  <si>
    <t>Měřící transformátor proudu 250/5A</t>
  </si>
  <si>
    <t>Pol__0010</t>
  </si>
  <si>
    <t>Multifunkční panelový přístroj</t>
  </si>
  <si>
    <t>Pol__0011</t>
  </si>
  <si>
    <t>Multifunkční panelový přístroj - kom. Karta RS485</t>
  </si>
  <si>
    <t>Pol__0012</t>
  </si>
  <si>
    <t>3-pól. poj. odpínač</t>
  </si>
  <si>
    <t>Pol__0013</t>
  </si>
  <si>
    <t>Vložka válcová, char. aM, 0,5A</t>
  </si>
  <si>
    <t>Pol__0014</t>
  </si>
  <si>
    <t>Vložka válcová, char. gG, 10A</t>
  </si>
  <si>
    <t>Pol__0015</t>
  </si>
  <si>
    <t>Vložka válcová, char. gG, 100A</t>
  </si>
  <si>
    <t>Pol__0016</t>
  </si>
  <si>
    <t>1-pól. poj. Odpínač, velikost 10</t>
  </si>
  <si>
    <t>Pol__0017</t>
  </si>
  <si>
    <t>Zdroj spínaný napájecí</t>
  </si>
  <si>
    <t>Pol__0018</t>
  </si>
  <si>
    <t>4-pól. proudový chránič, 4P, 25A, 30mA</t>
  </si>
  <si>
    <t>Pol__0019</t>
  </si>
  <si>
    <t>Bočnice, šroubovatelné 2000x400</t>
  </si>
  <si>
    <t>Pol__0020</t>
  </si>
  <si>
    <t>LED systémové svítidlo</t>
  </si>
  <si>
    <t>Pol__0021</t>
  </si>
  <si>
    <t>Přívodní napájecí kabel</t>
  </si>
  <si>
    <t>Pol__0022</t>
  </si>
  <si>
    <t>Dveřní polohový spínač</t>
  </si>
  <si>
    <t>Pol__0023</t>
  </si>
  <si>
    <t>Transportní oka</t>
  </si>
  <si>
    <t>Pol__0024</t>
  </si>
  <si>
    <t>Zemnící pásek, 16mm2, M8</t>
  </si>
  <si>
    <t>Pol__0025</t>
  </si>
  <si>
    <t>PS-kapsa na dokumentaci do rozvaděče</t>
  </si>
  <si>
    <t>Pol__0026</t>
  </si>
  <si>
    <t>Skříň rozváděčová 1200x2000x400</t>
  </si>
  <si>
    <t>Pol__0027</t>
  </si>
  <si>
    <t>systémové příčky do rozvaděče, do hloubky 400mm</t>
  </si>
  <si>
    <t>Pol__0028</t>
  </si>
  <si>
    <t>Konfortní rukojeť</t>
  </si>
  <si>
    <t>Pol__0029</t>
  </si>
  <si>
    <t>Kabelový těsnící profil středový 1200 mm</t>
  </si>
  <si>
    <t>Pol__0030</t>
  </si>
  <si>
    <t>Bočnice podstavce</t>
  </si>
  <si>
    <t>Pol__0031</t>
  </si>
  <si>
    <t>Pol__0032</t>
  </si>
  <si>
    <t>Lišta pro uchycení kabelů 1200mm</t>
  </si>
  <si>
    <t>Pol__0033</t>
  </si>
  <si>
    <t>3-pól. svodič blesk. Proudů B+C</t>
  </si>
  <si>
    <t>Pol__0034</t>
  </si>
  <si>
    <t>2-pól. proudový chránič kombi, 10AC, 30mA</t>
  </si>
  <si>
    <t>Pol__0035</t>
  </si>
  <si>
    <t>1-pól. jistič, char B, 2A</t>
  </si>
  <si>
    <t>Pol__0036</t>
  </si>
  <si>
    <t>1-pól. jistič, char B, 4A</t>
  </si>
  <si>
    <t>Pol__0037</t>
  </si>
  <si>
    <t>1-pól. jistič, char B, 10A</t>
  </si>
  <si>
    <t>Pol__0038</t>
  </si>
  <si>
    <t>1-pól. jistič, char C, 6A</t>
  </si>
  <si>
    <t>Pol__0039</t>
  </si>
  <si>
    <t>1-pól. jistič, char C, 16A</t>
  </si>
  <si>
    <t>Pol__0040</t>
  </si>
  <si>
    <t>1-pól. jistič, char C, 40A</t>
  </si>
  <si>
    <t>Pol__0041</t>
  </si>
  <si>
    <t>3-pól. jistič, char C</t>
  </si>
  <si>
    <t>Pol__0042</t>
  </si>
  <si>
    <t>Pomocný ministykač, U ovl = 230VAC</t>
  </si>
  <si>
    <t>Pol__0043</t>
  </si>
  <si>
    <t>Motorový spouštěč 1-1,6A</t>
  </si>
  <si>
    <t>Pol__0044</t>
  </si>
  <si>
    <t>Motorový spouštěč 0,25-0,4A</t>
  </si>
  <si>
    <t>Pol__0045</t>
  </si>
  <si>
    <t>Motorový spouštěč 0,63-1A</t>
  </si>
  <si>
    <t>Pol__0046</t>
  </si>
  <si>
    <t>Pomocný kontakt, montáž shora pro mot. Spuštěče</t>
  </si>
  <si>
    <t>Pol__0047</t>
  </si>
  <si>
    <t>Odrušovací modul stykače</t>
  </si>
  <si>
    <t>Pol__0048</t>
  </si>
  <si>
    <t>3-pól stykač, In=6A</t>
  </si>
  <si>
    <t>Pol__0049</t>
  </si>
  <si>
    <t>Paticové relé</t>
  </si>
  <si>
    <t>Pol__0050</t>
  </si>
  <si>
    <t>Patice pro relé</t>
  </si>
  <si>
    <t>Pol__0051</t>
  </si>
  <si>
    <t>Plastová spona</t>
  </si>
  <si>
    <t>Pol__0052</t>
  </si>
  <si>
    <t>Ochranný modul relé</t>
  </si>
  <si>
    <t>Pol__0053</t>
  </si>
  <si>
    <t>Trubičková pojistka, 5x20, 1A, sklo</t>
  </si>
  <si>
    <t>Pol__0054</t>
  </si>
  <si>
    <t>3-pól stykač, In=18A</t>
  </si>
  <si>
    <t>Pol__0055</t>
  </si>
  <si>
    <t>Svorka pojistková řadová do 4mm2</t>
  </si>
  <si>
    <t>Pol__0056</t>
  </si>
  <si>
    <t>Svorka řadová do 2,5mm2</t>
  </si>
  <si>
    <t>Pol__0057</t>
  </si>
  <si>
    <t>Svorka řadová šedá, Un=800V, In=41A, 0,5-6mm2</t>
  </si>
  <si>
    <t>Pol__0058</t>
  </si>
  <si>
    <t>Svorka řadová zž, Un=800V, 0,5-6,0 mm2</t>
  </si>
  <si>
    <t>Pol__0059</t>
  </si>
  <si>
    <t>Svorka řadová PE do 2,5mm2</t>
  </si>
  <si>
    <t>Pol__0060</t>
  </si>
  <si>
    <t>Svorka řadová do 16mm2</t>
  </si>
  <si>
    <t>Pol__0061</t>
  </si>
  <si>
    <t>Svorka řadová PE do 16mm2</t>
  </si>
  <si>
    <t>Pol__0062</t>
  </si>
  <si>
    <t>Podružný materiál</t>
  </si>
  <si>
    <t>kpl</t>
  </si>
  <si>
    <t>Pol__0063</t>
  </si>
  <si>
    <t>Montáž rozvaděče</t>
  </si>
  <si>
    <t>Pol__0064</t>
  </si>
  <si>
    <t>2-Port EtherNet/IP Adapter</t>
  </si>
  <si>
    <t>Pol__0065</t>
  </si>
  <si>
    <t>24V DC 8-Point Sink  - karta 8xdigitální vstup</t>
  </si>
  <si>
    <t>Pol__0066</t>
  </si>
  <si>
    <t>Základna - svorka 8x</t>
  </si>
  <si>
    <t>Pol__0067</t>
  </si>
  <si>
    <t>Karta analogových vstupů 2xAI/0-10V</t>
  </si>
  <si>
    <t>Pol__0068</t>
  </si>
  <si>
    <t>24V DC 8-Point Source - karta 8xdigitální výstup</t>
  </si>
  <si>
    <t>Pol__0069</t>
  </si>
  <si>
    <t>24V DC rozšiřující modul</t>
  </si>
  <si>
    <t>Pol__0070</t>
  </si>
  <si>
    <t>Karta analogových výstupů 2xAI/0-10V</t>
  </si>
  <si>
    <t>Pol__0071</t>
  </si>
  <si>
    <t>Modul Modbus RS485</t>
  </si>
  <si>
    <t>Pol__0072</t>
  </si>
  <si>
    <t>Grafický dotykový panel 10.4 in., TFT Color, Device Level Ring Ethernet,18-30 V DC</t>
  </si>
  <si>
    <t>Pol__0073</t>
  </si>
  <si>
    <t>EtherNet/IP to Modbus TCP/IP komunikační Gateway 2 ports for 2-subnet support.</t>
  </si>
  <si>
    <t>Pol__0074</t>
  </si>
  <si>
    <t>Switch unmanaged, 5 x metalický port</t>
  </si>
  <si>
    <t>Pol__0075</t>
  </si>
  <si>
    <t>Switch , 3x port</t>
  </si>
  <si>
    <t>Teploměr se stonkem - 50 mm, průměr stonku 6 mm, Modbus</t>
  </si>
  <si>
    <t>Jímka pro teploměr - 50 mm, pro průměr čidel 6 mm</t>
  </si>
  <si>
    <t>Montáž jímky a teploměru</t>
  </si>
  <si>
    <t>Teploměr se stonkem, Modbus</t>
  </si>
  <si>
    <t>Teploměr pokojový - Modbus RTU</t>
  </si>
  <si>
    <t>Montáž teploměru</t>
  </si>
  <si>
    <t>Teploměr prostorový - Modbus RTU</t>
  </si>
  <si>
    <t>Tlak. Snímač 0-10bar, 0-10V, G1/4 s red. G1/2</t>
  </si>
  <si>
    <t>Montáž tlakového snímače</t>
  </si>
  <si>
    <t>Vodivostní sonda, 2 x elektroda</t>
  </si>
  <si>
    <t>Montáž sondy</t>
  </si>
  <si>
    <t>Vodoměr, 6,3m3/h, DN15, PN16</t>
  </si>
  <si>
    <t>Montáž vodoměru</t>
  </si>
  <si>
    <t>Vodoměr, 6,3m3/h, DN25, PN16</t>
  </si>
  <si>
    <t>Měřič tepla - 10m3/h, DN40, PN25, Tmax = 95°C</t>
  </si>
  <si>
    <t>Montáž měřiče tepla</t>
  </si>
  <si>
    <t>Instalační kabel CAT5E F/UTP PVC</t>
  </si>
  <si>
    <t>Konektor CAT5E STP RJ45 na drát</t>
  </si>
  <si>
    <t>Kompletace strukturované kabeláže</t>
  </si>
  <si>
    <t>Prováděcí projektová dokumentace na základě skutečných strojních dodávek</t>
  </si>
  <si>
    <t>Původní technická dokumentace, kompletační činnost</t>
  </si>
  <si>
    <t>Software pro SO542</t>
  </si>
  <si>
    <t>Vizualizace -  operační panel na rozvaděčích RM3</t>
  </si>
  <si>
    <t>Individuální zkoušky HW signálů - ŘS (vč.zpracování programu IZ)</t>
  </si>
  <si>
    <t>Uvedení do provozu s technologickým zařízením - funkční zkoušky</t>
  </si>
  <si>
    <t>Nastavení / odladění parametrů ovládání a signalizace dle technologického zařízení</t>
  </si>
  <si>
    <t>Doplnění návodu k obsluze, školení</t>
  </si>
  <si>
    <t>Revize elektro</t>
  </si>
  <si>
    <t>Flexibilní kabel stíněný 4x1</t>
  </si>
  <si>
    <t>Flexibilní kabel 2x1</t>
  </si>
  <si>
    <t>Flexibilní kabel 4x1</t>
  </si>
  <si>
    <t>Pevný silový kabel 3x1,5</t>
  </si>
  <si>
    <t>Pevný silový kabel 3x10</t>
  </si>
  <si>
    <t>Pevný silový kabel 5x2,5</t>
  </si>
  <si>
    <t>Pevný silový kabel 5x6</t>
  </si>
  <si>
    <t>Ovládací kabel s pevným jádrem 4x1</t>
  </si>
  <si>
    <t>Ovládací kabel s pevným jádrem 2x1</t>
  </si>
  <si>
    <t>Flexibilní kabel stíněný 2x2x0,25</t>
  </si>
  <si>
    <t>Slaněný 16 ZŽ vodič ohebný</t>
  </si>
  <si>
    <t>Kabelový žlab drátový 50/50 L=2m</t>
  </si>
  <si>
    <t>Kabelový žlab drátový 100/100 L=2m</t>
  </si>
  <si>
    <t>Spojka žlabu</t>
  </si>
  <si>
    <t>Spojovací sada pro přepážky</t>
  </si>
  <si>
    <t>Držák závitové tyče</t>
  </si>
  <si>
    <t>Nosník 150 mm kab. žlabu</t>
  </si>
  <si>
    <t>Podpěra pro žlab 100/50</t>
  </si>
  <si>
    <t>Podpěra pro žlab 150/100</t>
  </si>
  <si>
    <t>Tyč závitová 8mm/1m</t>
  </si>
  <si>
    <t>Hmoždnka kovová M8</t>
  </si>
  <si>
    <t>Přepážka žlabu 100 mm</t>
  </si>
  <si>
    <t>Usazení a kompletace rozvaděče RM3</t>
  </si>
  <si>
    <t>h</t>
  </si>
  <si>
    <t>Montáž elektroinstalačních trubek</t>
  </si>
  <si>
    <t>Montáž kabelových tras</t>
  </si>
  <si>
    <t>Pokládka kabelů</t>
  </si>
  <si>
    <t>Připojení flexibilní kabel stíněný 4x1</t>
  </si>
  <si>
    <t>Připojení flexibilní kabel 2x1</t>
  </si>
  <si>
    <t>Připojení flexibilní kabel 4x1</t>
  </si>
  <si>
    <t>Připojení pevný silový kabel 3x1,5</t>
  </si>
  <si>
    <t>Připojení pevný silový kabel 3x10</t>
  </si>
  <si>
    <t>Připojení pevný silový kabel 5x6</t>
  </si>
  <si>
    <t>Připojení ovládací kabel s pevným jádrem 4x1</t>
  </si>
  <si>
    <t>Připojení ovládací kabel s pevným jádrem 2x1</t>
  </si>
  <si>
    <t>Připojení flexibilní kabel stíněný 2x2x0,25</t>
  </si>
  <si>
    <t>Montáž svorkovacích skříněk typu MX a HS</t>
  </si>
  <si>
    <t>Průrazy zdí</t>
  </si>
  <si>
    <t>Zapravení prostupů zdí</t>
  </si>
  <si>
    <t>Flexibilní protipožární pěna</t>
  </si>
  <si>
    <t>Zednické a pomocné práce</t>
  </si>
  <si>
    <t>Pomocné konstrukce</t>
  </si>
  <si>
    <t>Svorkovací krabice 100x100x50 IP56 na omítku</t>
  </si>
  <si>
    <t>Kabelová vývodka  plastová PG9</t>
  </si>
  <si>
    <t>Plastová Matice kabelové vývodky PG9</t>
  </si>
  <si>
    <t>Svorka řadová 2,5mm</t>
  </si>
  <si>
    <t>Ostatní nespecifikovaný materiál</t>
  </si>
  <si>
    <t>Montáž-kompletace skříněk</t>
  </si>
  <si>
    <t>Ovládač nouzového zastavení, 2xNC, hřibovité tlačítko rudé</t>
  </si>
  <si>
    <t>Kryt kovový, žlutý</t>
  </si>
  <si>
    <t>kruhový štítek, EMERGENCY STOP</t>
  </si>
  <si>
    <t>Kabelová vývodka  plastová PG13,5</t>
  </si>
  <si>
    <t>Plastová Matice kabelové vývodky PG13,5</t>
  </si>
  <si>
    <t>PRO LEŽATOU KANALIZACI : 10,0*0,6*0,5</t>
  </si>
  <si>
    <t>Odkaz na mn. položky pořadí 1 : 3,00000</t>
  </si>
  <si>
    <t>Odkaz na mn. položky pořadí 5 : 1,20000*-1</t>
  </si>
  <si>
    <t>Odkaz na mn. položky pořadí 2 : 1,80000*5</t>
  </si>
  <si>
    <t>Odkaz na mn. položky pořadí 2 : 1,80000</t>
  </si>
  <si>
    <t>174101102R00</t>
  </si>
  <si>
    <t>Zásyp sypaninou se zhutněním v uzavřených prostorách s urovnáním povrchu zásypu s ručním zhutněním</t>
  </si>
  <si>
    <t>PRO LEŽATOU KANALIZACI : 10,0*0,6*0,2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</si>
  <si>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</si>
  <si>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</si>
  <si>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</si>
  <si>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Odkaz na mn. položky pořadí 13 : 11,00000*0,25</t>
  </si>
  <si>
    <t>Odkaz na mn. položky pořadí 14 : 12,50000*0,25</t>
  </si>
  <si>
    <t>Odkaz na mn. položky pořadí 15 : 13,00000*0,25</t>
  </si>
  <si>
    <t>451572111R00</t>
  </si>
  <si>
    <t>Lože pod potrubí, stoky a drobné objekty z kameniva drobného těženého 0÷4 mm</t>
  </si>
  <si>
    <t>v otevřeném výkopu,</t>
  </si>
  <si>
    <t>Odkaz na mn. položky pořadí 13 : 11,00000*0,15</t>
  </si>
  <si>
    <t>Odkaz na mn. položky pořadí 14 : 12,50000*0,15</t>
  </si>
  <si>
    <t>Odkaz na mn. položky pořadí 15 : 13,00000*0,15</t>
  </si>
  <si>
    <t>971042341R00</t>
  </si>
  <si>
    <t>Vybourání otvorů v betonových příčkách a zdech plochy do 0,09 m2, tloušťky do 300 mm</t>
  </si>
  <si>
    <t>základových nebo nadzákladových,</t>
  </si>
  <si>
    <t>PRO LEŽATOU KANALIZACI : 5</t>
  </si>
  <si>
    <t>721176103R00</t>
  </si>
  <si>
    <t>Potrubí HT připojovací vnější průměr D 50 mm, tloušťka stěny 1,8 mm, DN 50</t>
  </si>
  <si>
    <t>800-721</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</si>
  <si>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</si>
  <si>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</si>
  <si>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</si>
  <si>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</si>
  <si>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</si>
  <si>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</si>
  <si>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</si>
  <si>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</si>
  <si>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</si>
  <si>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</si>
  <si>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</si>
  <si>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721194105R00</t>
  </si>
  <si>
    <t>Zřízení přípojek na potrubí D 50 mm, materiál ve specifikaci</t>
  </si>
  <si>
    <t>vyvedení a upevnění odpadních výpustek,</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</si>
  <si>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</si>
  <si>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</si>
  <si>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</si>
  <si>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</si>
  <si>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</si>
  <si>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</si>
  <si>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721273200RT3</t>
  </si>
  <si>
    <t>Ventilační hlavice D 110 mm, souprava z PP</t>
  </si>
  <si>
    <t>721290111R00</t>
  </si>
  <si>
    <t>Zkouška těsnosti kanalizace v objektech vodou, DN 125</t>
  </si>
  <si>
    <t>Odkaz na mn. položky pořadí 10 : 0,00000</t>
  </si>
  <si>
    <t>Odkaz na mn. položky pořadí 11 : 6,50000</t>
  </si>
  <si>
    <t>Odkaz na mn. položky pořadí 12 : 44,00000</t>
  </si>
  <si>
    <t>Odkaz na mn. položky pořadí 13 : 11,00000</t>
  </si>
  <si>
    <t>Odkaz na mn. položky pořadí 14 : 12,50000</t>
  </si>
  <si>
    <t>Odkaz na mn. položky pořadí 15 : 13,00000</t>
  </si>
  <si>
    <t>721290112R00</t>
  </si>
  <si>
    <t>Zkouška těsnosti kanalizace v objektech vodou, DN 200</t>
  </si>
  <si>
    <t>721001R</t>
  </si>
  <si>
    <t>28615442.AR</t>
  </si>
  <si>
    <t>kus čisticí DN 70,0 mm; PP</t>
  </si>
  <si>
    <t>28615443.AR</t>
  </si>
  <si>
    <t>kus čisticí DN 100,0 mm; PP</t>
  </si>
  <si>
    <t>998721102R00</t>
  </si>
  <si>
    <t>Přesun hmot pro vnitřní kanalizaci v objektech výšky do 12 m</t>
  </si>
  <si>
    <t>50 m vodorovně, měřeno od těžiště půdorysné plochy skládky do těžiště půdorysné plochy objektu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</si>
  <si>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</si>
  <si>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</si>
  <si>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</si>
  <si>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</si>
  <si>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722172631R00</t>
  </si>
  <si>
    <t>Potrubí z plastických hmot polypropylenové potrubí PP-R, D 20 mm, s 3,4 mm, PN 20, polyfúzně svařované, bez zednických výpomocí</t>
  </si>
  <si>
    <t>včetně tvarovek,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</si>
  <si>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</si>
  <si>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</si>
  <si>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</si>
  <si>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</si>
  <si>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722172634R00</t>
  </si>
  <si>
    <t>Potrubí z plastických hmot polypropylenové potrubí PP-R, D 40 mm, s 6,7 mm, PN 20, polyfúzně svařované, bez zednických výpomocí</t>
  </si>
  <si>
    <t>722172635R00</t>
  </si>
  <si>
    <t>Potrubí z plastických hmot polypropylenové potrubí PP-R, D 50 mm, s 8,3 mm, PN 20, polyfúzně svařované, bez zednických výpomocí</t>
  </si>
  <si>
    <t>722181213RT7</t>
  </si>
  <si>
    <t>Izolace vodovodního potrubí návleková z trubic z pěnového polyetylenu, tloušťka stěny 13 mm, d 22 mm</t>
  </si>
  <si>
    <t>Odkaz na mn. položky pořadí 29 : 95,00000</t>
  </si>
  <si>
    <t>722181213RT9</t>
  </si>
  <si>
    <t>Izolace vodovodního potrubí návleková z trubic z pěnového polyetylenu, tloušťka stěny 13 mm, d 28 mm</t>
  </si>
  <si>
    <t>Odkaz na mn. položky pořadí 30 : 23,00000</t>
  </si>
  <si>
    <t>722181213RU2</t>
  </si>
  <si>
    <t>Izolace vodovodního potrubí návleková z trubic z pěnového polyetylenu, tloušťka stěny 13 mm, d 35 mm</t>
  </si>
  <si>
    <t>Odkaz na mn. položky pořadí 31 : 72,00000</t>
  </si>
  <si>
    <t>722181213RW8</t>
  </si>
  <si>
    <t>Izolace vodovodního potrubí návleková z trubic z pěnového polyetylenu, tloušťka stěny 13 mm, d 54 mm</t>
  </si>
  <si>
    <t>Odkaz na mn. položky pořadí 33 : 51,00000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</si>
  <si>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</si>
  <si>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</si>
  <si>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</si>
  <si>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</si>
  <si>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</si>
  <si>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</si>
  <si>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722237621R00</t>
  </si>
  <si>
    <t>Ventil zpětný ventil, vnitřní-vnitřní závit, DN 15, PN 16, mosaz</t>
  </si>
  <si>
    <t>722237625R00</t>
  </si>
  <si>
    <t>Ventil zpětný ventil, vnitřní-vnitřní závit, DN 40, PN 10,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</si>
  <si>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</si>
  <si>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</si>
  <si>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</si>
  <si>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</si>
  <si>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</si>
  <si>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</si>
  <si>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</si>
  <si>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</si>
  <si>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</si>
  <si>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</si>
  <si>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722237135R00</t>
  </si>
  <si>
    <t>Kohout kulový s vypouštěním, mosazný, vnitřní-vnitřní závit, DN 40, PN 35, včetně dodávky materiálu</t>
  </si>
  <si>
    <t>722236515R00</t>
  </si>
  <si>
    <t>Filtr vodovodní, mosazný, vnitřní-vnitřní závit , DN 40, PN 10, včetně dodávky materiálu</t>
  </si>
  <si>
    <t>722236521R00</t>
  </si>
  <si>
    <t>Filtr vodovodní, mosazný, vnitřní-vnitřní závit , DN 15,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</si>
  <si>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</si>
  <si>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</si>
  <si>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</si>
  <si>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</si>
  <si>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</si>
  <si>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</si>
  <si>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</si>
  <si>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</si>
  <si>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</si>
  <si>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</si>
  <si>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722280107R00</t>
  </si>
  <si>
    <t>Tlakové zkoušky vodovodního potrubí přes DN 32 do DN 40</t>
  </si>
  <si>
    <t>Odkaz na mn. položky pořadí 32 : 14,00000</t>
  </si>
  <si>
    <t>722280108R00</t>
  </si>
  <si>
    <t>Tlakové zkoušky vodovodního potrubí přes DN 40 do DN 50</t>
  </si>
  <si>
    <t>722290226R00</t>
  </si>
  <si>
    <t>Dílčí tlakové zkoušky vodovodního potrubí závitového, do DN 50</t>
  </si>
  <si>
    <t>Odkaz na mn. položky pořadí 27 : 49,00000</t>
  </si>
  <si>
    <t>Odkaz na mn. položky pořadí 28 : 42,00000</t>
  </si>
  <si>
    <t>722290234R00</t>
  </si>
  <si>
    <t>Proplach a dezinfekce vodovodního potrubí do DN 80</t>
  </si>
  <si>
    <t>722001R</t>
  </si>
  <si>
    <t>Zpětná klapka EA DN40</t>
  </si>
  <si>
    <t>Kalkul</t>
  </si>
  <si>
    <t>998722102R00</t>
  </si>
  <si>
    <t>Přesun hmot pro vnitřní vodovod v objektech výšky do 12 m</t>
  </si>
  <si>
    <t>vodorovně do 50 m</t>
  </si>
  <si>
    <t>732339105R00</t>
  </si>
  <si>
    <t>Nádoby expanzní tlakové Montáž nádob expanzních tlakových o obsahu 80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</si>
  <si>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</si>
  <si>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</si>
  <si>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</si>
  <si>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</si>
  <si>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</si>
  <si>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4261097510R</t>
  </si>
  <si>
    <t>čerpadlo mokroběžné oběhové se závitovým připojením; použití pro otopné systémy, v průmyslu, pro klimatizační soustavy; druh čerpané kapaliny topná voda, voda/glykol; připojení Rp 1; jmenovitý připojovací průměr DN 25 mm; H max 4 m; teplota čerpané kapaliny 2 až 110 °C; stav.délka l = 180 mm; napájecí napětí 230 V; mazání ložisek čerpanou kapalinou</t>
  </si>
  <si>
    <t>48466607R</t>
  </si>
  <si>
    <t>nádrž tlaková vertikální s pryžovým vyměnitelným vakem, neprůtočná, bez uzavírací a vypouštěcí armatury; pro soustavy TUV; objem 60 l; d nádrže 409 mm; uložení: stojaté na podstavcových nohou; přetlak plynu 4,0 bar; prac. tlak do 10 bar; prac. látka plyn; prac. teplota do 70 °C; připojení G 1"; barva modrá</t>
  </si>
  <si>
    <t>900013969000020376T</t>
  </si>
  <si>
    <t>Příslušenství k nádobám Reflex - Flowjet 5/4"</t>
  </si>
  <si>
    <t>KS</t>
  </si>
  <si>
    <t>998724102R00</t>
  </si>
  <si>
    <t>Přesun hmot pro strojní vybavení v objektech výšky do 12 m</t>
  </si>
  <si>
    <t>725119306R00</t>
  </si>
  <si>
    <t>Klozetové mísy montáž  závěsné</t>
  </si>
  <si>
    <t>725129201R00</t>
  </si>
  <si>
    <t>Montáž pisoárového záchodku bez nádrže</t>
  </si>
  <si>
    <t>725219401R00</t>
  </si>
  <si>
    <t>Umyvadlo montáž na šrouby do zdiva</t>
  </si>
  <si>
    <t>725319101R00</t>
  </si>
  <si>
    <t>Montáž dřezu jednoduchého</t>
  </si>
  <si>
    <t>725339101R00</t>
  </si>
  <si>
    <t>Montáž výlevky diturvitové, bez nádrže a armatur</t>
  </si>
  <si>
    <t>725814103R00</t>
  </si>
  <si>
    <t>Ventil  rohový, mosazný, bez matky, DN 15 x DN 10, včetně dodávky materiálu</t>
  </si>
  <si>
    <t>6*2+2+2</t>
  </si>
  <si>
    <t>725829202R00</t>
  </si>
  <si>
    <t>Montáž baterií umyvadlových a dřezových umyvadlové a dřezové nástěnné</t>
  </si>
  <si>
    <t>725829301R00</t>
  </si>
  <si>
    <t>Montáž baterií umyvadlových a dřezových umyvadlové a dřezové stojánkové</t>
  </si>
  <si>
    <t>725849205R00</t>
  </si>
  <si>
    <t>Montáž baterie sprchové podomítkové</t>
  </si>
  <si>
    <t>725849302R00</t>
  </si>
  <si>
    <t>Montáž baterie sprchové držáku sprchy</t>
  </si>
  <si>
    <t>7250001R</t>
  </si>
  <si>
    <t>Mycí korýtko 800mm,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</si>
  <si>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</si>
  <si>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</si>
  <si>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</si>
  <si>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</si>
  <si>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55145010R</t>
  </si>
  <si>
    <t>baterie sprchová podomítková; ovládání pákové; povrch chrom</t>
  </si>
  <si>
    <t>55145015R</t>
  </si>
  <si>
    <t>baterie dřezová stojánková; ovládání pákové; povrch chrom; ramínko otočné; 200 mm</t>
  </si>
  <si>
    <t>55145352R</t>
  </si>
  <si>
    <t>kombinace sprchová držák pevný; ruční sprcha d 68 mm; hadice 150 cm; povrch chrom</t>
  </si>
  <si>
    <t>55167290R</t>
  </si>
  <si>
    <t>sedátko klozetové s poklopem; plast; bílé; úchyty plast; šířka = 382,0 mm; délka = 445,0 mm; rozteč 140 až 160 mm; úchyty - plastové</t>
  </si>
  <si>
    <t>55231346R</t>
  </si>
  <si>
    <t>dřez kuchyňský; jednoduchý; odkap vlevo; nerez, lesk; š = 800 mm; hl. 600 mm; 177 mm; obdélníkový; bez otvoru pro baterii</t>
  </si>
  <si>
    <t>64214330R</t>
  </si>
  <si>
    <t>umyvadlo š = 550 mm; hl. 450 mm; diturvit; s otvorem pro baterii;uprostřed;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</si>
  <si>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</si>
  <si>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</si>
  <si>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</si>
  <si>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</si>
  <si>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64271101R</t>
  </si>
  <si>
    <t>výlevka stojící;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</si>
  <si>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</si>
  <si>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</si>
  <si>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</si>
  <si>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</si>
  <si>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</si>
  <si>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</si>
  <si>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</si>
  <si>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</si>
  <si>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</si>
  <si>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</si>
  <si>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</si>
  <si>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</si>
  <si>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</si>
  <si>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</si>
  <si>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357-RH</t>
  </si>
  <si>
    <t>Rozvaděč RH (viz projektová dokumentace), včetně osazení a komplet montáže</t>
  </si>
  <si>
    <t>210-001</t>
  </si>
  <si>
    <t>Napojení rozvaděče MaR</t>
  </si>
  <si>
    <t>210800285</t>
  </si>
  <si>
    <t>Kabel bezhalogenový CXKH 3 x 1,5 mm2 pevně uložený včetně dodávky kabelu CXKH-V</t>
  </si>
  <si>
    <t>210800546</t>
  </si>
  <si>
    <t>Vodič H07V-U (CY) 4 mm2 uložený pevně včetně dodávky vodiče CY 4</t>
  </si>
  <si>
    <t>210800550</t>
  </si>
  <si>
    <t>Vodič H07V-U (CY) 25 mm2 uložený pevně včetně dodávky vodiče CY 25</t>
  </si>
  <si>
    <t>210-002</t>
  </si>
  <si>
    <t>Provedení ochranného pospojování</t>
  </si>
  <si>
    <t>357-RZ</t>
  </si>
  <si>
    <t>Zásuvková rozvodnice IP44, 3x 230 V, 1x400 V 16A, 1x400 V 32 A, včetně montáže a dodávky</t>
  </si>
  <si>
    <t>210810057</t>
  </si>
  <si>
    <t>Kabel CYKY-m 750 V 5 žil 4 až 16 mm pevně uložený včetně dodávky kabelu 5x4 mm2</t>
  </si>
  <si>
    <t>Kabel CYKY-m 750 V 5 žil 4 až 16 mm pevně uložený včetně dodávky kabelu 5x10 mm2</t>
  </si>
  <si>
    <t>650124225</t>
  </si>
  <si>
    <t>Kabel 1-CYKY 4 x 35 mm2 pevně uložený včetně dodávky kabelu</t>
  </si>
  <si>
    <t>210810055</t>
  </si>
  <si>
    <t>Kabel CYKY-m 750 V 5 x 1,5 mm2 pevně uložený včetně dodávky kabelu</t>
  </si>
  <si>
    <t>210810045</t>
  </si>
  <si>
    <t>Kabel CYKY-m 750 V 3 x 1,5 mm2 pevně uložený včetně dodávky kabelu</t>
  </si>
  <si>
    <t>210810046</t>
  </si>
  <si>
    <t>Kabel CYKY-m 750 V 3 x 2,5 mm2 pevně uložený včetně dodávky kabelu</t>
  </si>
  <si>
    <t>Kabel CYKY-m 750 V 5 žil 4 až 16 mm pevně uložený včetně dodávky kabelu 5x6 mm2</t>
  </si>
  <si>
    <t>210290751RT1</t>
  </si>
  <si>
    <t>Ventilátor 230 V, o průměru 100 mm, s integrovaným nastavitelným doběhem včetně dodávky ventilátoru</t>
  </si>
  <si>
    <t>210111014</t>
  </si>
  <si>
    <t>Zásuvka domovní zapuštěná - provedení 2x (2P+PE) včetně dodávky zásuvky a rámečku</t>
  </si>
  <si>
    <t>210110005</t>
  </si>
  <si>
    <t>Spínač nástěnný křížový - řaz. 7 včetně dodávky spínače 3553-07629</t>
  </si>
  <si>
    <t>210110004</t>
  </si>
  <si>
    <t>Spínač nástěnný střídavý - řaz. 6 včetně dodávky spínače 3553-06929</t>
  </si>
  <si>
    <t>210110043</t>
  </si>
  <si>
    <t>Spínač zapuštěný seriový, řazení 5 vč. dodávky strojku, rámečku a krytu</t>
  </si>
  <si>
    <t>210110002RT2</t>
  </si>
  <si>
    <t>Spínač nástěnný jednopól.- řaz. 1/0 včetně dodávky spínače 3553-80929</t>
  </si>
  <si>
    <t>210110041</t>
  </si>
  <si>
    <t>Spínač zapuštěný jednopólový, řazení 1 vč. dodávky strojku, rámečku a krytu</t>
  </si>
  <si>
    <t>210111011</t>
  </si>
  <si>
    <t>Zásuvka domovní zapuštěná - provedení 2P+PE včetně dodávky zásuvky a rámečku</t>
  </si>
  <si>
    <t>210111062</t>
  </si>
  <si>
    <t>Zásuvka domovní nástěnná 16A,380V 3P+N+PE</t>
  </si>
  <si>
    <t>358112503</t>
  </si>
  <si>
    <t xml:space="preserve">Zásuvka nástěnná IZN 1653 16A 400V </t>
  </si>
  <si>
    <t>650052632R00</t>
  </si>
  <si>
    <t>Zásuvka nástěnná - provedení 2x (2P+PE), venkovní</t>
  </si>
  <si>
    <t>34551477</t>
  </si>
  <si>
    <t>Dvojnásobná zásuvka nástěnná IP44, 230 V</t>
  </si>
  <si>
    <t>210110001</t>
  </si>
  <si>
    <t>Spínač nástěnný jednopól.- řaz. 1 včetně dodávky spínače 3553-01929</t>
  </si>
  <si>
    <t>210110046</t>
  </si>
  <si>
    <t>Spínač zapuštěný křížový, řazení 7 vč. dodávky strojku, rámečku a krytu</t>
  </si>
  <si>
    <t>210110045</t>
  </si>
  <si>
    <t>Spínač zapuštěný střídavý, řazení 6 vč. dodávky strojku, rámečku a krytu</t>
  </si>
  <si>
    <t>460680021</t>
  </si>
  <si>
    <t>Průraz zdivem v cihlové zdi tloušťky do 15 cm do průměru 6 cm</t>
  </si>
  <si>
    <t>220890202K00</t>
  </si>
  <si>
    <t>Revize</t>
  </si>
  <si>
    <t>34572307</t>
  </si>
  <si>
    <t>Pásky stahovací SP 250 x 4,5</t>
  </si>
  <si>
    <t>100 ks</t>
  </si>
  <si>
    <t>34195K</t>
  </si>
  <si>
    <t>Podružný elektroinstalační materiál</t>
  </si>
  <si>
    <t>974031142R66</t>
  </si>
  <si>
    <t>Vysekání rýh ve zdi cihelné do 6 x 6 cm</t>
  </si>
  <si>
    <t>612403382R66</t>
  </si>
  <si>
    <t>Hrubá výplň rýh ve stěnách do 6x6 cm maltou ze SMS</t>
  </si>
  <si>
    <t>974031121R44</t>
  </si>
  <si>
    <t>Vysekání rýh ve zdi cihelné 4 x 4 cm</t>
  </si>
  <si>
    <t>612403380R44</t>
  </si>
  <si>
    <t>Hrubá výplň rýh ve stěnách do 4x4 cm maltou ze SMS</t>
  </si>
  <si>
    <t>210010315</t>
  </si>
  <si>
    <t>Krabice odbočná KT 250, bez zapojení - obdélníková včetně dodávky KT 250 s víčkem</t>
  </si>
  <si>
    <t>973031324</t>
  </si>
  <si>
    <t>Vysekání kapes zeď cihel. MVC, do pl. 0,1m2, hl. 15cm</t>
  </si>
  <si>
    <t>210010311</t>
  </si>
  <si>
    <t>Krabice univerzální KU, bez zapojení, kruhová včetně dodávky KU 68-1901 bez víčka</t>
  </si>
  <si>
    <t>973031616</t>
  </si>
  <si>
    <t>Vysekání kapes zeď cih. špalíky, krabice 10x10x5cm</t>
  </si>
  <si>
    <t>210201521MTZ</t>
  </si>
  <si>
    <t>Montáž svítidla</t>
  </si>
  <si>
    <t>5+24+3+2+9+17+6+8+1+11</t>
  </si>
  <si>
    <t>348-001</t>
  </si>
  <si>
    <t>Svítidlo dle projektové dokumentace - označení A2</t>
  </si>
  <si>
    <t>348-002</t>
  </si>
  <si>
    <t>Svítidlo dle projektové dokumentace - označení A3</t>
  </si>
  <si>
    <t>348-003</t>
  </si>
  <si>
    <t>Svítidlo dle projektové dokumentace - označení B1</t>
  </si>
  <si>
    <t>348-004</t>
  </si>
  <si>
    <t>Svítidlo dle projektové dokumentace - označení B2</t>
  </si>
  <si>
    <t>348-005</t>
  </si>
  <si>
    <t>Svítidlo dle projektové dokumentace - označení C1</t>
  </si>
  <si>
    <t>348-006</t>
  </si>
  <si>
    <t>Svítidlo dle projektové dokumentace - označení E1</t>
  </si>
  <si>
    <t>348-007</t>
  </si>
  <si>
    <t>Svítidlo dle projektové dokumentace - označení D2</t>
  </si>
  <si>
    <t>348-008</t>
  </si>
  <si>
    <t>Svítidlo dle projektové dokumentace - označení NC1</t>
  </si>
  <si>
    <t>348-009</t>
  </si>
  <si>
    <t>Svítidlo dle projektové dokumentace - označení NC2</t>
  </si>
  <si>
    <t>348-010</t>
  </si>
  <si>
    <t>Svítidlo dle projektové dokumentace - označení N1</t>
  </si>
  <si>
    <t>348-011</t>
  </si>
  <si>
    <t>Nosná lišta pro svítidla A2/A3 dle projektové dokumentace včetně závěsného systému a motnážního materiálu, dodávky a montáže</t>
  </si>
  <si>
    <t>222260573</t>
  </si>
  <si>
    <t>Trubka plast. tuhá 25 na příchytkách vč.příchytek</t>
  </si>
  <si>
    <t>345710963</t>
  </si>
  <si>
    <t>Trubka elektroinstalační tuhá z PVC 4025</t>
  </si>
  <si>
    <t>345717552</t>
  </si>
  <si>
    <t>Příchytka pro tuhé trubky 5325 KB</t>
  </si>
  <si>
    <t>210010003</t>
  </si>
  <si>
    <t>Trubka ohebná pod omítku, vnější průměr 25 mm</t>
  </si>
  <si>
    <t>3457115962</t>
  </si>
  <si>
    <t>Trubka elektroinst. ohebná Super Monoflex 1225</t>
  </si>
  <si>
    <t>222260571</t>
  </si>
  <si>
    <t>Trubka plast. tuhá 16 na příchytkách vč.příchytek</t>
  </si>
  <si>
    <t>345710961</t>
  </si>
  <si>
    <t>Trubka elektroinstalační tuhá z PVC 4016 E</t>
  </si>
  <si>
    <t>345717550</t>
  </si>
  <si>
    <t>Příchytka pro tuhé trubky 5316E KB</t>
  </si>
  <si>
    <t>210010001</t>
  </si>
  <si>
    <t>Trubka ohebná pod omítku, vnější průměr 16 mm</t>
  </si>
  <si>
    <t>3457115960</t>
  </si>
  <si>
    <t>Trubka elektroinst. ohebná Super Monoflex 1216E</t>
  </si>
  <si>
    <t>222260572</t>
  </si>
  <si>
    <t>Trubka plast. tuhá 20 na příchytkách vč.příchytek</t>
  </si>
  <si>
    <t>345710962</t>
  </si>
  <si>
    <t>Trubka elektroinstalační tuhá z PVC 4020</t>
  </si>
  <si>
    <t>345717551</t>
  </si>
  <si>
    <t>Příchytka pro tuhé trubky 5320 KB</t>
  </si>
  <si>
    <t>210010002</t>
  </si>
  <si>
    <t>Trubka ohebná pod omítku, vnější průměr 20 mm</t>
  </si>
  <si>
    <t>311733317</t>
  </si>
  <si>
    <t>Hmoždinka natloukací 6 x 70, DKM</t>
  </si>
  <si>
    <t>230191003</t>
  </si>
  <si>
    <t>Uložení chráničky ve výkopu PE 40x3,0mm</t>
  </si>
  <si>
    <t>3457114700</t>
  </si>
  <si>
    <t>Trubka kabelová chránička KOPOFLEX KF 09040</t>
  </si>
  <si>
    <t>650011612</t>
  </si>
  <si>
    <t>Montáž lávky kabelové šířky do 400 mm</t>
  </si>
  <si>
    <t>5534739024M</t>
  </si>
  <si>
    <t>Lávka kabelová KL 110x400 S l = 3 m</t>
  </si>
  <si>
    <t>650011112</t>
  </si>
  <si>
    <t>Montáž žlabu kabelového drátěného šířky do 300 mm</t>
  </si>
  <si>
    <t>5531300013M</t>
  </si>
  <si>
    <t>Žlab kabelový drátěný DZI 110x300 BZNCR s integrovanou spojkou</t>
  </si>
  <si>
    <t>5531300051</t>
  </si>
  <si>
    <t>Šroub upevňovací pro kabelový žlab DZSU/B ZNCR</t>
  </si>
  <si>
    <t>31110712</t>
  </si>
  <si>
    <t>Matice přesná šestihranná 02 1401 M 8</t>
  </si>
  <si>
    <t>31122022</t>
  </si>
  <si>
    <t>Podložka velká PVL 8</t>
  </si>
  <si>
    <t>1000 ks</t>
  </si>
  <si>
    <t>31171850K</t>
  </si>
  <si>
    <t>Kotva zarážecí KKZ 8, ZNCR</t>
  </si>
  <si>
    <t>5531203111</t>
  </si>
  <si>
    <t>JUPITER závitová tyč ZT 8 l = 2 m ZNCR</t>
  </si>
  <si>
    <t>210220021RN1</t>
  </si>
  <si>
    <t>Vedení uzemňovací v zemi nerez do 120 mm2 vč.svorek včetně nerezového párku V4A 40 x 4 mm</t>
  </si>
  <si>
    <t>POL1_9</t>
  </si>
  <si>
    <t>210220361</t>
  </si>
  <si>
    <t>Zemnič tyčový, zaražení a připojení, do 2 m včetně dodávky tyče ZT 2,0   2000 mm</t>
  </si>
  <si>
    <t>210800648</t>
  </si>
  <si>
    <t>Vodič H07V-K (CYA) 16 mm2 uložený pevně včetně dodávky vodiče CYA 16</t>
  </si>
  <si>
    <t>210-B01</t>
  </si>
  <si>
    <t>Střešní držák vedení pro ploché střechy pro vodič CYA 16, hmotnost 1kg včetně dodávky a montáže</t>
  </si>
  <si>
    <t>210-B02</t>
  </si>
  <si>
    <t>Protikorózní páska pro obalení nademních a podzemních spojů, materiál - petrolat, L=10m, B=100mm</t>
  </si>
  <si>
    <t>210220002RI2</t>
  </si>
  <si>
    <t>Vedení uzemňovací na povrchu FeZn D 10 mm včetně IZOLOVANÉHO drátu FeZn 10 mm</t>
  </si>
  <si>
    <t>210220101</t>
  </si>
  <si>
    <t>Vodiče svodové FeZn D do 10,Al 10,Cu 8 +podpěry včetně dodávky drátu AlMgSi T/4 8 mm</t>
  </si>
  <si>
    <t>210-B03</t>
  </si>
  <si>
    <t>Střešní držák vedení s betonovou zátěží a podložkou pro ploché střechy, izolační délka 350mm  včetně dodávky a montáže</t>
  </si>
  <si>
    <t>210-B04</t>
  </si>
  <si>
    <t>Sada pro upevnění vodičů HVI long včetné dodávky a montáže</t>
  </si>
  <si>
    <t>210-B05</t>
  </si>
  <si>
    <t>Jímací sestava GFK/Al, podpůrná trubka GFK o délce 3,2m, jímací tyč Al o délce 1,0m  včetně dodávky a montáže</t>
  </si>
  <si>
    <t>210-B06</t>
  </si>
  <si>
    <t>Čtyřramenný stojan malý pro podpůrnou trubku včetně dodávky a montáže</t>
  </si>
  <si>
    <t>210-B07</t>
  </si>
  <si>
    <t>Vyrovnání sklonu pro možnost osazení čtyřramenného stojanu</t>
  </si>
  <si>
    <t>210-B08</t>
  </si>
  <si>
    <t>Sada závitových tyčí pro čtyřramenný stojan včetně dodávky a montáže</t>
  </si>
  <si>
    <t>210-B09</t>
  </si>
  <si>
    <t>Jímací stožár 30 pro vodič HVI light , celková výška 2,8m včetně dodávky a montáže</t>
  </si>
  <si>
    <t>210-B10</t>
  </si>
  <si>
    <t>Betonový podstavec o váze 17kg  včetně dodávky montáže a podložky</t>
  </si>
  <si>
    <t>210-B11</t>
  </si>
  <si>
    <t>Vodič HVI long včetně dodávky a montáže</t>
  </si>
  <si>
    <t>210-B12</t>
  </si>
  <si>
    <t>Připojovací prvek k vodiči HVI long včetné dodávky a montáže</t>
  </si>
  <si>
    <t>210-B13</t>
  </si>
  <si>
    <t>Vodič HVI light včetně dodávky a montáže</t>
  </si>
  <si>
    <t>210-B14</t>
  </si>
  <si>
    <t>Připojovací prvek k vodiči HVI light včetné dodávky a montáže</t>
  </si>
  <si>
    <t>210-B15</t>
  </si>
  <si>
    <t>Střešní držák vedení, betonová zátěž s podložkou pro uložení vodiče HVI na ploché střeche o váze 4, 9kg včetné dodávky a montáže</t>
  </si>
  <si>
    <t>210-B16</t>
  </si>
  <si>
    <t>Držák vedení pro montáž na stěnu vodiče HVI long včetně dodávky a montáže</t>
  </si>
  <si>
    <t>210010315RH3</t>
  </si>
  <si>
    <t>Elektroinstalační krabice 250 pro HOP, venkovní použití, včetně dodávky a montáže včetně dodávky krabice</t>
  </si>
  <si>
    <t>210010555</t>
  </si>
  <si>
    <t>Osazení a připojení ekvipotenciální svorkovnice  včetně dodávky svorkovnice EPS 2</t>
  </si>
  <si>
    <t>Materiál pro elektroinstalaci (šroubky, hmoždinky, …)</t>
  </si>
  <si>
    <t>210010CHRK1</t>
  </si>
  <si>
    <t>Chodníková revizní krabice včetně dodávky a montáže</t>
  </si>
  <si>
    <t>210220401</t>
  </si>
  <si>
    <t>Označení svodu štítky, smaltované, umělá hmota</t>
  </si>
  <si>
    <t>35441846</t>
  </si>
  <si>
    <t>Štítek označení</t>
  </si>
  <si>
    <t>210220301</t>
  </si>
  <si>
    <t>Svorka hromosvodová do 2 šroubů /SS, SZ, SO/</t>
  </si>
  <si>
    <t>12+14</t>
  </si>
  <si>
    <t>354418PA</t>
  </si>
  <si>
    <t xml:space="preserve">Svorka PA pro vodič HVI long </t>
  </si>
  <si>
    <t>35441925</t>
  </si>
  <si>
    <t>Svorka zkušební SZ pro lano d 6-12 mm</t>
  </si>
  <si>
    <t>210220302</t>
  </si>
  <si>
    <t>Svorka hromosvodová nad 2 šrouby /ST, SJ, SR, atd/</t>
  </si>
  <si>
    <t>35+24+40</t>
  </si>
  <si>
    <t>35441875</t>
  </si>
  <si>
    <t>Svorka křížová SK pro vodič d 6-10 mm</t>
  </si>
  <si>
    <t>35441986</t>
  </si>
  <si>
    <t>Svorka SR 2b pro pásek 30 x 4 mm</t>
  </si>
  <si>
    <t>35441997</t>
  </si>
  <si>
    <t>Svorka SR 3b</t>
  </si>
  <si>
    <t>HZS-001</t>
  </si>
  <si>
    <t>Antikorozní úprava zemních spojů</t>
  </si>
  <si>
    <t>hod</t>
  </si>
  <si>
    <t>HZS</t>
  </si>
  <si>
    <t>POL10_</t>
  </si>
  <si>
    <t>HZS-002</t>
  </si>
  <si>
    <t>Odstranění stávajícího bleskosvodu</t>
  </si>
  <si>
    <t>HZS-003</t>
  </si>
  <si>
    <t>Kontrolní měření odporu a dokumentace během montáže</t>
  </si>
  <si>
    <r>
      <t>Objímka</t>
    </r>
    <r>
      <rPr>
        <sz val="8"/>
        <color rgb="FFFF0000"/>
        <rFont val="Arial CE"/>
        <charset val="238"/>
      </rPr>
      <t xml:space="preserve"> DN65</t>
    </r>
  </si>
  <si>
    <r>
      <t xml:space="preserve">Objímka </t>
    </r>
    <r>
      <rPr>
        <sz val="8"/>
        <color rgb="FFFF0000"/>
        <rFont val="Arial CE"/>
        <charset val="238"/>
      </rPr>
      <t>DN50</t>
    </r>
  </si>
  <si>
    <r>
      <t xml:space="preserve">Objímka </t>
    </r>
    <r>
      <rPr>
        <sz val="8"/>
        <color rgb="FFFF0000"/>
        <rFont val="Arial CE"/>
        <charset val="238"/>
      </rPr>
      <t>DN32</t>
    </r>
  </si>
  <si>
    <r>
      <t xml:space="preserve">Objímka </t>
    </r>
    <r>
      <rPr>
        <sz val="8"/>
        <color rgb="FFFF0000"/>
        <rFont val="Arial CE"/>
        <charset val="238"/>
      </rPr>
      <t>DN100</t>
    </r>
  </si>
  <si>
    <r>
      <t xml:space="preserve">Objímka </t>
    </r>
    <r>
      <rPr>
        <sz val="8"/>
        <color rgb="FFFF0000"/>
        <rFont val="Arial CE"/>
        <charset val="238"/>
      </rPr>
      <t>1"</t>
    </r>
  </si>
  <si>
    <r>
      <t xml:space="preserve">Objímka </t>
    </r>
    <r>
      <rPr>
        <sz val="8"/>
        <color rgb="FFFF0000"/>
        <rFont val="Arial CE"/>
        <charset val="238"/>
      </rPr>
      <t>5/4"</t>
    </r>
  </si>
  <si>
    <r>
      <t xml:space="preserve">Objímka </t>
    </r>
    <r>
      <rPr>
        <sz val="8"/>
        <color rgb="FFFF0000"/>
        <rFont val="Arial CE"/>
        <charset val="238"/>
      </rPr>
      <t>6/4"</t>
    </r>
  </si>
  <si>
    <r>
      <t xml:space="preserve">Objímka </t>
    </r>
    <r>
      <rPr>
        <sz val="8"/>
        <color rgb="FFFF0000"/>
        <rFont val="Arial CE"/>
        <charset val="238"/>
      </rPr>
      <t>DN25</t>
    </r>
  </si>
  <si>
    <r>
      <t>Objímka</t>
    </r>
    <r>
      <rPr>
        <sz val="8"/>
        <color rgb="FFFF0000"/>
        <rFont val="Arial CE"/>
        <charset val="238"/>
      </rPr>
      <t xml:space="preserve"> 5/4"</t>
    </r>
  </si>
  <si>
    <r>
      <t>Objímka</t>
    </r>
    <r>
      <rPr>
        <sz val="8"/>
        <color rgb="FFFF0000"/>
        <rFont val="Arial CE"/>
        <charset val="238"/>
      </rPr>
      <t xml:space="preserve"> 3/4"</t>
    </r>
  </si>
  <si>
    <r>
      <t xml:space="preserve">Objímka </t>
    </r>
    <r>
      <rPr>
        <sz val="8"/>
        <color rgb="FFFF0000"/>
        <rFont val="Arial CE"/>
        <charset val="238"/>
      </rPr>
      <t>1/2"</t>
    </r>
  </si>
  <si>
    <r>
      <t xml:space="preserve">Uložení pevné </t>
    </r>
    <r>
      <rPr>
        <sz val="8"/>
        <color rgb="FFFF0000"/>
        <rFont val="Arial CE"/>
        <charset val="238"/>
      </rPr>
      <t>DN65</t>
    </r>
  </si>
  <si>
    <r>
      <t xml:space="preserve">Uložení kluzné </t>
    </r>
    <r>
      <rPr>
        <sz val="8"/>
        <color rgb="FFFF0000"/>
        <rFont val="Arial CE"/>
        <charset val="238"/>
      </rPr>
      <t>DN65</t>
    </r>
  </si>
  <si>
    <r>
      <t xml:space="preserve">Uložení pevné </t>
    </r>
    <r>
      <rPr>
        <sz val="8"/>
        <color rgb="FFFF0000"/>
        <rFont val="Arial CE"/>
        <charset val="238"/>
      </rPr>
      <t>DN50</t>
    </r>
  </si>
  <si>
    <r>
      <t>Uložení kluzné</t>
    </r>
    <r>
      <rPr>
        <sz val="8"/>
        <color rgb="FFFF0000"/>
        <rFont val="Arial CE"/>
        <charset val="238"/>
      </rPr>
      <t xml:space="preserve"> DN50</t>
    </r>
  </si>
  <si>
    <r>
      <t xml:space="preserve">Uložení kluzne </t>
    </r>
    <r>
      <rPr>
        <sz val="8"/>
        <color rgb="FFFF0000"/>
        <rFont val="Arial CE"/>
        <charset val="238"/>
      </rPr>
      <t>DN50</t>
    </r>
  </si>
  <si>
    <r>
      <t xml:space="preserve">Izolace </t>
    </r>
    <r>
      <rPr>
        <sz val="8"/>
        <color rgb="FFFF0000"/>
        <rFont val="Arial CE"/>
        <charset val="238"/>
      </rPr>
      <t>primar DN65, 50, 32</t>
    </r>
  </si>
  <si>
    <r>
      <t xml:space="preserve">Izolace </t>
    </r>
    <r>
      <rPr>
        <sz val="8"/>
        <color rgb="FFFF0000"/>
        <rFont val="Arial CE"/>
        <charset val="238"/>
      </rPr>
      <t>SEKUNDAR DN32,25, tl.60mm</t>
    </r>
  </si>
  <si>
    <r>
      <t xml:space="preserve">Izolace </t>
    </r>
    <r>
      <rPr>
        <sz val="8"/>
        <color rgb="FFFF0000"/>
        <rFont val="Arial CE"/>
        <charset val="238"/>
      </rPr>
      <t>primar DN40,25,tl.100mm</t>
    </r>
  </si>
  <si>
    <r>
      <t xml:space="preserve">Izolace </t>
    </r>
    <r>
      <rPr>
        <sz val="8"/>
        <color rgb="FFFF0000"/>
        <rFont val="Arial CE"/>
        <charset val="238"/>
      </rPr>
      <t>sekundar 5/4", 1", 3/4" tl.60mm</t>
    </r>
  </si>
  <si>
    <r>
      <t>Automatická stanice přečerpávaní splašků - D+M,</t>
    </r>
    <r>
      <rPr>
        <sz val="8"/>
        <color rgb="FFFF0000"/>
        <rFont val="Arial CE"/>
        <charset val="238"/>
      </rPr>
      <t xml:space="preserve"> H = 7,0m, Q= 0,5l/s</t>
    </r>
  </si>
  <si>
    <t>Soupis stavebních prací, dodávek a služeb_rev.3</t>
  </si>
  <si>
    <t>Položkový soupis prací a dodávek_rev.3</t>
  </si>
  <si>
    <t>Soupis vedlejších a ostatních nákladů_rev.3</t>
  </si>
  <si>
    <r>
      <t>Plastové okno, 2kř., izol.</t>
    </r>
    <r>
      <rPr>
        <sz val="8"/>
        <color rgb="FFFF0000"/>
        <rFont val="Arial CE"/>
        <charset val="238"/>
      </rPr>
      <t xml:space="preserve"> dvojsklo</t>
    </r>
    <r>
      <rPr>
        <sz val="8"/>
        <rFont val="Arial CE"/>
        <charset val="238"/>
      </rPr>
      <t>, O/S, O, 1500x1500 mm - D+M</t>
    </r>
  </si>
  <si>
    <r>
      <t xml:space="preserve">Plastové okno, 1kř., izol. </t>
    </r>
    <r>
      <rPr>
        <sz val="8"/>
        <color rgb="FFFF0000"/>
        <rFont val="Arial CE"/>
        <charset val="238"/>
      </rPr>
      <t>dvojsklo</t>
    </r>
    <r>
      <rPr>
        <sz val="8"/>
        <rFont val="Arial CE"/>
        <charset val="238"/>
      </rPr>
      <t>, O/S,  800x800 mm - D+M</t>
    </r>
  </si>
  <si>
    <r>
      <t xml:space="preserve">Plastové okno, 14díl., izol. </t>
    </r>
    <r>
      <rPr>
        <sz val="8"/>
        <color rgb="FFFF0000"/>
        <rFont val="Arial CE"/>
        <charset val="238"/>
      </rPr>
      <t>dvojsklo</t>
    </r>
    <r>
      <rPr>
        <sz val="8"/>
        <rFont val="Arial CE"/>
        <charset val="238"/>
      </rPr>
      <t>, 11200x1800 mm - D+M</t>
    </r>
  </si>
  <si>
    <r>
      <t xml:space="preserve">Plastové okno, 7díl., izol. </t>
    </r>
    <r>
      <rPr>
        <sz val="8"/>
        <color rgb="FFFF0000"/>
        <rFont val="Arial CE"/>
        <charset val="238"/>
      </rPr>
      <t>dvojsklo</t>
    </r>
    <r>
      <rPr>
        <sz val="8"/>
        <rFont val="Arial CE"/>
        <charset val="238"/>
      </rPr>
      <t>, 5600x1800 mm - D+M</t>
    </r>
  </si>
  <si>
    <r>
      <t xml:space="preserve">Plastové okno, 4díl., izol. </t>
    </r>
    <r>
      <rPr>
        <sz val="8"/>
        <color rgb="FFFF0000"/>
        <rFont val="Arial CE"/>
        <charset val="238"/>
      </rPr>
      <t>dvojsklo</t>
    </r>
    <r>
      <rPr>
        <sz val="8"/>
        <rFont val="Arial CE"/>
        <charset val="238"/>
      </rPr>
      <t>, 3200x1800 mm - D+M</t>
    </r>
  </si>
  <si>
    <r>
      <t xml:space="preserve">Plastové okno, 18díl., izol. </t>
    </r>
    <r>
      <rPr>
        <sz val="8"/>
        <color rgb="FFFF0000"/>
        <rFont val="Arial CE"/>
        <charset val="238"/>
      </rPr>
      <t>dvojsklo</t>
    </r>
    <r>
      <rPr>
        <sz val="8"/>
        <rFont val="Arial CE"/>
        <charset val="238"/>
      </rPr>
      <t>, 14400x3600 mm - D+M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</si>
</sst>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21"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9"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27</xdr:row>
      <xdr:rowOff>0</xdr:rowOff>
    </xdr:from>
    <xdr:to>
      <xdr:col>7</xdr:col>
      <xdr:colOff>333375</xdr:colOff>
      <xdr:row>63</xdr:row>
      <xdr:rowOff>152400</xdr:rowOff>
    </xdr:to>
    <xdr:pic>
      <xdr:nvPicPr>
        <xdr:cNvPr id="3" name="Obráze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08" r="6214"/>
        <a:stretch/>
      </xdr:blipFill>
      <xdr:spPr>
        <a:xfrm>
          <a:off x="314325" y="4943475"/>
          <a:ext cx="4286250" cy="5981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opLeftCell="A36" zoomScale="145" zoomScaleNormal="145" workbookViewId="0">
      <selection activeCell="N54" sqref="N54"/>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USGv8dhRwemJ6W65BqCL4PGQbK5NiLRdJk3m9m9FC8imx3w2RVsYWGuOBVn+NXUoDjqfX9CwpSU9RYRJHRK7Ow==" saltValue="YBun+9mFQ6dQrO1Hbd+DZw==" spinCount="100000" sheet="1"/>
  <mergeCells count="1">
    <mergeCell ref="A2:G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72"/>
  <sheetViews>
    <sheetView showGridLines="0" topLeftCell="B1" zoomScaleNormal="100" zoomScaleSheetLayoutView="75" workbookViewId="0">
      <selection activeCell="P15" sqref="P1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0" t="s">
        <v>2508</v>
      </c>
      <c r="C1" s="201"/>
      <c r="D1" s="201"/>
      <c r="E1" s="201"/>
      <c r="F1" s="201"/>
      <c r="G1" s="201"/>
      <c r="H1" s="201"/>
      <c r="I1" s="201"/>
      <c r="J1" s="202"/>
    </row>
    <row r="2" spans="1:15" ht="36" customHeight="1" x14ac:dyDescent="0.2">
      <c r="A2" s="2"/>
      <c r="B2" s="76" t="s">
        <v>22</v>
      </c>
      <c r="C2" s="77"/>
      <c r="D2" s="78" t="s">
        <v>42</v>
      </c>
      <c r="E2" s="209" t="s">
        <v>43</v>
      </c>
      <c r="F2" s="210"/>
      <c r="G2" s="210"/>
      <c r="H2" s="210"/>
      <c r="I2" s="210"/>
      <c r="J2" s="211"/>
      <c r="O2" s="1"/>
    </row>
    <row r="3" spans="1:15" ht="27" hidden="1" customHeight="1" x14ac:dyDescent="0.2">
      <c r="A3" s="2"/>
      <c r="B3" s="79"/>
      <c r="C3" s="77"/>
      <c r="D3" s="80"/>
      <c r="E3" s="212"/>
      <c r="F3" s="213"/>
      <c r="G3" s="213"/>
      <c r="H3" s="213"/>
      <c r="I3" s="213"/>
      <c r="J3" s="214"/>
    </row>
    <row r="4" spans="1:15" ht="23.25" customHeight="1" x14ac:dyDescent="0.2">
      <c r="A4" s="2"/>
      <c r="B4" s="81"/>
      <c r="C4" s="82"/>
      <c r="D4" s="83"/>
      <c r="E4" s="222"/>
      <c r="F4" s="222"/>
      <c r="G4" s="222"/>
      <c r="H4" s="222"/>
      <c r="I4" s="222"/>
      <c r="J4" s="223"/>
    </row>
    <row r="5" spans="1:15" ht="24" customHeight="1" x14ac:dyDescent="0.2">
      <c r="A5" s="2"/>
      <c r="B5" s="31" t="s">
        <v>41</v>
      </c>
      <c r="D5" s="226" t="s">
        <v>44</v>
      </c>
      <c r="E5" s="227"/>
      <c r="F5" s="227"/>
      <c r="G5" s="227"/>
      <c r="H5" s="18" t="s">
        <v>40</v>
      </c>
      <c r="I5" s="85" t="s">
        <v>48</v>
      </c>
      <c r="J5" s="8"/>
    </row>
    <row r="6" spans="1:15" ht="15.75" customHeight="1" x14ac:dyDescent="0.2">
      <c r="A6" s="2"/>
      <c r="B6" s="28"/>
      <c r="C6" s="55"/>
      <c r="D6" s="228" t="s">
        <v>45</v>
      </c>
      <c r="E6" s="229"/>
      <c r="F6" s="229"/>
      <c r="G6" s="229"/>
      <c r="H6" s="18" t="s">
        <v>34</v>
      </c>
      <c r="I6" s="85" t="s">
        <v>49</v>
      </c>
      <c r="J6" s="8"/>
    </row>
    <row r="7" spans="1:15" ht="15.75" customHeight="1" x14ac:dyDescent="0.2">
      <c r="A7" s="2"/>
      <c r="B7" s="29"/>
      <c r="C7" s="56"/>
      <c r="D7" s="84" t="s">
        <v>47</v>
      </c>
      <c r="E7" s="230" t="s">
        <v>46</v>
      </c>
      <c r="F7" s="231"/>
      <c r="G7" s="23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6"/>
      <c r="E11" s="216"/>
      <c r="F11" s="216"/>
      <c r="G11" s="216"/>
      <c r="H11" s="18" t="s">
        <v>40</v>
      </c>
      <c r="I11" s="87"/>
      <c r="J11" s="8"/>
    </row>
    <row r="12" spans="1:15" ht="15.75" customHeight="1" x14ac:dyDescent="0.2">
      <c r="A12" s="2"/>
      <c r="B12" s="28"/>
      <c r="C12" s="55"/>
      <c r="D12" s="221"/>
      <c r="E12" s="221"/>
      <c r="F12" s="221"/>
      <c r="G12" s="221"/>
      <c r="H12" s="18" t="s">
        <v>34</v>
      </c>
      <c r="I12" s="87"/>
      <c r="J12" s="8"/>
    </row>
    <row r="13" spans="1:15" ht="15.75" customHeight="1" x14ac:dyDescent="0.2">
      <c r="A13" s="2"/>
      <c r="B13" s="29"/>
      <c r="C13" s="56"/>
      <c r="D13" s="86"/>
      <c r="E13" s="224"/>
      <c r="F13" s="225"/>
      <c r="G13" s="22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5"/>
      <c r="F15" s="215"/>
      <c r="G15" s="217"/>
      <c r="H15" s="217"/>
      <c r="I15" s="217" t="s">
        <v>29</v>
      </c>
      <c r="J15" s="218"/>
    </row>
    <row r="16" spans="1:15" ht="23.25" customHeight="1" x14ac:dyDescent="0.2">
      <c r="A16" s="140" t="s">
        <v>24</v>
      </c>
      <c r="B16" s="38" t="s">
        <v>24</v>
      </c>
      <c r="C16" s="62"/>
      <c r="D16" s="63"/>
      <c r="E16" s="206"/>
      <c r="F16" s="207"/>
      <c r="G16" s="206"/>
      <c r="H16" s="207"/>
      <c r="I16" s="206">
        <f>SUMIF(F75:F168,A16,I75:I168)+SUMIF(F75:F168,"PSU",I75:I168)</f>
        <v>0</v>
      </c>
      <c r="J16" s="208"/>
    </row>
    <row r="17" spans="1:10" ht="23.25" customHeight="1" x14ac:dyDescent="0.2">
      <c r="A17" s="140" t="s">
        <v>25</v>
      </c>
      <c r="B17" s="38" t="s">
        <v>25</v>
      </c>
      <c r="C17" s="62"/>
      <c r="D17" s="63"/>
      <c r="E17" s="206"/>
      <c r="F17" s="207"/>
      <c r="G17" s="206"/>
      <c r="H17" s="207"/>
      <c r="I17" s="206">
        <f>SUMIF(F75:F168,A17,I75:I168)</f>
        <v>0</v>
      </c>
      <c r="J17" s="208"/>
    </row>
    <row r="18" spans="1:10" ht="23.25" customHeight="1" x14ac:dyDescent="0.2">
      <c r="A18" s="140" t="s">
        <v>26</v>
      </c>
      <c r="B18" s="38" t="s">
        <v>26</v>
      </c>
      <c r="C18" s="62"/>
      <c r="D18" s="63"/>
      <c r="E18" s="206"/>
      <c r="F18" s="207"/>
      <c r="G18" s="206"/>
      <c r="H18" s="207"/>
      <c r="I18" s="206">
        <f>SUMIF(F75:F168,A18,I75:I168)</f>
        <v>0</v>
      </c>
      <c r="J18" s="208"/>
    </row>
    <row r="19" spans="1:10" ht="23.25" customHeight="1" x14ac:dyDescent="0.2">
      <c r="A19" s="140" t="s">
        <v>254</v>
      </c>
      <c r="B19" s="38" t="s">
        <v>27</v>
      </c>
      <c r="C19" s="62"/>
      <c r="D19" s="63"/>
      <c r="E19" s="206"/>
      <c r="F19" s="207"/>
      <c r="G19" s="206"/>
      <c r="H19" s="207"/>
      <c r="I19" s="206">
        <f>SUMIF(F75:F168,A19,I75:I168)</f>
        <v>0</v>
      </c>
      <c r="J19" s="208"/>
    </row>
    <row r="20" spans="1:10" ht="23.25" customHeight="1" x14ac:dyDescent="0.2">
      <c r="A20" s="140" t="s">
        <v>255</v>
      </c>
      <c r="B20" s="38" t="s">
        <v>28</v>
      </c>
      <c r="C20" s="62"/>
      <c r="D20" s="63"/>
      <c r="E20" s="206"/>
      <c r="F20" s="207"/>
      <c r="G20" s="206"/>
      <c r="H20" s="207"/>
      <c r="I20" s="206">
        <f>SUMIF(F75:F168,A20,I75:I168)</f>
        <v>0</v>
      </c>
      <c r="J20" s="208"/>
    </row>
    <row r="21" spans="1:10" ht="23.25" customHeight="1" x14ac:dyDescent="0.2">
      <c r="A21" s="2"/>
      <c r="B21" s="48" t="s">
        <v>29</v>
      </c>
      <c r="C21" s="64"/>
      <c r="D21" s="65"/>
      <c r="E21" s="219"/>
      <c r="F21" s="220"/>
      <c r="G21" s="219"/>
      <c r="H21" s="220"/>
      <c r="I21" s="219">
        <f>SUM(I16:J20)</f>
        <v>0</v>
      </c>
      <c r="J21" s="237"/>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5">
        <f>ZakladDPHSniVypocet</f>
        <v>0</v>
      </c>
      <c r="H23" s="236"/>
      <c r="I23" s="236"/>
      <c r="J23" s="40" t="str">
        <f t="shared" ref="J23:J28" si="0">Mena</f>
        <v>CZK</v>
      </c>
    </row>
    <row r="24" spans="1:10" ht="23.25" customHeight="1" x14ac:dyDescent="0.2">
      <c r="A24" s="2">
        <f>(A23-INT(A23))*100</f>
        <v>0</v>
      </c>
      <c r="B24" s="38" t="s">
        <v>13</v>
      </c>
      <c r="C24" s="62"/>
      <c r="D24" s="63"/>
      <c r="E24" s="67">
        <f>SazbaDPH1</f>
        <v>15</v>
      </c>
      <c r="F24" s="39" t="s">
        <v>0</v>
      </c>
      <c r="G24" s="233">
        <f>A23</f>
        <v>0</v>
      </c>
      <c r="H24" s="234"/>
      <c r="I24" s="234"/>
      <c r="J24" s="40" t="str">
        <f t="shared" si="0"/>
        <v>CZK</v>
      </c>
    </row>
    <row r="25" spans="1:10" ht="23.25" customHeight="1" x14ac:dyDescent="0.2">
      <c r="A25" s="2">
        <f>ZakladDPHZakl*SazbaDPH2/100</f>
        <v>0</v>
      </c>
      <c r="B25" s="38" t="s">
        <v>14</v>
      </c>
      <c r="C25" s="62"/>
      <c r="D25" s="63"/>
      <c r="E25" s="67">
        <v>21</v>
      </c>
      <c r="F25" s="39" t="s">
        <v>0</v>
      </c>
      <c r="G25" s="235">
        <f>ZakladDPHZaklVypocet</f>
        <v>0</v>
      </c>
      <c r="H25" s="236"/>
      <c r="I25" s="236"/>
      <c r="J25" s="40" t="str">
        <f t="shared" si="0"/>
        <v>CZK</v>
      </c>
    </row>
    <row r="26" spans="1:10" ht="23.25" customHeight="1" x14ac:dyDescent="0.2">
      <c r="A26" s="2">
        <f>(A25-INT(A25))*100</f>
        <v>0</v>
      </c>
      <c r="B26" s="32" t="s">
        <v>15</v>
      </c>
      <c r="C26" s="68"/>
      <c r="D26" s="54"/>
      <c r="E26" s="69">
        <f>SazbaDPH2</f>
        <v>21</v>
      </c>
      <c r="F26" s="30" t="s">
        <v>0</v>
      </c>
      <c r="G26" s="203">
        <f>A25</f>
        <v>0</v>
      </c>
      <c r="H26" s="204"/>
      <c r="I26" s="204"/>
      <c r="J26" s="37" t="str">
        <f t="shared" si="0"/>
        <v>CZK</v>
      </c>
    </row>
    <row r="27" spans="1:10" ht="23.25" customHeight="1" thickBot="1" x14ac:dyDescent="0.25">
      <c r="A27" s="2">
        <f>ZakladDPHSni+DPHSni+ZakladDPHZakl+DPHZakl</f>
        <v>0</v>
      </c>
      <c r="B27" s="31" t="s">
        <v>4</v>
      </c>
      <c r="C27" s="70"/>
      <c r="D27" s="71"/>
      <c r="E27" s="70"/>
      <c r="F27" s="16"/>
      <c r="G27" s="205">
        <f>CenaCelkem-(ZakladDPHSni+DPHSni+ZakladDPHZakl+DPHZakl)</f>
        <v>0</v>
      </c>
      <c r="H27" s="205"/>
      <c r="I27" s="205"/>
      <c r="J27" s="41" t="str">
        <f t="shared" si="0"/>
        <v>CZK</v>
      </c>
    </row>
    <row r="28" spans="1:10" ht="27.75" hidden="1" customHeight="1" thickBot="1" x14ac:dyDescent="0.25">
      <c r="A28" s="2"/>
      <c r="B28" s="114" t="s">
        <v>23</v>
      </c>
      <c r="C28" s="115"/>
      <c r="D28" s="115"/>
      <c r="E28" s="116"/>
      <c r="F28" s="117"/>
      <c r="G28" s="239">
        <f>ZakladDPHSniVypocet+ZakladDPHZaklVypocet</f>
        <v>0</v>
      </c>
      <c r="H28" s="239"/>
      <c r="I28" s="239"/>
      <c r="J28" s="118" t="str">
        <f t="shared" si="0"/>
        <v>CZK</v>
      </c>
    </row>
    <row r="29" spans="1:10" ht="27.75" customHeight="1" thickBot="1" x14ac:dyDescent="0.25">
      <c r="A29" s="2">
        <f>(A27-INT(A27))*100</f>
        <v>0</v>
      </c>
      <c r="B29" s="114" t="s">
        <v>35</v>
      </c>
      <c r="C29" s="119"/>
      <c r="D29" s="119"/>
      <c r="E29" s="119"/>
      <c r="F29" s="120"/>
      <c r="G29" s="238">
        <f>A27</f>
        <v>0</v>
      </c>
      <c r="H29" s="238"/>
      <c r="I29" s="238"/>
      <c r="J29" s="121" t="s">
        <v>78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0"/>
      <c r="E34" s="241"/>
      <c r="G34" s="242"/>
      <c r="H34" s="243"/>
      <c r="I34" s="243"/>
      <c r="J34" s="25"/>
    </row>
    <row r="35" spans="1:10" ht="12.75" customHeight="1" x14ac:dyDescent="0.2">
      <c r="A35" s="2"/>
      <c r="B35" s="2"/>
      <c r="D35" s="232" t="s">
        <v>2</v>
      </c>
      <c r="E35" s="232"/>
      <c r="H35" s="10" t="s">
        <v>3</v>
      </c>
      <c r="J35" s="9"/>
    </row>
    <row r="36" spans="1:10" ht="13.5" customHeight="1" thickBot="1" x14ac:dyDescent="0.25">
      <c r="A36" s="11"/>
      <c r="B36" s="11"/>
      <c r="C36" s="75"/>
      <c r="D36" s="75"/>
      <c r="E36" s="75"/>
      <c r="F36" s="12"/>
      <c r="G36" s="12"/>
      <c r="H36" s="12"/>
      <c r="I36" s="12"/>
      <c r="J36" s="13"/>
    </row>
    <row r="37" spans="1:10" ht="27" customHeight="1" x14ac:dyDescent="0.2">
      <c r="B37" s="91" t="s">
        <v>16</v>
      </c>
      <c r="C37" s="92"/>
      <c r="D37" s="92"/>
      <c r="E37" s="92"/>
      <c r="F37" s="93"/>
      <c r="G37" s="93"/>
      <c r="H37" s="93"/>
      <c r="I37" s="93"/>
      <c r="J37" s="94"/>
    </row>
    <row r="38" spans="1:10" ht="25.5" customHeight="1" x14ac:dyDescent="0.2">
      <c r="A38" s="90" t="s">
        <v>37</v>
      </c>
      <c r="B38" s="95" t="s">
        <v>17</v>
      </c>
      <c r="C38" s="96" t="s">
        <v>5</v>
      </c>
      <c r="D38" s="96"/>
      <c r="E38" s="96"/>
      <c r="F38" s="97" t="str">
        <f>B23</f>
        <v>Základ pro sníženou DPH</v>
      </c>
      <c r="G38" s="97" t="str">
        <f>B25</f>
        <v>Základ pro základní DPH</v>
      </c>
      <c r="H38" s="98" t="s">
        <v>18</v>
      </c>
      <c r="I38" s="98" t="s">
        <v>1</v>
      </c>
      <c r="J38" s="99" t="s">
        <v>0</v>
      </c>
    </row>
    <row r="39" spans="1:10" ht="25.5" hidden="1" customHeight="1" x14ac:dyDescent="0.2">
      <c r="A39" s="90">
        <v>1</v>
      </c>
      <c r="B39" s="100" t="s">
        <v>50</v>
      </c>
      <c r="C39" s="244"/>
      <c r="D39" s="244"/>
      <c r="E39" s="244"/>
      <c r="F39" s="101">
        <f>'0 1 Naklady'!AE14+'SO 542 01 Pol'!AE905+'SO 542 02 Pol'!AE88+'SO 542 04.01 Pol'!AE396+'SO 542 04.02 Pol'!AE133+'SO 542 04.03 Pol'!AE122+'SO 542 04.04 Pol'!AE187+'SO 542 05 Pol'!AE199+'SO 542 06 Pol'!AE182+'SO 542 07.01 Pol'!AE91+'SO 542 07.02 Pol'!AE51</f>
        <v>0</v>
      </c>
      <c r="G39" s="102">
        <f>'0 1 Naklady'!AF14+'SO 542 01 Pol'!AF905+'SO 542 02 Pol'!AF88+'SO 542 04.01 Pol'!AF396+'SO 542 04.02 Pol'!AF133+'SO 542 04.03 Pol'!AF122+'SO 542 04.04 Pol'!AF187+'SO 542 05 Pol'!AF199+'SO 542 06 Pol'!AF182+'SO 542 07.01 Pol'!AF91+'SO 542 07.02 Pol'!AF51</f>
        <v>0</v>
      </c>
      <c r="H39" s="103">
        <f t="shared" ref="H39:H53" si="1">(F39*SazbaDPH1/100)+(G39*SazbaDPH2/100)</f>
        <v>0</v>
      </c>
      <c r="I39" s="103">
        <f>F39+G39+H39</f>
        <v>0</v>
      </c>
      <c r="J39" s="104" t="str">
        <f>IF(_xlfn.SINGLE(CenaCelkemVypocet)=0,"",I39/_xlfn.SINGLE(CenaCelkemVypocet)*100)</f>
        <v/>
      </c>
    </row>
    <row r="40" spans="1:10" ht="25.5" customHeight="1" x14ac:dyDescent="0.2">
      <c r="A40" s="90">
        <v>2</v>
      </c>
      <c r="B40" s="105"/>
      <c r="C40" s="245" t="s">
        <v>51</v>
      </c>
      <c r="D40" s="245"/>
      <c r="E40" s="245"/>
      <c r="F40" s="106">
        <f>'0 1 Naklady'!AE14</f>
        <v>0</v>
      </c>
      <c r="G40" s="107">
        <f>'0 1 Naklady'!AF14</f>
        <v>0</v>
      </c>
      <c r="H40" s="107">
        <f t="shared" si="1"/>
        <v>0</v>
      </c>
      <c r="I40" s="107">
        <f>F40+G40+H40</f>
        <v>0</v>
      </c>
      <c r="J40" s="108" t="str">
        <f>IF(_xlfn.SINGLE(CenaCelkemVypocet)=0,"",I40/_xlfn.SINGLE(CenaCelkemVypocet)*100)</f>
        <v/>
      </c>
    </row>
    <row r="41" spans="1:10" ht="25.5" customHeight="1" x14ac:dyDescent="0.2">
      <c r="A41" s="90">
        <v>3</v>
      </c>
      <c r="B41" s="109" t="s">
        <v>52</v>
      </c>
      <c r="C41" s="244" t="s">
        <v>53</v>
      </c>
      <c r="D41" s="244"/>
      <c r="E41" s="244"/>
      <c r="F41" s="110">
        <f>'0 1 Naklady'!AE14</f>
        <v>0</v>
      </c>
      <c r="G41" s="103">
        <f>'0 1 Naklady'!AF14</f>
        <v>0</v>
      </c>
      <c r="H41" s="103">
        <f t="shared" si="1"/>
        <v>0</v>
      </c>
      <c r="I41" s="103">
        <f>F41+G41+H41</f>
        <v>0</v>
      </c>
      <c r="J41" s="104" t="str">
        <f>IF(_xlfn.SINGLE(CenaCelkemVypocet)=0,"",I41/_xlfn.SINGLE(CenaCelkemVypocet)*100)</f>
        <v/>
      </c>
    </row>
    <row r="42" spans="1:10" ht="25.5" customHeight="1" x14ac:dyDescent="0.2">
      <c r="A42" s="90">
        <v>2</v>
      </c>
      <c r="B42" s="105"/>
      <c r="C42" s="245" t="s">
        <v>54</v>
      </c>
      <c r="D42" s="245"/>
      <c r="E42" s="245"/>
      <c r="F42" s="106"/>
      <c r="G42" s="107"/>
      <c r="H42" s="107">
        <f t="shared" si="1"/>
        <v>0</v>
      </c>
      <c r="I42" s="107"/>
      <c r="J42" s="108"/>
    </row>
    <row r="43" spans="1:10" ht="25.5" customHeight="1" x14ac:dyDescent="0.2">
      <c r="A43" s="90">
        <v>2</v>
      </c>
      <c r="B43" s="105" t="s">
        <v>55</v>
      </c>
      <c r="C43" s="245" t="s">
        <v>56</v>
      </c>
      <c r="D43" s="245"/>
      <c r="E43" s="245"/>
      <c r="F43" s="106">
        <f>'SO 542 01 Pol'!AE905+'SO 542 02 Pol'!AE88+'SO 542 04.01 Pol'!AE396+'SO 542 04.02 Pol'!AE133+'SO 542 04.03 Pol'!AE122+'SO 542 04.04 Pol'!AE187+'SO 542 05 Pol'!AE199+'SO 542 06 Pol'!AE182+'SO 542 07.01 Pol'!AE91+'SO 542 07.02 Pol'!AE51</f>
        <v>0</v>
      </c>
      <c r="G43" s="107">
        <f>'SO 542 01 Pol'!AF905+'SO 542 02 Pol'!AF88+'SO 542 04.01 Pol'!AF396+'SO 542 04.02 Pol'!AF133+'SO 542 04.03 Pol'!AF122+'SO 542 04.04 Pol'!AF187+'SO 542 05 Pol'!AF199+'SO 542 06 Pol'!AF182+'SO 542 07.01 Pol'!AF91+'SO 542 07.02 Pol'!AF51</f>
        <v>0</v>
      </c>
      <c r="H43" s="107">
        <f t="shared" si="1"/>
        <v>0</v>
      </c>
      <c r="I43" s="107">
        <f t="shared" ref="I43:I53" si="2">F43+G43+H43</f>
        <v>0</v>
      </c>
      <c r="J43" s="108" t="str">
        <f>IF(_xlfn.SINGLE(CenaCelkemVypocet)=0,"",I43/_xlfn.SINGLE(CenaCelkemVypocet)*100)</f>
        <v/>
      </c>
    </row>
    <row r="44" spans="1:10" ht="25.5" customHeight="1" x14ac:dyDescent="0.2">
      <c r="A44" s="90">
        <v>3</v>
      </c>
      <c r="B44" s="109" t="s">
        <v>57</v>
      </c>
      <c r="C44" s="244" t="s">
        <v>58</v>
      </c>
      <c r="D44" s="244"/>
      <c r="E44" s="244"/>
      <c r="F44" s="110">
        <f>'SO 542 01 Pol'!AE905</f>
        <v>0</v>
      </c>
      <c r="G44" s="103">
        <f>'SO 542 01 Pol'!AF905</f>
        <v>0</v>
      </c>
      <c r="H44" s="103">
        <f t="shared" si="1"/>
        <v>0</v>
      </c>
      <c r="I44" s="103">
        <f t="shared" si="2"/>
        <v>0</v>
      </c>
      <c r="J44" s="104" t="str">
        <f>IF(_xlfn.SINGLE(CenaCelkemVypocet)=0,"",I44/_xlfn.SINGLE(CenaCelkemVypocet)*100)</f>
        <v/>
      </c>
    </row>
    <row r="45" spans="1:10" ht="25.5" customHeight="1" x14ac:dyDescent="0.2">
      <c r="A45" s="90">
        <v>3</v>
      </c>
      <c r="B45" s="109" t="s">
        <v>59</v>
      </c>
      <c r="C45" s="244" t="s">
        <v>60</v>
      </c>
      <c r="D45" s="244"/>
      <c r="E45" s="244"/>
      <c r="F45" s="110">
        <f>'SO 542 02 Pol'!AE88</f>
        <v>0</v>
      </c>
      <c r="G45" s="103">
        <f>'SO 542 02 Pol'!AF88</f>
        <v>0</v>
      </c>
      <c r="H45" s="103">
        <f t="shared" si="1"/>
        <v>0</v>
      </c>
      <c r="I45" s="103">
        <f t="shared" si="2"/>
        <v>0</v>
      </c>
      <c r="J45" s="104" t="str">
        <f>IF(_xlfn.SINGLE(CenaCelkemVypocet)=0,"",I45/_xlfn.SINGLE(CenaCelkemVypocet)*100)</f>
        <v/>
      </c>
    </row>
    <row r="46" spans="1:10" ht="25.5" customHeight="1" x14ac:dyDescent="0.2">
      <c r="A46" s="90">
        <v>3</v>
      </c>
      <c r="B46" s="109" t="s">
        <v>61</v>
      </c>
      <c r="C46" s="244" t="s">
        <v>62</v>
      </c>
      <c r="D46" s="244"/>
      <c r="E46" s="244"/>
      <c r="F46" s="110">
        <f>'SO 542 04.01 Pol'!AE396</f>
        <v>0</v>
      </c>
      <c r="G46" s="103">
        <f>'SO 542 04.01 Pol'!AF396</f>
        <v>0</v>
      </c>
      <c r="H46" s="103">
        <f t="shared" si="1"/>
        <v>0</v>
      </c>
      <c r="I46" s="103">
        <f t="shared" si="2"/>
        <v>0</v>
      </c>
      <c r="J46" s="104" t="str">
        <f>IF(_xlfn.SINGLE(CenaCelkemVypocet)=0,"",I46/_xlfn.SINGLE(CenaCelkemVypocet)*100)</f>
        <v/>
      </c>
    </row>
    <row r="47" spans="1:10" ht="25.5" customHeight="1" x14ac:dyDescent="0.2">
      <c r="A47" s="90">
        <v>3</v>
      </c>
      <c r="B47" s="109" t="s">
        <v>63</v>
      </c>
      <c r="C47" s="244" t="s">
        <v>64</v>
      </c>
      <c r="D47" s="244"/>
      <c r="E47" s="244"/>
      <c r="F47" s="110">
        <f>'SO 542 04.02 Pol'!AE133</f>
        <v>0</v>
      </c>
      <c r="G47" s="103">
        <f>'SO 542 04.02 Pol'!AF133</f>
        <v>0</v>
      </c>
      <c r="H47" s="103">
        <f t="shared" si="1"/>
        <v>0</v>
      </c>
      <c r="I47" s="103">
        <f t="shared" si="2"/>
        <v>0</v>
      </c>
      <c r="J47" s="104" t="str">
        <f>IF(_xlfn.SINGLE(CenaCelkemVypocet)=0,"",I47/_xlfn.SINGLE(CenaCelkemVypocet)*100)</f>
        <v/>
      </c>
    </row>
    <row r="48" spans="1:10" ht="25.5" customHeight="1" x14ac:dyDescent="0.2">
      <c r="A48" s="90">
        <v>3</v>
      </c>
      <c r="B48" s="109" t="s">
        <v>65</v>
      </c>
      <c r="C48" s="244" t="s">
        <v>66</v>
      </c>
      <c r="D48" s="244"/>
      <c r="E48" s="244"/>
      <c r="F48" s="110">
        <f>'SO 542 04.03 Pol'!AE122</f>
        <v>0</v>
      </c>
      <c r="G48" s="103">
        <f>'SO 542 04.03 Pol'!AF122</f>
        <v>0</v>
      </c>
      <c r="H48" s="103">
        <f t="shared" si="1"/>
        <v>0</v>
      </c>
      <c r="I48" s="103">
        <f t="shared" si="2"/>
        <v>0</v>
      </c>
      <c r="J48" s="104" t="str">
        <f>IF(_xlfn.SINGLE(CenaCelkemVypocet)=0,"",I48/_xlfn.SINGLE(CenaCelkemVypocet)*100)</f>
        <v/>
      </c>
    </row>
    <row r="49" spans="1:10" ht="25.5" customHeight="1" x14ac:dyDescent="0.2">
      <c r="A49" s="90">
        <v>3</v>
      </c>
      <c r="B49" s="109" t="s">
        <v>67</v>
      </c>
      <c r="C49" s="244" t="s">
        <v>68</v>
      </c>
      <c r="D49" s="244"/>
      <c r="E49" s="244"/>
      <c r="F49" s="110">
        <f>'SO 542 04.04 Pol'!AE187</f>
        <v>0</v>
      </c>
      <c r="G49" s="103">
        <f>'SO 542 04.04 Pol'!AF187</f>
        <v>0</v>
      </c>
      <c r="H49" s="103">
        <f t="shared" si="1"/>
        <v>0</v>
      </c>
      <c r="I49" s="103">
        <f t="shared" si="2"/>
        <v>0</v>
      </c>
      <c r="J49" s="104" t="str">
        <f>IF(_xlfn.SINGLE(CenaCelkemVypocet)=0,"",I49/_xlfn.SINGLE(CenaCelkemVypocet)*100)</f>
        <v/>
      </c>
    </row>
    <row r="50" spans="1:10" ht="25.5" customHeight="1" x14ac:dyDescent="0.2">
      <c r="A50" s="90">
        <v>3</v>
      </c>
      <c r="B50" s="109" t="s">
        <v>69</v>
      </c>
      <c r="C50" s="244" t="s">
        <v>70</v>
      </c>
      <c r="D50" s="244"/>
      <c r="E50" s="244"/>
      <c r="F50" s="110">
        <f>'SO 542 05 Pol'!AE199</f>
        <v>0</v>
      </c>
      <c r="G50" s="103">
        <f>'SO 542 05 Pol'!AF199</f>
        <v>0</v>
      </c>
      <c r="H50" s="103">
        <f t="shared" si="1"/>
        <v>0</v>
      </c>
      <c r="I50" s="103">
        <f t="shared" si="2"/>
        <v>0</v>
      </c>
      <c r="J50" s="104" t="str">
        <f>IF(_xlfn.SINGLE(CenaCelkemVypocet)=0,"",I50/_xlfn.SINGLE(CenaCelkemVypocet)*100)</f>
        <v/>
      </c>
    </row>
    <row r="51" spans="1:10" ht="25.5" customHeight="1" x14ac:dyDescent="0.2">
      <c r="A51" s="90">
        <v>3</v>
      </c>
      <c r="B51" s="109" t="s">
        <v>71</v>
      </c>
      <c r="C51" s="244" t="s">
        <v>72</v>
      </c>
      <c r="D51" s="244"/>
      <c r="E51" s="244"/>
      <c r="F51" s="110">
        <f>'SO 542 06 Pol'!AE182</f>
        <v>0</v>
      </c>
      <c r="G51" s="103">
        <f>'SO 542 06 Pol'!AF182</f>
        <v>0</v>
      </c>
      <c r="H51" s="103">
        <f t="shared" si="1"/>
        <v>0</v>
      </c>
      <c r="I51" s="103">
        <f t="shared" si="2"/>
        <v>0</v>
      </c>
      <c r="J51" s="104" t="str">
        <f>IF(_xlfn.SINGLE(CenaCelkemVypocet)=0,"",I51/_xlfn.SINGLE(CenaCelkemVypocet)*100)</f>
        <v/>
      </c>
    </row>
    <row r="52" spans="1:10" ht="25.5" customHeight="1" x14ac:dyDescent="0.2">
      <c r="A52" s="90">
        <v>3</v>
      </c>
      <c r="B52" s="109" t="s">
        <v>73</v>
      </c>
      <c r="C52" s="244" t="s">
        <v>74</v>
      </c>
      <c r="D52" s="244"/>
      <c r="E52" s="244"/>
      <c r="F52" s="110">
        <f>'SO 542 07.01 Pol'!AE91</f>
        <v>0</v>
      </c>
      <c r="G52" s="103">
        <f>'SO 542 07.01 Pol'!AF91</f>
        <v>0</v>
      </c>
      <c r="H52" s="103">
        <f t="shared" si="1"/>
        <v>0</v>
      </c>
      <c r="I52" s="103">
        <f t="shared" si="2"/>
        <v>0</v>
      </c>
      <c r="J52" s="104" t="str">
        <f>IF(_xlfn.SINGLE(CenaCelkemVypocet)=0,"",I52/_xlfn.SINGLE(CenaCelkemVypocet)*100)</f>
        <v/>
      </c>
    </row>
    <row r="53" spans="1:10" ht="25.5" customHeight="1" x14ac:dyDescent="0.2">
      <c r="A53" s="90">
        <v>3</v>
      </c>
      <c r="B53" s="109" t="s">
        <v>75</v>
      </c>
      <c r="C53" s="244" t="s">
        <v>76</v>
      </c>
      <c r="D53" s="244"/>
      <c r="E53" s="244"/>
      <c r="F53" s="110">
        <f>'SO 542 07.02 Pol'!AE51</f>
        <v>0</v>
      </c>
      <c r="G53" s="103">
        <f>'SO 542 07.02 Pol'!AF51</f>
        <v>0</v>
      </c>
      <c r="H53" s="103">
        <f t="shared" si="1"/>
        <v>0</v>
      </c>
      <c r="I53" s="103">
        <f t="shared" si="2"/>
        <v>0</v>
      </c>
      <c r="J53" s="104" t="str">
        <f>IF(_xlfn.SINGLE(CenaCelkemVypocet)=0,"",I53/_xlfn.SINGLE(CenaCelkemVypocet)*100)</f>
        <v/>
      </c>
    </row>
    <row r="54" spans="1:10" ht="25.5" customHeight="1" x14ac:dyDescent="0.2">
      <c r="A54" s="90"/>
      <c r="B54" s="246" t="s">
        <v>77</v>
      </c>
      <c r="C54" s="247"/>
      <c r="D54" s="247"/>
      <c r="E54" s="248"/>
      <c r="F54" s="111">
        <f>SUMIF(A39:A53,"=1",F39:F53)</f>
        <v>0</v>
      </c>
      <c r="G54" s="112">
        <f>SUMIF(A39:A53,"=1",G39:G53)</f>
        <v>0</v>
      </c>
      <c r="H54" s="112">
        <f>SUMIF(A39:A53,"=1",H39:H53)</f>
        <v>0</v>
      </c>
      <c r="I54" s="112">
        <f>SUMIF(A39:A53,"=1",I39:I53)</f>
        <v>0</v>
      </c>
      <c r="J54" s="113">
        <f>SUMIF(A39:A53,"=1",J39:J53)</f>
        <v>0</v>
      </c>
    </row>
    <row r="56" spans="1:10" x14ac:dyDescent="0.2">
      <c r="A56" t="s">
        <v>79</v>
      </c>
      <c r="B56" t="s">
        <v>80</v>
      </c>
    </row>
    <row r="57" spans="1:10" x14ac:dyDescent="0.2">
      <c r="A57" t="s">
        <v>81</v>
      </c>
      <c r="B57" t="s">
        <v>82</v>
      </c>
    </row>
    <row r="58" spans="1:10" x14ac:dyDescent="0.2">
      <c r="A58" t="s">
        <v>83</v>
      </c>
      <c r="B58" t="s">
        <v>84</v>
      </c>
    </row>
    <row r="59" spans="1:10" x14ac:dyDescent="0.2">
      <c r="A59" t="s">
        <v>81</v>
      </c>
      <c r="B59" t="s">
        <v>85</v>
      </c>
    </row>
    <row r="60" spans="1:10" x14ac:dyDescent="0.2">
      <c r="A60" t="s">
        <v>83</v>
      </c>
      <c r="B60" t="s">
        <v>86</v>
      </c>
    </row>
    <row r="61" spans="1:10" x14ac:dyDescent="0.2">
      <c r="A61" t="s">
        <v>83</v>
      </c>
      <c r="B61" t="s">
        <v>87</v>
      </c>
    </row>
    <row r="62" spans="1:10" x14ac:dyDescent="0.2">
      <c r="A62" t="s">
        <v>83</v>
      </c>
      <c r="B62" t="s">
        <v>88</v>
      </c>
    </row>
    <row r="63" spans="1:10" x14ac:dyDescent="0.2">
      <c r="A63" t="s">
        <v>83</v>
      </c>
      <c r="B63" t="s">
        <v>89</v>
      </c>
    </row>
    <row r="64" spans="1:10" x14ac:dyDescent="0.2">
      <c r="A64" t="s">
        <v>83</v>
      </c>
      <c r="B64" t="s">
        <v>90</v>
      </c>
    </row>
    <row r="65" spans="1:10" x14ac:dyDescent="0.2">
      <c r="A65" t="s">
        <v>83</v>
      </c>
      <c r="B65" t="s">
        <v>91</v>
      </c>
    </row>
    <row r="66" spans="1:10" x14ac:dyDescent="0.2">
      <c r="A66" t="s">
        <v>83</v>
      </c>
      <c r="B66" t="s">
        <v>92</v>
      </c>
    </row>
    <row r="67" spans="1:10" x14ac:dyDescent="0.2">
      <c r="A67" t="s">
        <v>83</v>
      </c>
      <c r="B67" t="s">
        <v>93</v>
      </c>
    </row>
    <row r="68" spans="1:10" x14ac:dyDescent="0.2">
      <c r="A68" t="s">
        <v>83</v>
      </c>
      <c r="B68" t="s">
        <v>94</v>
      </c>
    </row>
    <row r="69" spans="1:10" x14ac:dyDescent="0.2">
      <c r="A69" t="s">
        <v>83</v>
      </c>
      <c r="B69" t="s">
        <v>95</v>
      </c>
    </row>
    <row r="72" spans="1:10" ht="15.75" x14ac:dyDescent="0.25">
      <c r="B72" s="122" t="s">
        <v>96</v>
      </c>
    </row>
    <row r="74" spans="1:10" ht="25.5" customHeight="1" x14ac:dyDescent="0.2">
      <c r="A74" s="124"/>
      <c r="B74" s="127" t="s">
        <v>17</v>
      </c>
      <c r="C74" s="127" t="s">
        <v>5</v>
      </c>
      <c r="D74" s="128"/>
      <c r="E74" s="128"/>
      <c r="F74" s="129" t="s">
        <v>97</v>
      </c>
      <c r="G74" s="129"/>
      <c r="H74" s="129"/>
      <c r="I74" s="129" t="s">
        <v>29</v>
      </c>
      <c r="J74" s="129" t="s">
        <v>0</v>
      </c>
    </row>
    <row r="75" spans="1:10" ht="36.75" customHeight="1" x14ac:dyDescent="0.2">
      <c r="A75" s="125"/>
      <c r="B75" s="130" t="s">
        <v>52</v>
      </c>
      <c r="C75" s="249" t="s">
        <v>98</v>
      </c>
      <c r="D75" s="250"/>
      <c r="E75" s="250"/>
      <c r="F75" s="136" t="s">
        <v>24</v>
      </c>
      <c r="G75" s="137"/>
      <c r="H75" s="137"/>
      <c r="I75" s="137">
        <f>'SO 542 01 Pol'!G8+'SO 542 02 Pol'!G8+'SO 542 06 Pol'!G8</f>
        <v>0</v>
      </c>
      <c r="J75" s="134" t="str">
        <f>IF(I169=0,"",I75/I169*100)</f>
        <v/>
      </c>
    </row>
    <row r="76" spans="1:10" ht="36.75" customHeight="1" x14ac:dyDescent="0.2">
      <c r="A76" s="125"/>
      <c r="B76" s="130" t="s">
        <v>99</v>
      </c>
      <c r="C76" s="249" t="s">
        <v>100</v>
      </c>
      <c r="D76" s="250"/>
      <c r="E76" s="250"/>
      <c r="F76" s="136" t="s">
        <v>24</v>
      </c>
      <c r="G76" s="137"/>
      <c r="H76" s="137"/>
      <c r="I76" s="137">
        <f>'SO 542 01 Pol'!G56</f>
        <v>0</v>
      </c>
      <c r="J76" s="134" t="str">
        <f>IF(I169=0,"",I76/I169*100)</f>
        <v/>
      </c>
    </row>
    <row r="77" spans="1:10" ht="36.75" customHeight="1" x14ac:dyDescent="0.2">
      <c r="A77" s="125"/>
      <c r="B77" s="130" t="s">
        <v>101</v>
      </c>
      <c r="C77" s="249" t="s">
        <v>102</v>
      </c>
      <c r="D77" s="250"/>
      <c r="E77" s="250"/>
      <c r="F77" s="136" t="s">
        <v>24</v>
      </c>
      <c r="G77" s="137"/>
      <c r="H77" s="137"/>
      <c r="I77" s="137">
        <f>'SO 542 01 Pol'!G215</f>
        <v>0</v>
      </c>
      <c r="J77" s="134" t="str">
        <f>IF(I169=0,"",I77/I169*100)</f>
        <v/>
      </c>
    </row>
    <row r="78" spans="1:10" ht="36.75" customHeight="1" x14ac:dyDescent="0.2">
      <c r="A78" s="125"/>
      <c r="B78" s="130" t="s">
        <v>103</v>
      </c>
      <c r="C78" s="249" t="s">
        <v>104</v>
      </c>
      <c r="D78" s="250"/>
      <c r="E78" s="250"/>
      <c r="F78" s="136" t="s">
        <v>24</v>
      </c>
      <c r="G78" s="137"/>
      <c r="H78" s="137"/>
      <c r="I78" s="137">
        <f>'SO 542 01 Pol'!G329+'SO 542 06 Pol'!G31</f>
        <v>0</v>
      </c>
      <c r="J78" s="134" t="str">
        <f>IF(I169=0,"",I78/I169*100)</f>
        <v/>
      </c>
    </row>
    <row r="79" spans="1:10" ht="36.75" customHeight="1" x14ac:dyDescent="0.2">
      <c r="A79" s="125"/>
      <c r="B79" s="130" t="s">
        <v>105</v>
      </c>
      <c r="C79" s="249" t="s">
        <v>106</v>
      </c>
      <c r="D79" s="250"/>
      <c r="E79" s="250"/>
      <c r="F79" s="136" t="s">
        <v>24</v>
      </c>
      <c r="G79" s="137"/>
      <c r="H79" s="137"/>
      <c r="I79" s="137">
        <f>'SO 542 01 Pol'!G389+'SO 542 02 Pol'!G34</f>
        <v>0</v>
      </c>
      <c r="J79" s="134" t="str">
        <f>IF(I169=0,"",I79/I169*100)</f>
        <v/>
      </c>
    </row>
    <row r="80" spans="1:10" ht="36.75" customHeight="1" x14ac:dyDescent="0.2">
      <c r="A80" s="125"/>
      <c r="B80" s="130" t="s">
        <v>107</v>
      </c>
      <c r="C80" s="249" t="s">
        <v>108</v>
      </c>
      <c r="D80" s="250"/>
      <c r="E80" s="250"/>
      <c r="F80" s="136" t="s">
        <v>24</v>
      </c>
      <c r="G80" s="137"/>
      <c r="H80" s="137"/>
      <c r="I80" s="137">
        <f>'SO 542 01 Pol'!G397</f>
        <v>0</v>
      </c>
      <c r="J80" s="134" t="str">
        <f>IF(I169=0,"",I80/I169*100)</f>
        <v/>
      </c>
    </row>
    <row r="81" spans="1:10" ht="36.75" customHeight="1" x14ac:dyDescent="0.2">
      <c r="A81" s="125"/>
      <c r="B81" s="130" t="s">
        <v>109</v>
      </c>
      <c r="C81" s="249" t="s">
        <v>110</v>
      </c>
      <c r="D81" s="250"/>
      <c r="E81" s="250"/>
      <c r="F81" s="136" t="s">
        <v>24</v>
      </c>
      <c r="G81" s="137"/>
      <c r="H81" s="137"/>
      <c r="I81" s="137">
        <f>'SO 542 01 Pol'!G439</f>
        <v>0</v>
      </c>
      <c r="J81" s="134" t="str">
        <f>IF(I169=0,"",I81/I169*100)</f>
        <v/>
      </c>
    </row>
    <row r="82" spans="1:10" ht="36.75" customHeight="1" x14ac:dyDescent="0.2">
      <c r="A82" s="125"/>
      <c r="B82" s="130" t="s">
        <v>111</v>
      </c>
      <c r="C82" s="249" t="s">
        <v>112</v>
      </c>
      <c r="D82" s="250"/>
      <c r="E82" s="250"/>
      <c r="F82" s="136" t="s">
        <v>24</v>
      </c>
      <c r="G82" s="137"/>
      <c r="H82" s="137"/>
      <c r="I82" s="137">
        <f>'SO 542 01 Pol'!G475</f>
        <v>0</v>
      </c>
      <c r="J82" s="134" t="str">
        <f>IF(I169=0,"",I82/I169*100)</f>
        <v/>
      </c>
    </row>
    <row r="83" spans="1:10" ht="36.75" customHeight="1" x14ac:dyDescent="0.2">
      <c r="A83" s="125"/>
      <c r="B83" s="130" t="s">
        <v>113</v>
      </c>
      <c r="C83" s="249" t="s">
        <v>114</v>
      </c>
      <c r="D83" s="250"/>
      <c r="E83" s="250"/>
      <c r="F83" s="136" t="s">
        <v>24</v>
      </c>
      <c r="G83" s="137"/>
      <c r="H83" s="137"/>
      <c r="I83" s="137">
        <f>'SO 542 01 Pol'!G479</f>
        <v>0</v>
      </c>
      <c r="J83" s="134" t="str">
        <f>IF(I169=0,"",I83/I169*100)</f>
        <v/>
      </c>
    </row>
    <row r="84" spans="1:10" ht="36.75" customHeight="1" x14ac:dyDescent="0.2">
      <c r="A84" s="125"/>
      <c r="B84" s="130" t="s">
        <v>115</v>
      </c>
      <c r="C84" s="249" t="s">
        <v>116</v>
      </c>
      <c r="D84" s="250"/>
      <c r="E84" s="250"/>
      <c r="F84" s="136" t="s">
        <v>24</v>
      </c>
      <c r="G84" s="137"/>
      <c r="H84" s="137"/>
      <c r="I84" s="137">
        <f>'SO 542 01 Pol'!G520+'SO 542 02 Pol'!G51</f>
        <v>0</v>
      </c>
      <c r="J84" s="134" t="str">
        <f>IF(I169=0,"",I84/I169*100)</f>
        <v/>
      </c>
    </row>
    <row r="85" spans="1:10" ht="36.75" customHeight="1" x14ac:dyDescent="0.2">
      <c r="A85" s="125"/>
      <c r="B85" s="130" t="s">
        <v>117</v>
      </c>
      <c r="C85" s="249" t="s">
        <v>118</v>
      </c>
      <c r="D85" s="250"/>
      <c r="E85" s="250"/>
      <c r="F85" s="136" t="s">
        <v>24</v>
      </c>
      <c r="G85" s="137"/>
      <c r="H85" s="137"/>
      <c r="I85" s="137">
        <f>'SO 542 02 Pol'!G56</f>
        <v>0</v>
      </c>
      <c r="J85" s="134" t="str">
        <f>IF(I169=0,"",I85/I169*100)</f>
        <v/>
      </c>
    </row>
    <row r="86" spans="1:10" ht="36.75" customHeight="1" x14ac:dyDescent="0.2">
      <c r="A86" s="125"/>
      <c r="B86" s="130" t="s">
        <v>119</v>
      </c>
      <c r="C86" s="249" t="s">
        <v>120</v>
      </c>
      <c r="D86" s="250"/>
      <c r="E86" s="250"/>
      <c r="F86" s="136" t="s">
        <v>24</v>
      </c>
      <c r="G86" s="137"/>
      <c r="H86" s="137"/>
      <c r="I86" s="137">
        <f>'SO 542 01 Pol'!G523</f>
        <v>0</v>
      </c>
      <c r="J86" s="134" t="str">
        <f>IF(I169=0,"",I86/I169*100)</f>
        <v/>
      </c>
    </row>
    <row r="87" spans="1:10" ht="36.75" customHeight="1" x14ac:dyDescent="0.2">
      <c r="A87" s="125"/>
      <c r="B87" s="130" t="s">
        <v>121</v>
      </c>
      <c r="C87" s="249" t="s">
        <v>122</v>
      </c>
      <c r="D87" s="250"/>
      <c r="E87" s="250"/>
      <c r="F87" s="136" t="s">
        <v>24</v>
      </c>
      <c r="G87" s="137"/>
      <c r="H87" s="137"/>
      <c r="I87" s="137">
        <f>'SO 542 01 Pol'!G554</f>
        <v>0</v>
      </c>
      <c r="J87" s="134" t="str">
        <f>IF(I169=0,"",I87/I169*100)</f>
        <v/>
      </c>
    </row>
    <row r="88" spans="1:10" ht="36.75" customHeight="1" x14ac:dyDescent="0.2">
      <c r="A88" s="125"/>
      <c r="B88" s="130" t="s">
        <v>123</v>
      </c>
      <c r="C88" s="249" t="s">
        <v>124</v>
      </c>
      <c r="D88" s="250"/>
      <c r="E88" s="250"/>
      <c r="F88" s="136" t="s">
        <v>24</v>
      </c>
      <c r="G88" s="137"/>
      <c r="H88" s="137"/>
      <c r="I88" s="137">
        <f>'SO 542 01 Pol'!G601</f>
        <v>0</v>
      </c>
      <c r="J88" s="134" t="str">
        <f>IF(I169=0,"",I88/I169*100)</f>
        <v/>
      </c>
    </row>
    <row r="89" spans="1:10" ht="36.75" customHeight="1" x14ac:dyDescent="0.2">
      <c r="A89" s="125"/>
      <c r="B89" s="130" t="s">
        <v>125</v>
      </c>
      <c r="C89" s="249" t="s">
        <v>126</v>
      </c>
      <c r="D89" s="250"/>
      <c r="E89" s="250"/>
      <c r="F89" s="136" t="s">
        <v>24</v>
      </c>
      <c r="G89" s="137"/>
      <c r="H89" s="137"/>
      <c r="I89" s="137">
        <f>'SO 542 01 Pol'!G622+'SO 542 06 Pol'!G37</f>
        <v>0</v>
      </c>
      <c r="J89" s="134" t="str">
        <f>IF(I169=0,"",I89/I169*100)</f>
        <v/>
      </c>
    </row>
    <row r="90" spans="1:10" ht="36.75" customHeight="1" x14ac:dyDescent="0.2">
      <c r="A90" s="125"/>
      <c r="B90" s="130" t="s">
        <v>127</v>
      </c>
      <c r="C90" s="249" t="s">
        <v>128</v>
      </c>
      <c r="D90" s="250"/>
      <c r="E90" s="250"/>
      <c r="F90" s="136" t="s">
        <v>24</v>
      </c>
      <c r="G90" s="137"/>
      <c r="H90" s="137"/>
      <c r="I90" s="137">
        <f>'SO 542 01 Pol'!G699</f>
        <v>0</v>
      </c>
      <c r="J90" s="134" t="str">
        <f>IF(I169=0,"",I90/I169*100)</f>
        <v/>
      </c>
    </row>
    <row r="91" spans="1:10" ht="36.75" customHeight="1" x14ac:dyDescent="0.2">
      <c r="A91" s="125"/>
      <c r="B91" s="130" t="s">
        <v>129</v>
      </c>
      <c r="C91" s="249" t="s">
        <v>130</v>
      </c>
      <c r="D91" s="250"/>
      <c r="E91" s="250"/>
      <c r="F91" s="136" t="s">
        <v>24</v>
      </c>
      <c r="G91" s="137"/>
      <c r="H91" s="137"/>
      <c r="I91" s="137">
        <f>'SO 542 01 Pol'!G706+'SO 542 02 Pol'!G69</f>
        <v>0</v>
      </c>
      <c r="J91" s="134" t="str">
        <f>IF(I169=0,"",I91/I169*100)</f>
        <v/>
      </c>
    </row>
    <row r="92" spans="1:10" ht="36.75" customHeight="1" x14ac:dyDescent="0.2">
      <c r="A92" s="125"/>
      <c r="B92" s="130" t="s">
        <v>131</v>
      </c>
      <c r="C92" s="249" t="s">
        <v>132</v>
      </c>
      <c r="D92" s="250"/>
      <c r="E92" s="250"/>
      <c r="F92" s="136" t="s">
        <v>25</v>
      </c>
      <c r="G92" s="137"/>
      <c r="H92" s="137"/>
      <c r="I92" s="137">
        <f>'SO 542 01 Pol'!G709</f>
        <v>0</v>
      </c>
      <c r="J92" s="134" t="str">
        <f>IF(I169=0,"",I92/I169*100)</f>
        <v/>
      </c>
    </row>
    <row r="93" spans="1:10" ht="36.75" customHeight="1" x14ac:dyDescent="0.2">
      <c r="A93" s="125"/>
      <c r="B93" s="130" t="s">
        <v>133</v>
      </c>
      <c r="C93" s="249" t="s">
        <v>134</v>
      </c>
      <c r="D93" s="250"/>
      <c r="E93" s="250"/>
      <c r="F93" s="136" t="s">
        <v>25</v>
      </c>
      <c r="G93" s="137"/>
      <c r="H93" s="137"/>
      <c r="I93" s="137">
        <f>'SO 542 01 Pol'!G729</f>
        <v>0</v>
      </c>
      <c r="J93" s="134" t="str">
        <f>IF(I169=0,"",I93/I169*100)</f>
        <v/>
      </c>
    </row>
    <row r="94" spans="1:10" ht="36.75" customHeight="1" x14ac:dyDescent="0.2">
      <c r="A94" s="125"/>
      <c r="B94" s="130" t="s">
        <v>135</v>
      </c>
      <c r="C94" s="249" t="s">
        <v>136</v>
      </c>
      <c r="D94" s="250"/>
      <c r="E94" s="250"/>
      <c r="F94" s="136" t="s">
        <v>25</v>
      </c>
      <c r="G94" s="137"/>
      <c r="H94" s="137"/>
      <c r="I94" s="137">
        <f>'SO 542 06 Pol'!G41</f>
        <v>0</v>
      </c>
      <c r="J94" s="134" t="str">
        <f>IF(I169=0,"",I94/I169*100)</f>
        <v/>
      </c>
    </row>
    <row r="95" spans="1:10" ht="36.75" customHeight="1" x14ac:dyDescent="0.2">
      <c r="A95" s="125"/>
      <c r="B95" s="130" t="s">
        <v>137</v>
      </c>
      <c r="C95" s="249" t="s">
        <v>138</v>
      </c>
      <c r="D95" s="250"/>
      <c r="E95" s="250"/>
      <c r="F95" s="136" t="s">
        <v>25</v>
      </c>
      <c r="G95" s="137"/>
      <c r="H95" s="137"/>
      <c r="I95" s="137">
        <f>'SO 542 06 Pol'!G76</f>
        <v>0</v>
      </c>
      <c r="J95" s="134" t="str">
        <f>IF(I169=0,"",I95/I169*100)</f>
        <v/>
      </c>
    </row>
    <row r="96" spans="1:10" ht="36.75" customHeight="1" x14ac:dyDescent="0.2">
      <c r="A96" s="125"/>
      <c r="B96" s="130" t="s">
        <v>139</v>
      </c>
      <c r="C96" s="249" t="s">
        <v>140</v>
      </c>
      <c r="D96" s="250"/>
      <c r="E96" s="250"/>
      <c r="F96" s="136" t="s">
        <v>25</v>
      </c>
      <c r="G96" s="137"/>
      <c r="H96" s="137"/>
      <c r="I96" s="137">
        <f>'SO 542 06 Pol'!G136</f>
        <v>0</v>
      </c>
      <c r="J96" s="134" t="str">
        <f>IF(I169=0,"",I96/I169*100)</f>
        <v/>
      </c>
    </row>
    <row r="97" spans="1:10" ht="36.75" customHeight="1" x14ac:dyDescent="0.2">
      <c r="A97" s="125"/>
      <c r="B97" s="130" t="s">
        <v>141</v>
      </c>
      <c r="C97" s="249" t="s">
        <v>142</v>
      </c>
      <c r="D97" s="250"/>
      <c r="E97" s="250"/>
      <c r="F97" s="136" t="s">
        <v>25</v>
      </c>
      <c r="G97" s="137"/>
      <c r="H97" s="137"/>
      <c r="I97" s="137">
        <f>'SO 542 06 Pol'!G145</f>
        <v>0</v>
      </c>
      <c r="J97" s="134" t="str">
        <f>IF(I169=0,"",I97/I169*100)</f>
        <v/>
      </c>
    </row>
    <row r="98" spans="1:10" ht="36.75" customHeight="1" x14ac:dyDescent="0.2">
      <c r="A98" s="125"/>
      <c r="B98" s="130" t="s">
        <v>143</v>
      </c>
      <c r="C98" s="249" t="s">
        <v>144</v>
      </c>
      <c r="D98" s="250"/>
      <c r="E98" s="250"/>
      <c r="F98" s="136" t="s">
        <v>25</v>
      </c>
      <c r="G98" s="137"/>
      <c r="H98" s="137"/>
      <c r="I98" s="137">
        <f>'SO 542 06 Pol'!G171</f>
        <v>0</v>
      </c>
      <c r="J98" s="134" t="str">
        <f>IF(I169=0,"",I98/I169*100)</f>
        <v/>
      </c>
    </row>
    <row r="99" spans="1:10" ht="36.75" customHeight="1" x14ac:dyDescent="0.2">
      <c r="A99" s="125"/>
      <c r="B99" s="130" t="s">
        <v>145</v>
      </c>
      <c r="C99" s="249" t="s">
        <v>146</v>
      </c>
      <c r="D99" s="250"/>
      <c r="E99" s="250"/>
      <c r="F99" s="136" t="s">
        <v>25</v>
      </c>
      <c r="G99" s="137"/>
      <c r="H99" s="137"/>
      <c r="I99" s="137">
        <f>'SO 542 01 Pol'!G746</f>
        <v>0</v>
      </c>
      <c r="J99" s="134" t="str">
        <f>IF(I169=0,"",I99/I169*100)</f>
        <v/>
      </c>
    </row>
    <row r="100" spans="1:10" ht="36.75" customHeight="1" x14ac:dyDescent="0.2">
      <c r="A100" s="125"/>
      <c r="B100" s="130" t="s">
        <v>147</v>
      </c>
      <c r="C100" s="249" t="s">
        <v>148</v>
      </c>
      <c r="D100" s="250"/>
      <c r="E100" s="250"/>
      <c r="F100" s="136" t="s">
        <v>25</v>
      </c>
      <c r="G100" s="137"/>
      <c r="H100" s="137"/>
      <c r="I100" s="137">
        <f>'SO 542 01 Pol'!G762+'SO 542 06 Pol'!G176</f>
        <v>0</v>
      </c>
      <c r="J100" s="134" t="str">
        <f>IF(I169=0,"",I100/I169*100)</f>
        <v/>
      </c>
    </row>
    <row r="101" spans="1:10" ht="36.75" customHeight="1" x14ac:dyDescent="0.2">
      <c r="A101" s="125"/>
      <c r="B101" s="130" t="s">
        <v>149</v>
      </c>
      <c r="C101" s="249" t="s">
        <v>150</v>
      </c>
      <c r="D101" s="250"/>
      <c r="E101" s="250"/>
      <c r="F101" s="136" t="s">
        <v>25</v>
      </c>
      <c r="G101" s="137"/>
      <c r="H101" s="137"/>
      <c r="I101" s="137">
        <f>'SO 542 01 Pol'!G815</f>
        <v>0</v>
      </c>
      <c r="J101" s="134" t="str">
        <f>IF(I169=0,"",I101/I169*100)</f>
        <v/>
      </c>
    </row>
    <row r="102" spans="1:10" ht="36.75" customHeight="1" x14ac:dyDescent="0.2">
      <c r="A102" s="125"/>
      <c r="B102" s="130" t="s">
        <v>151</v>
      </c>
      <c r="C102" s="249" t="s">
        <v>152</v>
      </c>
      <c r="D102" s="250"/>
      <c r="E102" s="250"/>
      <c r="F102" s="136" t="s">
        <v>25</v>
      </c>
      <c r="G102" s="137"/>
      <c r="H102" s="137"/>
      <c r="I102" s="137">
        <f>'SO 542 01 Pol'!G843</f>
        <v>0</v>
      </c>
      <c r="J102" s="134" t="str">
        <f>IF(I169=0,"",I102/I169*100)</f>
        <v/>
      </c>
    </row>
    <row r="103" spans="1:10" ht="36.75" customHeight="1" x14ac:dyDescent="0.2">
      <c r="A103" s="125"/>
      <c r="B103" s="130" t="s">
        <v>153</v>
      </c>
      <c r="C103" s="249" t="s">
        <v>154</v>
      </c>
      <c r="D103" s="250"/>
      <c r="E103" s="250"/>
      <c r="F103" s="136" t="s">
        <v>25</v>
      </c>
      <c r="G103" s="137"/>
      <c r="H103" s="137"/>
      <c r="I103" s="137">
        <f>'SO 542 01 Pol'!G847</f>
        <v>0</v>
      </c>
      <c r="J103" s="134" t="str">
        <f>IF(I169=0,"",I103/I169*100)</f>
        <v/>
      </c>
    </row>
    <row r="104" spans="1:10" ht="36.75" customHeight="1" x14ac:dyDescent="0.2">
      <c r="A104" s="125"/>
      <c r="B104" s="130" t="s">
        <v>155</v>
      </c>
      <c r="C104" s="249" t="s">
        <v>156</v>
      </c>
      <c r="D104" s="250"/>
      <c r="E104" s="250"/>
      <c r="F104" s="136" t="s">
        <v>25</v>
      </c>
      <c r="G104" s="137"/>
      <c r="H104" s="137"/>
      <c r="I104" s="137">
        <f>'SO 542 01 Pol'!G861</f>
        <v>0</v>
      </c>
      <c r="J104" s="134" t="str">
        <f>IF(I169=0,"",I104/I169*100)</f>
        <v/>
      </c>
    </row>
    <row r="105" spans="1:10" ht="36.75" customHeight="1" x14ac:dyDescent="0.2">
      <c r="A105" s="125"/>
      <c r="B105" s="130" t="s">
        <v>157</v>
      </c>
      <c r="C105" s="249" t="s">
        <v>158</v>
      </c>
      <c r="D105" s="250"/>
      <c r="E105" s="250"/>
      <c r="F105" s="136" t="s">
        <v>25</v>
      </c>
      <c r="G105" s="137"/>
      <c r="H105" s="137"/>
      <c r="I105" s="137">
        <f>'SO 542 01 Pol'!G869</f>
        <v>0</v>
      </c>
      <c r="J105" s="134" t="str">
        <f>IF(I169=0,"",I105/I169*100)</f>
        <v/>
      </c>
    </row>
    <row r="106" spans="1:10" ht="36.75" customHeight="1" x14ac:dyDescent="0.2">
      <c r="A106" s="125"/>
      <c r="B106" s="130" t="s">
        <v>159</v>
      </c>
      <c r="C106" s="249" t="s">
        <v>160</v>
      </c>
      <c r="D106" s="250"/>
      <c r="E106" s="250"/>
      <c r="F106" s="136" t="s">
        <v>25</v>
      </c>
      <c r="G106" s="137"/>
      <c r="H106" s="137"/>
      <c r="I106" s="137">
        <f>'SO 542 04.04 Pol'!G8</f>
        <v>0</v>
      </c>
      <c r="J106" s="134" t="str">
        <f>IF(I169=0,"",I106/I169*100)</f>
        <v/>
      </c>
    </row>
    <row r="107" spans="1:10" ht="36.75" customHeight="1" x14ac:dyDescent="0.2">
      <c r="A107" s="125"/>
      <c r="B107" s="130" t="s">
        <v>159</v>
      </c>
      <c r="C107" s="249" t="s">
        <v>161</v>
      </c>
      <c r="D107" s="250"/>
      <c r="E107" s="250"/>
      <c r="F107" s="136" t="s">
        <v>25</v>
      </c>
      <c r="G107" s="137"/>
      <c r="H107" s="137"/>
      <c r="I107" s="137">
        <f>'SO 542 04.02 Pol'!G8+'SO 542 04.03 Pol'!G8</f>
        <v>0</v>
      </c>
      <c r="J107" s="134" t="str">
        <f>IF(I169=0,"",I107/I169*100)</f>
        <v/>
      </c>
    </row>
    <row r="108" spans="1:10" ht="36.75" customHeight="1" x14ac:dyDescent="0.2">
      <c r="A108" s="125"/>
      <c r="B108" s="130" t="s">
        <v>162</v>
      </c>
      <c r="C108" s="249" t="s">
        <v>163</v>
      </c>
      <c r="D108" s="250"/>
      <c r="E108" s="250"/>
      <c r="F108" s="136" t="s">
        <v>25</v>
      </c>
      <c r="G108" s="137"/>
      <c r="H108" s="137"/>
      <c r="I108" s="137">
        <f>'SO 542 04.01 Pol'!G8</f>
        <v>0</v>
      </c>
      <c r="J108" s="134" t="str">
        <f>IF(I169=0,"",I108/I169*100)</f>
        <v/>
      </c>
    </row>
    <row r="109" spans="1:10" ht="36.75" customHeight="1" x14ac:dyDescent="0.2">
      <c r="A109" s="125"/>
      <c r="B109" s="130" t="s">
        <v>164</v>
      </c>
      <c r="C109" s="249" t="s">
        <v>165</v>
      </c>
      <c r="D109" s="250"/>
      <c r="E109" s="250"/>
      <c r="F109" s="136" t="s">
        <v>25</v>
      </c>
      <c r="G109" s="137"/>
      <c r="H109" s="137"/>
      <c r="I109" s="137">
        <f>'SO 542 04.01 Pol'!G71</f>
        <v>0</v>
      </c>
      <c r="J109" s="134" t="str">
        <f>IF(I169=0,"",I109/I169*100)</f>
        <v/>
      </c>
    </row>
    <row r="110" spans="1:10" ht="36.75" customHeight="1" x14ac:dyDescent="0.2">
      <c r="A110" s="125"/>
      <c r="B110" s="130" t="s">
        <v>166</v>
      </c>
      <c r="C110" s="249" t="s">
        <v>167</v>
      </c>
      <c r="D110" s="250"/>
      <c r="E110" s="250"/>
      <c r="F110" s="136" t="s">
        <v>25</v>
      </c>
      <c r="G110" s="137"/>
      <c r="H110" s="137"/>
      <c r="I110" s="137">
        <f>'SO 542 04.03 Pol'!G22+'SO 542 04.04 Pol'!G11</f>
        <v>0</v>
      </c>
      <c r="J110" s="134" t="str">
        <f>IF(I169=0,"",I110/I169*100)</f>
        <v/>
      </c>
    </row>
    <row r="111" spans="1:10" ht="36.75" customHeight="1" x14ac:dyDescent="0.2">
      <c r="A111" s="125"/>
      <c r="B111" s="130" t="s">
        <v>166</v>
      </c>
      <c r="C111" s="249" t="s">
        <v>168</v>
      </c>
      <c r="D111" s="250"/>
      <c r="E111" s="250"/>
      <c r="F111" s="136" t="s">
        <v>25</v>
      </c>
      <c r="G111" s="137"/>
      <c r="H111" s="137"/>
      <c r="I111" s="137">
        <f>'SO 542 04.02 Pol'!G12</f>
        <v>0</v>
      </c>
      <c r="J111" s="134" t="str">
        <f>IF(I169=0,"",I111/I169*100)</f>
        <v/>
      </c>
    </row>
    <row r="112" spans="1:10" ht="36.75" customHeight="1" x14ac:dyDescent="0.2">
      <c r="A112" s="125"/>
      <c r="B112" s="130" t="s">
        <v>169</v>
      </c>
      <c r="C112" s="249" t="s">
        <v>170</v>
      </c>
      <c r="D112" s="250"/>
      <c r="E112" s="250"/>
      <c r="F112" s="136" t="s">
        <v>25</v>
      </c>
      <c r="G112" s="137"/>
      <c r="H112" s="137"/>
      <c r="I112" s="137">
        <f>'SO 542 04.01 Pol'!G146</f>
        <v>0</v>
      </c>
      <c r="J112" s="134" t="str">
        <f>IF(I169=0,"",I112/I169*100)</f>
        <v/>
      </c>
    </row>
    <row r="113" spans="1:10" ht="36.75" customHeight="1" x14ac:dyDescent="0.2">
      <c r="A113" s="125"/>
      <c r="B113" s="130" t="s">
        <v>171</v>
      </c>
      <c r="C113" s="249" t="s">
        <v>172</v>
      </c>
      <c r="D113" s="250"/>
      <c r="E113" s="250"/>
      <c r="F113" s="136" t="s">
        <v>25</v>
      </c>
      <c r="G113" s="137"/>
      <c r="H113" s="137"/>
      <c r="I113" s="137">
        <f>'SO 542 04.01 Pol'!G175</f>
        <v>0</v>
      </c>
      <c r="J113" s="134" t="str">
        <f>IF(I169=0,"",I113/I169*100)</f>
        <v/>
      </c>
    </row>
    <row r="114" spans="1:10" ht="36.75" customHeight="1" x14ac:dyDescent="0.2">
      <c r="A114" s="125"/>
      <c r="B114" s="130" t="s">
        <v>173</v>
      </c>
      <c r="C114" s="249" t="s">
        <v>174</v>
      </c>
      <c r="D114" s="250"/>
      <c r="E114" s="250"/>
      <c r="F114" s="136" t="s">
        <v>25</v>
      </c>
      <c r="G114" s="137"/>
      <c r="H114" s="137"/>
      <c r="I114" s="137">
        <f>'SO 542 04.01 Pol'!G210</f>
        <v>0</v>
      </c>
      <c r="J114" s="134" t="str">
        <f>IF(I169=0,"",I114/I169*100)</f>
        <v/>
      </c>
    </row>
    <row r="115" spans="1:10" ht="36.75" customHeight="1" x14ac:dyDescent="0.2">
      <c r="A115" s="125"/>
      <c r="B115" s="130" t="s">
        <v>175</v>
      </c>
      <c r="C115" s="249" t="s">
        <v>176</v>
      </c>
      <c r="D115" s="250"/>
      <c r="E115" s="250"/>
      <c r="F115" s="136" t="s">
        <v>25</v>
      </c>
      <c r="G115" s="137"/>
      <c r="H115" s="137"/>
      <c r="I115" s="137">
        <f>'SO 542 04.01 Pol'!G239</f>
        <v>0</v>
      </c>
      <c r="J115" s="134" t="str">
        <f>IF(I169=0,"",I115/I169*100)</f>
        <v/>
      </c>
    </row>
    <row r="116" spans="1:10" ht="36.75" customHeight="1" x14ac:dyDescent="0.2">
      <c r="A116" s="125"/>
      <c r="B116" s="130" t="s">
        <v>177</v>
      </c>
      <c r="C116" s="249" t="s">
        <v>178</v>
      </c>
      <c r="D116" s="250"/>
      <c r="E116" s="250"/>
      <c r="F116" s="136" t="s">
        <v>25</v>
      </c>
      <c r="G116" s="137"/>
      <c r="H116" s="137"/>
      <c r="I116" s="137">
        <f>'SO 542 04.01 Pol'!G274</f>
        <v>0</v>
      </c>
      <c r="J116" s="134" t="str">
        <f>IF(I169=0,"",I116/I169*100)</f>
        <v/>
      </c>
    </row>
    <row r="117" spans="1:10" ht="36.75" customHeight="1" x14ac:dyDescent="0.2">
      <c r="A117" s="125"/>
      <c r="B117" s="130" t="s">
        <v>179</v>
      </c>
      <c r="C117" s="249" t="s">
        <v>180</v>
      </c>
      <c r="D117" s="250"/>
      <c r="E117" s="250"/>
      <c r="F117" s="136" t="s">
        <v>25</v>
      </c>
      <c r="G117" s="137"/>
      <c r="H117" s="137"/>
      <c r="I117" s="137">
        <f>'SO 542 04.01 Pol'!G309</f>
        <v>0</v>
      </c>
      <c r="J117" s="134" t="str">
        <f>IF(I169=0,"",I117/I169*100)</f>
        <v/>
      </c>
    </row>
    <row r="118" spans="1:10" ht="36.75" customHeight="1" x14ac:dyDescent="0.2">
      <c r="A118" s="125"/>
      <c r="B118" s="130" t="s">
        <v>181</v>
      </c>
      <c r="C118" s="249" t="s">
        <v>182</v>
      </c>
      <c r="D118" s="250"/>
      <c r="E118" s="250"/>
      <c r="F118" s="136" t="s">
        <v>25</v>
      </c>
      <c r="G118" s="137"/>
      <c r="H118" s="137"/>
      <c r="I118" s="137">
        <f>'SO 542 04.03 Pol'!G43+'SO 542 04.04 Pol'!G20</f>
        <v>0</v>
      </c>
      <c r="J118" s="134" t="str">
        <f>IF(I169=0,"",I118/I169*100)</f>
        <v/>
      </c>
    </row>
    <row r="119" spans="1:10" ht="36.75" customHeight="1" x14ac:dyDescent="0.2">
      <c r="A119" s="125"/>
      <c r="B119" s="130" t="s">
        <v>181</v>
      </c>
      <c r="C119" s="249" t="s">
        <v>183</v>
      </c>
      <c r="D119" s="250"/>
      <c r="E119" s="250"/>
      <c r="F119" s="136" t="s">
        <v>25</v>
      </c>
      <c r="G119" s="137"/>
      <c r="H119" s="137"/>
      <c r="I119" s="137">
        <f>'SO 542 04.02 Pol'!G55</f>
        <v>0</v>
      </c>
      <c r="J119" s="134" t="str">
        <f>IF(I169=0,"",I119/I169*100)</f>
        <v/>
      </c>
    </row>
    <row r="120" spans="1:10" ht="36.75" customHeight="1" x14ac:dyDescent="0.2">
      <c r="A120" s="125"/>
      <c r="B120" s="130" t="s">
        <v>184</v>
      </c>
      <c r="C120" s="249" t="s">
        <v>185</v>
      </c>
      <c r="D120" s="250"/>
      <c r="E120" s="250"/>
      <c r="F120" s="136" t="s">
        <v>25</v>
      </c>
      <c r="G120" s="137"/>
      <c r="H120" s="137"/>
      <c r="I120" s="137">
        <f>'SO 542 04.01 Pol'!G332</f>
        <v>0</v>
      </c>
      <c r="J120" s="134" t="str">
        <f>IF(I169=0,"",I120/I169*100)</f>
        <v/>
      </c>
    </row>
    <row r="121" spans="1:10" ht="36.75" customHeight="1" x14ac:dyDescent="0.2">
      <c r="A121" s="125"/>
      <c r="B121" s="130" t="s">
        <v>186</v>
      </c>
      <c r="C121" s="249" t="s">
        <v>187</v>
      </c>
      <c r="D121" s="250"/>
      <c r="E121" s="250"/>
      <c r="F121" s="136" t="s">
        <v>25</v>
      </c>
      <c r="G121" s="137"/>
      <c r="H121" s="137"/>
      <c r="I121" s="137">
        <f>'SO 542 04.01 Pol'!G341</f>
        <v>0</v>
      </c>
      <c r="J121" s="134" t="str">
        <f>IF(I169=0,"",I121/I169*100)</f>
        <v/>
      </c>
    </row>
    <row r="122" spans="1:10" ht="36.75" customHeight="1" x14ac:dyDescent="0.2">
      <c r="A122" s="125"/>
      <c r="B122" s="130" t="s">
        <v>188</v>
      </c>
      <c r="C122" s="249" t="s">
        <v>189</v>
      </c>
      <c r="D122" s="250"/>
      <c r="E122" s="250"/>
      <c r="F122" s="136" t="s">
        <v>25</v>
      </c>
      <c r="G122" s="137"/>
      <c r="H122" s="137"/>
      <c r="I122" s="137">
        <f>'SO 542 04.01 Pol'!G350+'SO 542 04.03 Pol'!G92</f>
        <v>0</v>
      </c>
      <c r="J122" s="134" t="str">
        <f>IF(I169=0,"",I122/I169*100)</f>
        <v/>
      </c>
    </row>
    <row r="123" spans="1:10" ht="36.75" customHeight="1" x14ac:dyDescent="0.2">
      <c r="A123" s="125"/>
      <c r="B123" s="130" t="s">
        <v>188</v>
      </c>
      <c r="C123" s="249" t="s">
        <v>190</v>
      </c>
      <c r="D123" s="250"/>
      <c r="E123" s="250"/>
      <c r="F123" s="136" t="s">
        <v>25</v>
      </c>
      <c r="G123" s="137"/>
      <c r="H123" s="137"/>
      <c r="I123" s="137">
        <f>'SO 542 04.02 Pol'!G62</f>
        <v>0</v>
      </c>
      <c r="J123" s="134" t="str">
        <f>IF(I169=0,"",I123/I169*100)</f>
        <v/>
      </c>
    </row>
    <row r="124" spans="1:10" ht="36.75" customHeight="1" x14ac:dyDescent="0.2">
      <c r="A124" s="125"/>
      <c r="B124" s="130" t="s">
        <v>188</v>
      </c>
      <c r="C124" s="249" t="s">
        <v>191</v>
      </c>
      <c r="D124" s="250"/>
      <c r="E124" s="250"/>
      <c r="F124" s="136" t="s">
        <v>25</v>
      </c>
      <c r="G124" s="137"/>
      <c r="H124" s="137"/>
      <c r="I124" s="137">
        <f>'SO 542 04.04 Pol'!G117</f>
        <v>0</v>
      </c>
      <c r="J124" s="134" t="str">
        <f>IF(I169=0,"",I124/I169*100)</f>
        <v/>
      </c>
    </row>
    <row r="125" spans="1:10" ht="36.75" customHeight="1" x14ac:dyDescent="0.2">
      <c r="A125" s="125"/>
      <c r="B125" s="130" t="s">
        <v>192</v>
      </c>
      <c r="C125" s="249" t="s">
        <v>193</v>
      </c>
      <c r="D125" s="250"/>
      <c r="E125" s="250"/>
      <c r="F125" s="136" t="s">
        <v>25</v>
      </c>
      <c r="G125" s="137"/>
      <c r="H125" s="137"/>
      <c r="I125" s="137">
        <f>'SO 542 04.04 Pol'!G130</f>
        <v>0</v>
      </c>
      <c r="J125" s="134" t="str">
        <f>IF(I169=0,"",I125/I169*100)</f>
        <v/>
      </c>
    </row>
    <row r="126" spans="1:10" ht="36.75" customHeight="1" x14ac:dyDescent="0.2">
      <c r="A126" s="125"/>
      <c r="B126" s="130" t="s">
        <v>192</v>
      </c>
      <c r="C126" s="249" t="s">
        <v>156</v>
      </c>
      <c r="D126" s="250"/>
      <c r="E126" s="250"/>
      <c r="F126" s="136" t="s">
        <v>25</v>
      </c>
      <c r="G126" s="137"/>
      <c r="H126" s="137"/>
      <c r="I126" s="137">
        <f>'SO 542 04.01 Pol'!G371+'SO 542 04.03 Pol'!G103</f>
        <v>0</v>
      </c>
      <c r="J126" s="134" t="str">
        <f>IF(I169=0,"",I126/I169*100)</f>
        <v/>
      </c>
    </row>
    <row r="127" spans="1:10" ht="36.75" customHeight="1" x14ac:dyDescent="0.2">
      <c r="A127" s="125"/>
      <c r="B127" s="130" t="s">
        <v>194</v>
      </c>
      <c r="C127" s="249" t="s">
        <v>185</v>
      </c>
      <c r="D127" s="250"/>
      <c r="E127" s="250"/>
      <c r="F127" s="136" t="s">
        <v>25</v>
      </c>
      <c r="G127" s="137"/>
      <c r="H127" s="137"/>
      <c r="I127" s="137">
        <f>'SO 542 04.02 Pol'!G73</f>
        <v>0</v>
      </c>
      <c r="J127" s="134" t="str">
        <f>IF(I169=0,"",I127/I169*100)</f>
        <v/>
      </c>
    </row>
    <row r="128" spans="1:10" ht="36.75" customHeight="1" x14ac:dyDescent="0.2">
      <c r="A128" s="125"/>
      <c r="B128" s="130" t="s">
        <v>195</v>
      </c>
      <c r="C128" s="249" t="s">
        <v>187</v>
      </c>
      <c r="D128" s="250"/>
      <c r="E128" s="250"/>
      <c r="F128" s="136" t="s">
        <v>25</v>
      </c>
      <c r="G128" s="137"/>
      <c r="H128" s="137"/>
      <c r="I128" s="137">
        <f>'SO 542 04.02 Pol'!G82</f>
        <v>0</v>
      </c>
      <c r="J128" s="134" t="str">
        <f>IF(I169=0,"",I128/I169*100)</f>
        <v/>
      </c>
    </row>
    <row r="129" spans="1:10" ht="36.75" customHeight="1" x14ac:dyDescent="0.2">
      <c r="A129" s="125"/>
      <c r="B129" s="130" t="s">
        <v>196</v>
      </c>
      <c r="C129" s="249" t="s">
        <v>189</v>
      </c>
      <c r="D129" s="250"/>
      <c r="E129" s="250"/>
      <c r="F129" s="136" t="s">
        <v>25</v>
      </c>
      <c r="G129" s="137"/>
      <c r="H129" s="137"/>
      <c r="I129" s="137">
        <f>'SO 542 04.02 Pol'!G91</f>
        <v>0</v>
      </c>
      <c r="J129" s="134" t="str">
        <f>IF(I169=0,"",I129/I169*100)</f>
        <v/>
      </c>
    </row>
    <row r="130" spans="1:10" ht="36.75" customHeight="1" x14ac:dyDescent="0.2">
      <c r="A130" s="125"/>
      <c r="B130" s="130" t="s">
        <v>196</v>
      </c>
      <c r="C130" s="249" t="s">
        <v>197</v>
      </c>
      <c r="D130" s="250"/>
      <c r="E130" s="250"/>
      <c r="F130" s="136" t="s">
        <v>25</v>
      </c>
      <c r="G130" s="137"/>
      <c r="H130" s="137"/>
      <c r="I130" s="137">
        <f>'SO 542 04.01 Pol'!G376+'SO 542 04.03 Pol'!G108</f>
        <v>0</v>
      </c>
      <c r="J130" s="134" t="str">
        <f>IF(I169=0,"",I130/I169*100)</f>
        <v/>
      </c>
    </row>
    <row r="131" spans="1:10" ht="36.75" customHeight="1" x14ac:dyDescent="0.2">
      <c r="A131" s="125"/>
      <c r="B131" s="130" t="s">
        <v>196</v>
      </c>
      <c r="C131" s="249" t="s">
        <v>198</v>
      </c>
      <c r="D131" s="250"/>
      <c r="E131" s="250"/>
      <c r="F131" s="136" t="s">
        <v>25</v>
      </c>
      <c r="G131" s="137"/>
      <c r="H131" s="137"/>
      <c r="I131" s="137">
        <f>'SO 542 04.04 Pol'!G135</f>
        <v>0</v>
      </c>
      <c r="J131" s="134" t="str">
        <f>IF(I169=0,"",I131/I169*100)</f>
        <v/>
      </c>
    </row>
    <row r="132" spans="1:10" ht="36.75" customHeight="1" x14ac:dyDescent="0.2">
      <c r="A132" s="125"/>
      <c r="B132" s="130" t="s">
        <v>199</v>
      </c>
      <c r="C132" s="249" t="s">
        <v>189</v>
      </c>
      <c r="D132" s="250"/>
      <c r="E132" s="250"/>
      <c r="F132" s="136" t="s">
        <v>25</v>
      </c>
      <c r="G132" s="137"/>
      <c r="H132" s="137"/>
      <c r="I132" s="137">
        <f>'SO 542 04.04 Pol'!G146</f>
        <v>0</v>
      </c>
      <c r="J132" s="134" t="str">
        <f>IF(I169=0,"",I132/I169*100)</f>
        <v/>
      </c>
    </row>
    <row r="133" spans="1:10" ht="36.75" customHeight="1" x14ac:dyDescent="0.2">
      <c r="A133" s="125"/>
      <c r="B133" s="130" t="s">
        <v>199</v>
      </c>
      <c r="C133" s="249" t="s">
        <v>31</v>
      </c>
      <c r="D133" s="250"/>
      <c r="E133" s="250"/>
      <c r="F133" s="136" t="s">
        <v>25</v>
      </c>
      <c r="G133" s="137"/>
      <c r="H133" s="137"/>
      <c r="I133" s="137">
        <f>'SO 542 04.01 Pol'!G385+'SO 542 04.03 Pol'!G111</f>
        <v>0</v>
      </c>
      <c r="J133" s="134" t="str">
        <f>IF(I169=0,"",I133/I169*100)</f>
        <v/>
      </c>
    </row>
    <row r="134" spans="1:10" ht="36.75" customHeight="1" x14ac:dyDescent="0.2">
      <c r="A134" s="125"/>
      <c r="B134" s="130" t="s">
        <v>199</v>
      </c>
      <c r="C134" s="249" t="s">
        <v>156</v>
      </c>
      <c r="D134" s="250"/>
      <c r="E134" s="250"/>
      <c r="F134" s="136" t="s">
        <v>25</v>
      </c>
      <c r="G134" s="137"/>
      <c r="H134" s="137"/>
      <c r="I134" s="137">
        <f>'SO 542 04.02 Pol'!G112</f>
        <v>0</v>
      </c>
      <c r="J134" s="134" t="str">
        <f>IF(I169=0,"",I134/I169*100)</f>
        <v/>
      </c>
    </row>
    <row r="135" spans="1:10" ht="36.75" customHeight="1" x14ac:dyDescent="0.2">
      <c r="A135" s="125"/>
      <c r="B135" s="130" t="s">
        <v>200</v>
      </c>
      <c r="C135" s="249" t="s">
        <v>197</v>
      </c>
      <c r="D135" s="250"/>
      <c r="E135" s="250"/>
      <c r="F135" s="136" t="s">
        <v>25</v>
      </c>
      <c r="G135" s="137"/>
      <c r="H135" s="137"/>
      <c r="I135" s="137">
        <f>'SO 542 04.02 Pol'!G117</f>
        <v>0</v>
      </c>
      <c r="J135" s="134" t="str">
        <f>IF(I169=0,"",I135/I169*100)</f>
        <v/>
      </c>
    </row>
    <row r="136" spans="1:10" ht="36.75" customHeight="1" x14ac:dyDescent="0.2">
      <c r="A136" s="125"/>
      <c r="B136" s="130" t="s">
        <v>200</v>
      </c>
      <c r="C136" s="249" t="s">
        <v>156</v>
      </c>
      <c r="D136" s="250"/>
      <c r="E136" s="250"/>
      <c r="F136" s="136" t="s">
        <v>25</v>
      </c>
      <c r="G136" s="137"/>
      <c r="H136" s="137"/>
      <c r="I136" s="137">
        <f>'SO 542 04.04 Pol'!G168</f>
        <v>0</v>
      </c>
      <c r="J136" s="134" t="str">
        <f>IF(I169=0,"",I136/I169*100)</f>
        <v/>
      </c>
    </row>
    <row r="137" spans="1:10" ht="36.75" customHeight="1" x14ac:dyDescent="0.2">
      <c r="A137" s="125"/>
      <c r="B137" s="130" t="s">
        <v>200</v>
      </c>
      <c r="C137" s="249" t="s">
        <v>201</v>
      </c>
      <c r="D137" s="250"/>
      <c r="E137" s="250"/>
      <c r="F137" s="136" t="s">
        <v>25</v>
      </c>
      <c r="G137" s="137"/>
      <c r="H137" s="137"/>
      <c r="I137" s="137">
        <f>'SO 542 04.01 Pol'!G390+'SO 542 04.03 Pol'!G116</f>
        <v>0</v>
      </c>
      <c r="J137" s="134" t="str">
        <f>IF(I169=0,"",I137/I169*100)</f>
        <v/>
      </c>
    </row>
    <row r="138" spans="1:10" ht="36.75" customHeight="1" x14ac:dyDescent="0.2">
      <c r="A138" s="125"/>
      <c r="B138" s="130" t="s">
        <v>202</v>
      </c>
      <c r="C138" s="249" t="s">
        <v>197</v>
      </c>
      <c r="D138" s="250"/>
      <c r="E138" s="250"/>
      <c r="F138" s="136" t="s">
        <v>25</v>
      </c>
      <c r="G138" s="137"/>
      <c r="H138" s="137"/>
      <c r="I138" s="137">
        <f>'SO 542 04.04 Pol'!G173</f>
        <v>0</v>
      </c>
      <c r="J138" s="134" t="str">
        <f>IF(I169=0,"",I138/I169*100)</f>
        <v/>
      </c>
    </row>
    <row r="139" spans="1:10" ht="36.75" customHeight="1" x14ac:dyDescent="0.2">
      <c r="A139" s="125"/>
      <c r="B139" s="130" t="s">
        <v>203</v>
      </c>
      <c r="C139" s="249" t="s">
        <v>31</v>
      </c>
      <c r="D139" s="250"/>
      <c r="E139" s="250"/>
      <c r="F139" s="136" t="s">
        <v>25</v>
      </c>
      <c r="G139" s="137"/>
      <c r="H139" s="137"/>
      <c r="I139" s="137">
        <f>'SO 542 04.02 Pol'!G122+'SO 542 04.04 Pol'!G176</f>
        <v>0</v>
      </c>
      <c r="J139" s="134" t="str">
        <f>IF(I169=0,"",I139/I169*100)</f>
        <v/>
      </c>
    </row>
    <row r="140" spans="1:10" ht="36.75" customHeight="1" x14ac:dyDescent="0.2">
      <c r="A140" s="125"/>
      <c r="B140" s="130" t="s">
        <v>204</v>
      </c>
      <c r="C140" s="249" t="s">
        <v>201</v>
      </c>
      <c r="D140" s="250"/>
      <c r="E140" s="250"/>
      <c r="F140" s="136" t="s">
        <v>25</v>
      </c>
      <c r="G140" s="137"/>
      <c r="H140" s="137"/>
      <c r="I140" s="137">
        <f>'SO 542 04.02 Pol'!G127+'SO 542 04.04 Pol'!G181</f>
        <v>0</v>
      </c>
      <c r="J140" s="134" t="str">
        <f>IF(I169=0,"",I140/I169*100)</f>
        <v/>
      </c>
    </row>
    <row r="141" spans="1:10" ht="36.75" customHeight="1" x14ac:dyDescent="0.2">
      <c r="A141" s="125"/>
      <c r="B141" s="130" t="s">
        <v>57</v>
      </c>
      <c r="C141" s="249" t="s">
        <v>205</v>
      </c>
      <c r="D141" s="250"/>
      <c r="E141" s="250"/>
      <c r="F141" s="136" t="s">
        <v>26</v>
      </c>
      <c r="G141" s="137"/>
      <c r="H141" s="137"/>
      <c r="I141" s="137">
        <f>'SO 542 05 Pol'!G8</f>
        <v>0</v>
      </c>
      <c r="J141" s="134" t="str">
        <f>IF(I169=0,"",I141/I169*100)</f>
        <v/>
      </c>
    </row>
    <row r="142" spans="1:10" ht="36.75" customHeight="1" x14ac:dyDescent="0.2">
      <c r="A142" s="125"/>
      <c r="B142" s="130" t="s">
        <v>59</v>
      </c>
      <c r="C142" s="249" t="s">
        <v>206</v>
      </c>
      <c r="D142" s="250"/>
      <c r="E142" s="250"/>
      <c r="F142" s="136" t="s">
        <v>26</v>
      </c>
      <c r="G142" s="137"/>
      <c r="H142" s="137"/>
      <c r="I142" s="137">
        <f>'SO 542 05 Pol'!G72</f>
        <v>0</v>
      </c>
      <c r="J142" s="134" t="str">
        <f>IF(I169=0,"",I142/I169*100)</f>
        <v/>
      </c>
    </row>
    <row r="143" spans="1:10" ht="36.75" customHeight="1" x14ac:dyDescent="0.2">
      <c r="A143" s="125"/>
      <c r="B143" s="130" t="s">
        <v>207</v>
      </c>
      <c r="C143" s="249" t="s">
        <v>208</v>
      </c>
      <c r="D143" s="250"/>
      <c r="E143" s="250"/>
      <c r="F143" s="136" t="s">
        <v>26</v>
      </c>
      <c r="G143" s="137"/>
      <c r="H143" s="137"/>
      <c r="I143" s="137">
        <f>'SO 542 05 Pol'!G85</f>
        <v>0</v>
      </c>
      <c r="J143" s="134" t="str">
        <f>IF(I169=0,"",I143/I169*100)</f>
        <v/>
      </c>
    </row>
    <row r="144" spans="1:10" ht="36.75" customHeight="1" x14ac:dyDescent="0.2">
      <c r="A144" s="125"/>
      <c r="B144" s="130" t="s">
        <v>209</v>
      </c>
      <c r="C144" s="249" t="s">
        <v>210</v>
      </c>
      <c r="D144" s="250"/>
      <c r="E144" s="250"/>
      <c r="F144" s="136" t="s">
        <v>26</v>
      </c>
      <c r="G144" s="137"/>
      <c r="H144" s="137"/>
      <c r="I144" s="137">
        <f>'SO 542 05 Pol'!G89</f>
        <v>0</v>
      </c>
      <c r="J144" s="134" t="str">
        <f>IF(I169=0,"",I144/I169*100)</f>
        <v/>
      </c>
    </row>
    <row r="145" spans="1:10" ht="36.75" customHeight="1" x14ac:dyDescent="0.2">
      <c r="A145" s="125"/>
      <c r="B145" s="130" t="s">
        <v>69</v>
      </c>
      <c r="C145" s="249" t="s">
        <v>211</v>
      </c>
      <c r="D145" s="250"/>
      <c r="E145" s="250"/>
      <c r="F145" s="136" t="s">
        <v>26</v>
      </c>
      <c r="G145" s="137"/>
      <c r="H145" s="137"/>
      <c r="I145" s="137">
        <f>'SO 542 05 Pol'!G92</f>
        <v>0</v>
      </c>
      <c r="J145" s="134" t="str">
        <f>IF(I169=0,"",I145/I169*100)</f>
        <v/>
      </c>
    </row>
    <row r="146" spans="1:10" ht="36.75" customHeight="1" x14ac:dyDescent="0.2">
      <c r="A146" s="125"/>
      <c r="B146" s="130" t="s">
        <v>71</v>
      </c>
      <c r="C146" s="249" t="s">
        <v>212</v>
      </c>
      <c r="D146" s="250"/>
      <c r="E146" s="250"/>
      <c r="F146" s="136" t="s">
        <v>26</v>
      </c>
      <c r="G146" s="137"/>
      <c r="H146" s="137"/>
      <c r="I146" s="137">
        <f>'SO 542 05 Pol'!G95</f>
        <v>0</v>
      </c>
      <c r="J146" s="134" t="str">
        <f>IF(I169=0,"",I146/I169*100)</f>
        <v/>
      </c>
    </row>
    <row r="147" spans="1:10" ht="36.75" customHeight="1" x14ac:dyDescent="0.2">
      <c r="A147" s="125"/>
      <c r="B147" s="130" t="s">
        <v>213</v>
      </c>
      <c r="C147" s="249" t="s">
        <v>214</v>
      </c>
      <c r="D147" s="250"/>
      <c r="E147" s="250"/>
      <c r="F147" s="136" t="s">
        <v>26</v>
      </c>
      <c r="G147" s="137"/>
      <c r="H147" s="137"/>
      <c r="I147" s="137">
        <f>'SO 542 05 Pol'!G98</f>
        <v>0</v>
      </c>
      <c r="J147" s="134" t="str">
        <f>IF(I169=0,"",I147/I169*100)</f>
        <v/>
      </c>
    </row>
    <row r="148" spans="1:10" ht="36.75" customHeight="1" x14ac:dyDescent="0.2">
      <c r="A148" s="125"/>
      <c r="B148" s="130" t="s">
        <v>215</v>
      </c>
      <c r="C148" s="249" t="s">
        <v>216</v>
      </c>
      <c r="D148" s="250"/>
      <c r="E148" s="250"/>
      <c r="F148" s="136" t="s">
        <v>26</v>
      </c>
      <c r="G148" s="137"/>
      <c r="H148" s="137"/>
      <c r="I148" s="137">
        <f>'SO 542 05 Pol'!G101</f>
        <v>0</v>
      </c>
      <c r="J148" s="134" t="str">
        <f>IF(I169=0,"",I148/I169*100)</f>
        <v/>
      </c>
    </row>
    <row r="149" spans="1:10" ht="36.75" customHeight="1" x14ac:dyDescent="0.2">
      <c r="A149" s="125"/>
      <c r="B149" s="130" t="s">
        <v>217</v>
      </c>
      <c r="C149" s="249" t="s">
        <v>218</v>
      </c>
      <c r="D149" s="250"/>
      <c r="E149" s="250"/>
      <c r="F149" s="136" t="s">
        <v>26</v>
      </c>
      <c r="G149" s="137"/>
      <c r="H149" s="137"/>
      <c r="I149" s="137">
        <f>'SO 542 05 Pol'!G104</f>
        <v>0</v>
      </c>
      <c r="J149" s="134" t="str">
        <f>IF(I169=0,"",I149/I169*100)</f>
        <v/>
      </c>
    </row>
    <row r="150" spans="1:10" ht="36.75" customHeight="1" x14ac:dyDescent="0.2">
      <c r="A150" s="125"/>
      <c r="B150" s="130" t="s">
        <v>219</v>
      </c>
      <c r="C150" s="249" t="s">
        <v>220</v>
      </c>
      <c r="D150" s="250"/>
      <c r="E150" s="250"/>
      <c r="F150" s="136" t="s">
        <v>26</v>
      </c>
      <c r="G150" s="137"/>
      <c r="H150" s="137"/>
      <c r="I150" s="137">
        <f>'SO 542 05 Pol'!G107</f>
        <v>0</v>
      </c>
      <c r="J150" s="134" t="str">
        <f>IF(I169=0,"",I150/I169*100)</f>
        <v/>
      </c>
    </row>
    <row r="151" spans="1:10" ht="36.75" customHeight="1" x14ac:dyDescent="0.2">
      <c r="A151" s="125"/>
      <c r="B151" s="130" t="s">
        <v>221</v>
      </c>
      <c r="C151" s="249" t="s">
        <v>222</v>
      </c>
      <c r="D151" s="250"/>
      <c r="E151" s="250"/>
      <c r="F151" s="136" t="s">
        <v>26</v>
      </c>
      <c r="G151" s="137"/>
      <c r="H151" s="137"/>
      <c r="I151" s="137">
        <f>'SO 542 05 Pol'!G110</f>
        <v>0</v>
      </c>
      <c r="J151" s="134" t="str">
        <f>IF(I169=0,"",I151/I169*100)</f>
        <v/>
      </c>
    </row>
    <row r="152" spans="1:10" ht="36.75" customHeight="1" x14ac:dyDescent="0.2">
      <c r="A152" s="125"/>
      <c r="B152" s="130" t="s">
        <v>223</v>
      </c>
      <c r="C152" s="249" t="s">
        <v>224</v>
      </c>
      <c r="D152" s="250"/>
      <c r="E152" s="250"/>
      <c r="F152" s="136" t="s">
        <v>26</v>
      </c>
      <c r="G152" s="137"/>
      <c r="H152" s="137"/>
      <c r="I152" s="137">
        <f>'SO 542 05 Pol'!G113</f>
        <v>0</v>
      </c>
      <c r="J152" s="134" t="str">
        <f>IF(I169=0,"",I152/I169*100)</f>
        <v/>
      </c>
    </row>
    <row r="153" spans="1:10" ht="36.75" customHeight="1" x14ac:dyDescent="0.2">
      <c r="A153" s="125"/>
      <c r="B153" s="130" t="s">
        <v>225</v>
      </c>
      <c r="C153" s="249" t="s">
        <v>226</v>
      </c>
      <c r="D153" s="250"/>
      <c r="E153" s="250"/>
      <c r="F153" s="136" t="s">
        <v>26</v>
      </c>
      <c r="G153" s="137"/>
      <c r="H153" s="137"/>
      <c r="I153" s="137">
        <f>'SO 542 05 Pol'!G116</f>
        <v>0</v>
      </c>
      <c r="J153" s="134" t="str">
        <f>IF(I169=0,"",I153/I169*100)</f>
        <v/>
      </c>
    </row>
    <row r="154" spans="1:10" ht="36.75" customHeight="1" x14ac:dyDescent="0.2">
      <c r="A154" s="125"/>
      <c r="B154" s="130" t="s">
        <v>227</v>
      </c>
      <c r="C154" s="249" t="s">
        <v>228</v>
      </c>
      <c r="D154" s="250"/>
      <c r="E154" s="250"/>
      <c r="F154" s="136" t="s">
        <v>26</v>
      </c>
      <c r="G154" s="137"/>
      <c r="H154" s="137"/>
      <c r="I154" s="137">
        <f>'SO 542 05 Pol'!G120</f>
        <v>0</v>
      </c>
      <c r="J154" s="134" t="str">
        <f>IF(I169=0,"",I154/I169*100)</f>
        <v/>
      </c>
    </row>
    <row r="155" spans="1:10" ht="36.75" customHeight="1" x14ac:dyDescent="0.2">
      <c r="A155" s="125"/>
      <c r="B155" s="130" t="s">
        <v>229</v>
      </c>
      <c r="C155" s="249" t="s">
        <v>230</v>
      </c>
      <c r="D155" s="250"/>
      <c r="E155" s="250"/>
      <c r="F155" s="136" t="s">
        <v>26</v>
      </c>
      <c r="G155" s="137"/>
      <c r="H155" s="137"/>
      <c r="I155" s="137">
        <f>'SO 542 05 Pol'!G123</f>
        <v>0</v>
      </c>
      <c r="J155" s="134" t="str">
        <f>IF(I169=0,"",I155/I169*100)</f>
        <v/>
      </c>
    </row>
    <row r="156" spans="1:10" ht="36.75" customHeight="1" x14ac:dyDescent="0.2">
      <c r="A156" s="125"/>
      <c r="B156" s="130" t="s">
        <v>231</v>
      </c>
      <c r="C156" s="249" t="s">
        <v>232</v>
      </c>
      <c r="D156" s="250"/>
      <c r="E156" s="250"/>
      <c r="F156" s="136" t="s">
        <v>26</v>
      </c>
      <c r="G156" s="137"/>
      <c r="H156" s="137"/>
      <c r="I156" s="137">
        <f>'SO 542 05 Pol'!G126</f>
        <v>0</v>
      </c>
      <c r="J156" s="134" t="str">
        <f>IF(I169=0,"",I156/I169*100)</f>
        <v/>
      </c>
    </row>
    <row r="157" spans="1:10" ht="36.75" customHeight="1" x14ac:dyDescent="0.2">
      <c r="A157" s="125"/>
      <c r="B157" s="130" t="s">
        <v>233</v>
      </c>
      <c r="C157" s="249" t="s">
        <v>234</v>
      </c>
      <c r="D157" s="250"/>
      <c r="E157" s="250"/>
      <c r="F157" s="136" t="s">
        <v>26</v>
      </c>
      <c r="G157" s="137"/>
      <c r="H157" s="137"/>
      <c r="I157" s="137">
        <f>'SO 542 05 Pol'!G132</f>
        <v>0</v>
      </c>
      <c r="J157" s="134" t="str">
        <f>IF(I169=0,"",I157/I169*100)</f>
        <v/>
      </c>
    </row>
    <row r="158" spans="1:10" ht="36.75" customHeight="1" x14ac:dyDescent="0.2">
      <c r="A158" s="125"/>
      <c r="B158" s="130" t="s">
        <v>235</v>
      </c>
      <c r="C158" s="249" t="s">
        <v>236</v>
      </c>
      <c r="D158" s="250"/>
      <c r="E158" s="250"/>
      <c r="F158" s="136" t="s">
        <v>26</v>
      </c>
      <c r="G158" s="137"/>
      <c r="H158" s="137"/>
      <c r="I158" s="137">
        <f>'SO 542 05 Pol'!G144</f>
        <v>0</v>
      </c>
      <c r="J158" s="134" t="str">
        <f>IF(I169=0,"",I158/I169*100)</f>
        <v/>
      </c>
    </row>
    <row r="159" spans="1:10" ht="36.75" customHeight="1" x14ac:dyDescent="0.2">
      <c r="A159" s="125"/>
      <c r="B159" s="130" t="s">
        <v>237</v>
      </c>
      <c r="C159" s="249" t="s">
        <v>238</v>
      </c>
      <c r="D159" s="250"/>
      <c r="E159" s="250"/>
      <c r="F159" s="136" t="s">
        <v>26</v>
      </c>
      <c r="G159" s="137"/>
      <c r="H159" s="137"/>
      <c r="I159" s="137">
        <f>'SO 542 05 Pol'!G156</f>
        <v>0</v>
      </c>
      <c r="J159" s="134" t="str">
        <f>IF(I169=0,"",I159/I169*100)</f>
        <v/>
      </c>
    </row>
    <row r="160" spans="1:10" ht="36.75" customHeight="1" x14ac:dyDescent="0.2">
      <c r="A160" s="125"/>
      <c r="B160" s="130" t="s">
        <v>239</v>
      </c>
      <c r="C160" s="249" t="s">
        <v>240</v>
      </c>
      <c r="D160" s="250"/>
      <c r="E160" s="250"/>
      <c r="F160" s="136" t="s">
        <v>26</v>
      </c>
      <c r="G160" s="137"/>
      <c r="H160" s="137"/>
      <c r="I160" s="137">
        <f>'SO 542 05 Pol'!G176</f>
        <v>0</v>
      </c>
      <c r="J160" s="134" t="str">
        <f>IF(I169=0,"",I160/I169*100)</f>
        <v/>
      </c>
    </row>
    <row r="161" spans="1:10" ht="36.75" customHeight="1" x14ac:dyDescent="0.2">
      <c r="A161" s="125"/>
      <c r="B161" s="130" t="s">
        <v>241</v>
      </c>
      <c r="C161" s="249" t="s">
        <v>242</v>
      </c>
      <c r="D161" s="250"/>
      <c r="E161" s="250"/>
      <c r="F161" s="136" t="s">
        <v>26</v>
      </c>
      <c r="G161" s="137"/>
      <c r="H161" s="137"/>
      <c r="I161" s="137">
        <f>'SO 542 05 Pol'!G183</f>
        <v>0</v>
      </c>
      <c r="J161" s="134" t="str">
        <f>IF(I169=0,"",I161/I169*100)</f>
        <v/>
      </c>
    </row>
    <row r="162" spans="1:10" ht="36.75" customHeight="1" x14ac:dyDescent="0.2">
      <c r="A162" s="125"/>
      <c r="B162" s="130" t="s">
        <v>243</v>
      </c>
      <c r="C162" s="249" t="s">
        <v>244</v>
      </c>
      <c r="D162" s="250"/>
      <c r="E162" s="250"/>
      <c r="F162" s="136" t="s">
        <v>26</v>
      </c>
      <c r="G162" s="137"/>
      <c r="H162" s="137"/>
      <c r="I162" s="137">
        <f>'SO 542 05 Pol'!G190</f>
        <v>0</v>
      </c>
      <c r="J162" s="134" t="str">
        <f>IF(I169=0,"",I162/I169*100)</f>
        <v/>
      </c>
    </row>
    <row r="163" spans="1:10" ht="36.75" customHeight="1" x14ac:dyDescent="0.2">
      <c r="A163" s="125"/>
      <c r="B163" s="130" t="s">
        <v>245</v>
      </c>
      <c r="C163" s="249" t="s">
        <v>246</v>
      </c>
      <c r="D163" s="250"/>
      <c r="E163" s="250"/>
      <c r="F163" s="136" t="s">
        <v>26</v>
      </c>
      <c r="G163" s="137"/>
      <c r="H163" s="137"/>
      <c r="I163" s="137">
        <f>'SO 542 07.01 Pol'!G8</f>
        <v>0</v>
      </c>
      <c r="J163" s="134" t="str">
        <f>IF(I169=0,"",I163/I169*100)</f>
        <v/>
      </c>
    </row>
    <row r="164" spans="1:10" ht="36.75" customHeight="1" x14ac:dyDescent="0.2">
      <c r="A164" s="125"/>
      <c r="B164" s="130" t="s">
        <v>247</v>
      </c>
      <c r="C164" s="249" t="s">
        <v>248</v>
      </c>
      <c r="D164" s="250"/>
      <c r="E164" s="250"/>
      <c r="F164" s="136" t="s">
        <v>26</v>
      </c>
      <c r="G164" s="137"/>
      <c r="H164" s="137"/>
      <c r="I164" s="137">
        <f>'SO 542 07.02 Pol'!G8</f>
        <v>0</v>
      </c>
      <c r="J164" s="134" t="str">
        <f>IF(I169=0,"",I164/I169*100)</f>
        <v/>
      </c>
    </row>
    <row r="165" spans="1:10" ht="36.75" customHeight="1" x14ac:dyDescent="0.2">
      <c r="A165" s="125"/>
      <c r="B165" s="130" t="s">
        <v>249</v>
      </c>
      <c r="C165" s="249" t="s">
        <v>250</v>
      </c>
      <c r="D165" s="250"/>
      <c r="E165" s="250"/>
      <c r="F165" s="136" t="s">
        <v>26</v>
      </c>
      <c r="G165" s="137"/>
      <c r="H165" s="137"/>
      <c r="I165" s="137">
        <f>'SO 542 07.02 Pol'!G45</f>
        <v>0</v>
      </c>
      <c r="J165" s="134" t="str">
        <f>IF(I169=0,"",I165/I169*100)</f>
        <v/>
      </c>
    </row>
    <row r="166" spans="1:10" ht="36.75" customHeight="1" x14ac:dyDescent="0.2">
      <c r="A166" s="125"/>
      <c r="B166" s="130" t="s">
        <v>251</v>
      </c>
      <c r="C166" s="249" t="s">
        <v>252</v>
      </c>
      <c r="D166" s="250"/>
      <c r="E166" s="250"/>
      <c r="F166" s="136" t="s">
        <v>253</v>
      </c>
      <c r="G166" s="137"/>
      <c r="H166" s="137"/>
      <c r="I166" s="137">
        <f>'SO 542 01 Pol'!G873+'SO 542 02 Pol'!G72</f>
        <v>0</v>
      </c>
      <c r="J166" s="134" t="str">
        <f>IF(I169=0,"",I166/I169*100)</f>
        <v/>
      </c>
    </row>
    <row r="167" spans="1:10" ht="36.75" customHeight="1" x14ac:dyDescent="0.2">
      <c r="A167" s="125"/>
      <c r="B167" s="130" t="s">
        <v>254</v>
      </c>
      <c r="C167" s="249" t="s">
        <v>27</v>
      </c>
      <c r="D167" s="250"/>
      <c r="E167" s="250"/>
      <c r="F167" s="136" t="s">
        <v>254</v>
      </c>
      <c r="G167" s="137"/>
      <c r="H167" s="137"/>
      <c r="I167" s="137">
        <f>'0 1 Naklady'!G8</f>
        <v>0</v>
      </c>
      <c r="J167" s="134" t="str">
        <f>IF(I169=0,"",I167/I169*100)</f>
        <v/>
      </c>
    </row>
    <row r="168" spans="1:10" ht="36.75" customHeight="1" x14ac:dyDescent="0.2">
      <c r="A168" s="125"/>
      <c r="B168" s="130" t="s">
        <v>255</v>
      </c>
      <c r="C168" s="249" t="s">
        <v>28</v>
      </c>
      <c r="D168" s="250"/>
      <c r="E168" s="250"/>
      <c r="F168" s="136" t="s">
        <v>255</v>
      </c>
      <c r="G168" s="137"/>
      <c r="H168" s="137"/>
      <c r="I168" s="137">
        <f>'0 1 Naklady'!G11</f>
        <v>0</v>
      </c>
      <c r="J168" s="134" t="str">
        <f>IF(I169=0,"",I168/I169*100)</f>
        <v/>
      </c>
    </row>
    <row r="169" spans="1:10" ht="25.5" customHeight="1" x14ac:dyDescent="0.2">
      <c r="A169" s="126"/>
      <c r="B169" s="131" t="s">
        <v>1</v>
      </c>
      <c r="C169" s="132"/>
      <c r="D169" s="133"/>
      <c r="E169" s="133"/>
      <c r="F169" s="138"/>
      <c r="G169" s="139"/>
      <c r="H169" s="139"/>
      <c r="I169" s="139">
        <f>SUM(I75:I168)</f>
        <v>0</v>
      </c>
      <c r="J169" s="135">
        <f>SUM(J75:J168)</f>
        <v>0</v>
      </c>
    </row>
    <row r="170" spans="1:10" x14ac:dyDescent="0.2">
      <c r="F170" s="88"/>
      <c r="G170" s="88"/>
      <c r="H170" s="88"/>
      <c r="I170" s="88"/>
      <c r="J170" s="89"/>
    </row>
    <row r="171" spans="1:10" x14ac:dyDescent="0.2">
      <c r="F171" s="88"/>
      <c r="G171" s="88"/>
      <c r="H171" s="88"/>
      <c r="I171" s="88"/>
      <c r="J171" s="89"/>
    </row>
    <row r="172" spans="1:10" x14ac:dyDescent="0.2">
      <c r="F172" s="88"/>
      <c r="G172" s="88"/>
      <c r="H172" s="88"/>
      <c r="I172" s="88"/>
      <c r="J172" s="89"/>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C144:E144"/>
    <mergeCell ref="C145:E145"/>
    <mergeCell ref="C146:E146"/>
    <mergeCell ref="C147:E147"/>
    <mergeCell ref="C148:E148"/>
    <mergeCell ref="C139:E139"/>
    <mergeCell ref="C140:E140"/>
    <mergeCell ref="C141:E141"/>
    <mergeCell ref="C142:E142"/>
    <mergeCell ref="C143:E143"/>
    <mergeCell ref="C134:E134"/>
    <mergeCell ref="C135:E135"/>
    <mergeCell ref="C136:E136"/>
    <mergeCell ref="C137:E137"/>
    <mergeCell ref="C138:E138"/>
    <mergeCell ref="C129:E129"/>
    <mergeCell ref="C130:E130"/>
    <mergeCell ref="C131:E131"/>
    <mergeCell ref="C132:E132"/>
    <mergeCell ref="C133:E133"/>
    <mergeCell ref="C124:E124"/>
    <mergeCell ref="C125:E125"/>
    <mergeCell ref="C126:E126"/>
    <mergeCell ref="C127:E127"/>
    <mergeCell ref="C128:E128"/>
    <mergeCell ref="C119:E119"/>
    <mergeCell ref="C120:E120"/>
    <mergeCell ref="C121:E121"/>
    <mergeCell ref="C122:E122"/>
    <mergeCell ref="C123:E123"/>
    <mergeCell ref="C114:E114"/>
    <mergeCell ref="C115:E115"/>
    <mergeCell ref="C116:E116"/>
    <mergeCell ref="C117:E117"/>
    <mergeCell ref="C118:E118"/>
    <mergeCell ref="C109:E109"/>
    <mergeCell ref="C110:E110"/>
    <mergeCell ref="C111:E111"/>
    <mergeCell ref="C112:E112"/>
    <mergeCell ref="C113:E113"/>
    <mergeCell ref="C104:E104"/>
    <mergeCell ref="C105:E105"/>
    <mergeCell ref="C106:E106"/>
    <mergeCell ref="C107:E107"/>
    <mergeCell ref="C108:E108"/>
    <mergeCell ref="C99:E99"/>
    <mergeCell ref="C100:E100"/>
    <mergeCell ref="C101:E101"/>
    <mergeCell ref="C102:E102"/>
    <mergeCell ref="C103:E103"/>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B54:E54"/>
    <mergeCell ref="C75:E75"/>
    <mergeCell ref="C76:E76"/>
    <mergeCell ref="C77:E77"/>
    <mergeCell ref="C78:E7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cqFuzUJ0YMNOcwBakGTQ6mVe8HWt4hOr+F0jsElS34VDl32Erx/QxTTzwLh5bSOavimOSv1rhCFo6DH66Yhadg==" saltValue="MvkRnPRHWcjcORRWQooh5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2510</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258</v>
      </c>
      <c r="C3" s="256" t="s">
        <v>53</v>
      </c>
      <c r="D3" s="257"/>
      <c r="E3" s="257"/>
      <c r="F3" s="257"/>
      <c r="G3" s="258"/>
      <c r="AC3" s="123" t="s">
        <v>259</v>
      </c>
      <c r="AG3" t="s">
        <v>260</v>
      </c>
    </row>
    <row r="4" spans="1:60" ht="25.15" customHeight="1" x14ac:dyDescent="0.2">
      <c r="A4" s="142" t="s">
        <v>9</v>
      </c>
      <c r="B4" s="143" t="s">
        <v>52</v>
      </c>
      <c r="C4" s="259" t="s">
        <v>53</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254</v>
      </c>
      <c r="C8" s="182" t="s">
        <v>27</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AG8" t="s">
        <v>284</v>
      </c>
    </row>
    <row r="9" spans="1:60" outlineLevel="1" x14ac:dyDescent="0.2">
      <c r="A9" s="175">
        <v>1</v>
      </c>
      <c r="B9" s="176" t="s">
        <v>285</v>
      </c>
      <c r="C9" s="183" t="s">
        <v>286</v>
      </c>
      <c r="D9" s="177" t="s">
        <v>287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288</v>
      </c>
      <c r="T9" s="181" t="s">
        <v>289</v>
      </c>
      <c r="U9" s="159">
        <v>0</v>
      </c>
      <c r="V9" s="159">
        <f>ROUND(E9*U9,2)</f>
        <v>0</v>
      </c>
      <c r="W9" s="159"/>
      <c r="X9" s="159" t="s">
        <v>290</v>
      </c>
      <c r="Y9" s="149"/>
      <c r="Z9" s="149"/>
      <c r="AA9" s="149"/>
      <c r="AB9" s="149"/>
      <c r="AC9" s="149"/>
      <c r="AD9" s="149"/>
      <c r="AE9" s="149"/>
      <c r="AF9" s="149"/>
      <c r="AG9" s="149" t="s">
        <v>291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292</v>
      </c>
      <c r="C10" s="183" t="s">
        <v>293</v>
      </c>
      <c r="D10" s="177" t="s">
        <v>287</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288</v>
      </c>
      <c r="T10" s="181" t="s">
        <v>289</v>
      </c>
      <c r="U10" s="159">
        <v>0</v>
      </c>
      <c r="V10" s="159">
        <f>ROUND(E10*U10,2)</f>
        <v>0</v>
      </c>
      <c r="W10" s="159"/>
      <c r="X10" s="159" t="s">
        <v>290</v>
      </c>
      <c r="Y10" s="149"/>
      <c r="Z10" s="149"/>
      <c r="AA10" s="149"/>
      <c r="AB10" s="149"/>
      <c r="AC10" s="149"/>
      <c r="AD10" s="149"/>
      <c r="AE10" s="149"/>
      <c r="AF10" s="149"/>
      <c r="AG10" s="149" t="s">
        <v>291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283</v>
      </c>
      <c r="B11" s="162" t="s">
        <v>255</v>
      </c>
      <c r="C11" s="182" t="s">
        <v>28</v>
      </c>
      <c r="D11" s="163"/>
      <c r="E11" s="164"/>
      <c r="F11" s="165"/>
      <c r="G11" s="165">
        <f>SUMIF(AG12:AG12,"&lt;&gt;NOR",G12:G12)</f>
        <v>0</v>
      </c>
      <c r="H11" s="165"/>
      <c r="I11" s="165">
        <f>SUM(I12:I12)</f>
        <v>0</v>
      </c>
      <c r="J11" s="165"/>
      <c r="K11" s="165">
        <f>SUM(K12:K12)</f>
        <v>0</v>
      </c>
      <c r="L11" s="165"/>
      <c r="M11" s="165">
        <f>SUM(M12:M12)</f>
        <v>0</v>
      </c>
      <c r="N11" s="164"/>
      <c r="O11" s="164">
        <f>SUM(O12:O12)</f>
        <v>0</v>
      </c>
      <c r="P11" s="164"/>
      <c r="Q11" s="164">
        <f>SUM(Q12:Q12)</f>
        <v>0</v>
      </c>
      <c r="R11" s="165"/>
      <c r="S11" s="165"/>
      <c r="T11" s="166"/>
      <c r="U11" s="160"/>
      <c r="V11" s="160">
        <f>SUM(V12:V12)</f>
        <v>0</v>
      </c>
      <c r="W11" s="160"/>
      <c r="X11" s="160"/>
      <c r="AG11" t="s">
        <v>284</v>
      </c>
    </row>
    <row r="12" spans="1:60" outlineLevel="1" x14ac:dyDescent="0.2">
      <c r="A12" s="168">
        <v>3</v>
      </c>
      <c r="B12" s="169" t="s">
        <v>294</v>
      </c>
      <c r="C12" s="184" t="s">
        <v>295</v>
      </c>
      <c r="D12" s="170" t="s">
        <v>287</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288</v>
      </c>
      <c r="T12" s="174" t="s">
        <v>289</v>
      </c>
      <c r="U12" s="159">
        <v>0</v>
      </c>
      <c r="V12" s="159">
        <f>ROUND(E12*U12,2)</f>
        <v>0</v>
      </c>
      <c r="W12" s="159"/>
      <c r="X12" s="159" t="s">
        <v>290</v>
      </c>
      <c r="Y12" s="149"/>
      <c r="Z12" s="149"/>
      <c r="AA12" s="149"/>
      <c r="AB12" s="149"/>
      <c r="AC12" s="149"/>
      <c r="AD12" s="149"/>
      <c r="AE12" s="149"/>
      <c r="AF12" s="149"/>
      <c r="AG12" s="149" t="s">
        <v>291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3"/>
      <c r="B13" s="4"/>
      <c r="C13" s="185"/>
      <c r="D13" s="6"/>
      <c r="E13" s="3"/>
      <c r="F13" s="3"/>
      <c r="G13" s="3"/>
      <c r="H13" s="3"/>
      <c r="I13" s="3"/>
      <c r="J13" s="3"/>
      <c r="K13" s="3"/>
      <c r="L13" s="3"/>
      <c r="M13" s="3"/>
      <c r="N13" s="3"/>
      <c r="O13" s="3"/>
      <c r="P13" s="3"/>
      <c r="Q13" s="3"/>
      <c r="R13" s="3"/>
      <c r="S13" s="3"/>
      <c r="T13" s="3"/>
      <c r="U13" s="3"/>
      <c r="V13" s="3"/>
      <c r="W13" s="3"/>
      <c r="X13" s="3"/>
      <c r="AE13">
        <v>15</v>
      </c>
      <c r="AF13">
        <v>21</v>
      </c>
      <c r="AG13" t="s">
        <v>270</v>
      </c>
    </row>
    <row r="14" spans="1:60" x14ac:dyDescent="0.2">
      <c r="A14" s="152"/>
      <c r="B14" s="153" t="s">
        <v>29</v>
      </c>
      <c r="C14" s="186"/>
      <c r="D14" s="154"/>
      <c r="E14" s="155"/>
      <c r="F14" s="155"/>
      <c r="G14" s="167">
        <f>G8+G11</f>
        <v>0</v>
      </c>
      <c r="H14" s="3"/>
      <c r="I14" s="3"/>
      <c r="J14" s="3"/>
      <c r="K14" s="3"/>
      <c r="L14" s="3"/>
      <c r="M14" s="3"/>
      <c r="N14" s="3"/>
      <c r="O14" s="3"/>
      <c r="P14" s="3"/>
      <c r="Q14" s="3"/>
      <c r="R14" s="3"/>
      <c r="S14" s="3"/>
      <c r="T14" s="3"/>
      <c r="U14" s="3"/>
      <c r="V14" s="3"/>
      <c r="W14" s="3"/>
      <c r="X14" s="3"/>
      <c r="AE14">
        <f>SUMIF(L7:L12,AE13,G7:G12)</f>
        <v>0</v>
      </c>
      <c r="AF14">
        <f>SUMIF(L7:L12,AF13,G7:G12)</f>
        <v>0</v>
      </c>
      <c r="AG14" t="s">
        <v>296</v>
      </c>
    </row>
    <row r="15" spans="1:60" x14ac:dyDescent="0.2">
      <c r="C15" s="187"/>
      <c r="D15" s="10"/>
      <c r="AG15" t="s">
        <v>297</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zoomScale="130" zoomScaleNormal="130" workbookViewId="0">
      <pane ySplit="7" topLeftCell="A497" activePane="bottomLeft" state="frozen"/>
      <selection pane="bottomLeft" activeCell="C512" sqref="C51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57</v>
      </c>
      <c r="C4" s="259" t="s">
        <v>58</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52</v>
      </c>
      <c r="C8" s="182" t="s">
        <v>98</v>
      </c>
      <c r="D8" s="163"/>
      <c r="E8" s="164"/>
      <c r="F8" s="165"/>
      <c r="G8" s="165">
        <f>SUMIF(AG9:AG55,"&lt;&gt;NOR",G9:G55)</f>
        <v>0</v>
      </c>
      <c r="H8" s="165"/>
      <c r="I8" s="165">
        <f>SUM(I9:I55)</f>
        <v>0</v>
      </c>
      <c r="J8" s="165"/>
      <c r="K8" s="165">
        <f>SUM(K9:K55)</f>
        <v>0</v>
      </c>
      <c r="L8" s="165"/>
      <c r="M8" s="165">
        <f>SUM(M9:M55)</f>
        <v>0</v>
      </c>
      <c r="N8" s="164"/>
      <c r="O8" s="164">
        <f>SUM(O9:O55)</f>
        <v>829.81999999999994</v>
      </c>
      <c r="P8" s="164"/>
      <c r="Q8" s="164">
        <f>SUM(Q9:Q55)</f>
        <v>96.98</v>
      </c>
      <c r="R8" s="165"/>
      <c r="S8" s="165"/>
      <c r="T8" s="166"/>
      <c r="U8" s="160"/>
      <c r="V8" s="160">
        <f>SUM(V9:V55)</f>
        <v>810.17000000000007</v>
      </c>
      <c r="W8" s="160"/>
      <c r="X8" s="160"/>
      <c r="AG8" t="s">
        <v>284</v>
      </c>
    </row>
    <row r="9" spans="1:60" ht="33.75" outlineLevel="1" x14ac:dyDescent="0.2">
      <c r="A9" s="168">
        <v>1</v>
      </c>
      <c r="B9" s="169" t="s">
        <v>298</v>
      </c>
      <c r="C9" s="184" t="s">
        <v>299</v>
      </c>
      <c r="D9" s="170" t="s">
        <v>300</v>
      </c>
      <c r="E9" s="171">
        <v>60</v>
      </c>
      <c r="F9" s="172"/>
      <c r="G9" s="173">
        <f>ROUND(E9*F9,2)</f>
        <v>0</v>
      </c>
      <c r="H9" s="172"/>
      <c r="I9" s="173">
        <f>ROUND(E9*H9,2)</f>
        <v>0</v>
      </c>
      <c r="J9" s="172"/>
      <c r="K9" s="173">
        <f>ROUND(E9*J9,2)</f>
        <v>0</v>
      </c>
      <c r="L9" s="173">
        <v>21</v>
      </c>
      <c r="M9" s="173">
        <f>G9*(1+L9/100)</f>
        <v>0</v>
      </c>
      <c r="N9" s="171">
        <v>0</v>
      </c>
      <c r="O9" s="171">
        <f>ROUND(E9*N9,2)</f>
        <v>0</v>
      </c>
      <c r="P9" s="171">
        <v>0.40799999999999997</v>
      </c>
      <c r="Q9" s="171">
        <f>ROUND(E9*P9,2)</f>
        <v>24.48</v>
      </c>
      <c r="R9" s="173" t="s">
        <v>301</v>
      </c>
      <c r="S9" s="173" t="s">
        <v>288</v>
      </c>
      <c r="T9" s="174" t="s">
        <v>288</v>
      </c>
      <c r="U9" s="159">
        <v>6.2E-2</v>
      </c>
      <c r="V9" s="159">
        <f>ROUND(E9*U9,2)</f>
        <v>3.72</v>
      </c>
      <c r="W9" s="159"/>
      <c r="X9" s="159" t="s">
        <v>302</v>
      </c>
      <c r="Y9" s="149"/>
      <c r="Z9" s="149"/>
      <c r="AA9" s="149"/>
      <c r="AB9" s="149"/>
      <c r="AC9" s="149"/>
      <c r="AD9" s="149"/>
      <c r="AE9" s="149"/>
      <c r="AF9" s="149"/>
      <c r="AG9" s="149" t="s">
        <v>303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304</v>
      </c>
      <c r="D10" s="263"/>
      <c r="E10" s="263"/>
      <c r="F10" s="263"/>
      <c r="G10" s="263"/>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306</v>
      </c>
      <c r="D11" s="188"/>
      <c r="E11" s="189"/>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307</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308</v>
      </c>
      <c r="D12" s="188"/>
      <c r="E12" s="189">
        <v>60</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307</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2</v>
      </c>
      <c r="B13" s="169" t="s">
        <v>309</v>
      </c>
      <c r="C13" s="184" t="s">
        <v>310</v>
      </c>
      <c r="D13" s="170" t="s">
        <v>300</v>
      </c>
      <c r="E13" s="171">
        <v>100.7</v>
      </c>
      <c r="F13" s="172"/>
      <c r="G13" s="173">
        <f>ROUND(E13*F13,2)</f>
        <v>0</v>
      </c>
      <c r="H13" s="172"/>
      <c r="I13" s="173">
        <f>ROUND(E13*H13,2)</f>
        <v>0</v>
      </c>
      <c r="J13" s="172"/>
      <c r="K13" s="173">
        <f>ROUND(E13*J13,2)</f>
        <v>0</v>
      </c>
      <c r="L13" s="173">
        <v>21</v>
      </c>
      <c r="M13" s="173">
        <f>G13*(1+L13/100)</f>
        <v>0</v>
      </c>
      <c r="N13" s="171">
        <v>0</v>
      </c>
      <c r="O13" s="171">
        <f>ROUND(E13*N13,2)</f>
        <v>0</v>
      </c>
      <c r="P13" s="171">
        <v>0.72</v>
      </c>
      <c r="Q13" s="171">
        <f>ROUND(E13*P13,2)</f>
        <v>72.5</v>
      </c>
      <c r="R13" s="173" t="s">
        <v>301</v>
      </c>
      <c r="S13" s="173" t="s">
        <v>288</v>
      </c>
      <c r="T13" s="174" t="s">
        <v>288</v>
      </c>
      <c r="U13" s="159">
        <v>0.09</v>
      </c>
      <c r="V13" s="159">
        <f>ROUND(E13*U13,2)</f>
        <v>9.06</v>
      </c>
      <c r="W13" s="159"/>
      <c r="X13" s="159" t="s">
        <v>302</v>
      </c>
      <c r="Y13" s="149"/>
      <c r="Z13" s="149"/>
      <c r="AA13" s="149"/>
      <c r="AB13" s="149"/>
      <c r="AC13" s="149"/>
      <c r="AD13" s="149"/>
      <c r="AE13" s="149"/>
      <c r="AF13" s="149"/>
      <c r="AG13" s="149" t="s">
        <v>303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306</v>
      </c>
      <c r="D14" s="188"/>
      <c r="E14" s="189"/>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307</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5" t="s">
        <v>311</v>
      </c>
      <c r="D15" s="188"/>
      <c r="E15" s="189">
        <v>100.7</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307</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3</v>
      </c>
      <c r="B16" s="169" t="s">
        <v>312</v>
      </c>
      <c r="C16" s="184" t="s">
        <v>313</v>
      </c>
      <c r="D16" s="170" t="s">
        <v>314</v>
      </c>
      <c r="E16" s="171">
        <v>171.5</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315</v>
      </c>
      <c r="S16" s="173" t="s">
        <v>288</v>
      </c>
      <c r="T16" s="174" t="s">
        <v>288</v>
      </c>
      <c r="U16" s="159">
        <v>0.16</v>
      </c>
      <c r="V16" s="159">
        <f>ROUND(E16*U16,2)</f>
        <v>27.44</v>
      </c>
      <c r="W16" s="159"/>
      <c r="X16" s="159" t="s">
        <v>302</v>
      </c>
      <c r="Y16" s="149"/>
      <c r="Z16" s="149"/>
      <c r="AA16" s="149"/>
      <c r="AB16" s="149"/>
      <c r="AC16" s="149"/>
      <c r="AD16" s="149"/>
      <c r="AE16" s="149"/>
      <c r="AF16" s="149"/>
      <c r="AG16" s="149" t="s">
        <v>303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1" x14ac:dyDescent="0.2">
      <c r="A17" s="156"/>
      <c r="B17" s="157"/>
      <c r="C17" s="262" t="s">
        <v>316</v>
      </c>
      <c r="D17" s="263"/>
      <c r="E17" s="263"/>
      <c r="F17" s="263"/>
      <c r="G17" s="263"/>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305</v>
      </c>
      <c r="AH17" s="149"/>
      <c r="AI17" s="149"/>
      <c r="AJ17" s="149"/>
      <c r="AK17" s="149"/>
      <c r="AL17" s="149"/>
      <c r="AM17" s="149"/>
      <c r="AN17" s="149"/>
      <c r="AO17" s="149"/>
      <c r="AP17" s="149"/>
      <c r="AQ17" s="149"/>
      <c r="AR17" s="149"/>
      <c r="AS17" s="149"/>
      <c r="AT17" s="149"/>
      <c r="AU17" s="149"/>
      <c r="AV17" s="149"/>
      <c r="AW17" s="149"/>
      <c r="AX17" s="149"/>
      <c r="AY17" s="149"/>
      <c r="AZ17" s="149"/>
      <c r="BA17" s="194"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9"/>
      <c r="BC17" s="149"/>
      <c r="BD17" s="149"/>
      <c r="BE17" s="149"/>
      <c r="BF17" s="149"/>
      <c r="BG17" s="149"/>
      <c r="BH17" s="149"/>
    </row>
    <row r="18" spans="1:60" outlineLevel="1" x14ac:dyDescent="0.2">
      <c r="A18" s="156"/>
      <c r="B18" s="157"/>
      <c r="C18" s="264" t="s">
        <v>317</v>
      </c>
      <c r="D18" s="265"/>
      <c r="E18" s="265"/>
      <c r="F18" s="265"/>
      <c r="G18" s="265"/>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5" t="s">
        <v>306</v>
      </c>
      <c r="D19" s="188"/>
      <c r="E19" s="189"/>
      <c r="F19" s="159"/>
      <c r="G19" s="15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307</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319</v>
      </c>
      <c r="D20" s="188"/>
      <c r="E20" s="189">
        <v>171.5</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307</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320</v>
      </c>
      <c r="C21" s="184" t="s">
        <v>321</v>
      </c>
      <c r="D21" s="170" t="s">
        <v>314</v>
      </c>
      <c r="E21" s="171">
        <v>171.5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315</v>
      </c>
      <c r="S21" s="173" t="s">
        <v>288</v>
      </c>
      <c r="T21" s="174" t="s">
        <v>288</v>
      </c>
      <c r="U21" s="159">
        <v>3.5329999999999999</v>
      </c>
      <c r="V21" s="159">
        <f>ROUND(E21*U21,2)</f>
        <v>605.91</v>
      </c>
      <c r="W21" s="159"/>
      <c r="X21" s="159" t="s">
        <v>302</v>
      </c>
      <c r="Y21" s="149"/>
      <c r="Z21" s="149"/>
      <c r="AA21" s="149"/>
      <c r="AB21" s="149"/>
      <c r="AC21" s="149"/>
      <c r="AD21" s="149"/>
      <c r="AE21" s="149"/>
      <c r="AF21" s="149"/>
      <c r="AG21" s="149" t="s">
        <v>303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322</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306</v>
      </c>
      <c r="D23" s="188"/>
      <c r="E23" s="189"/>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307</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5" t="s">
        <v>319</v>
      </c>
      <c r="D24" s="188"/>
      <c r="E24" s="189">
        <v>171.5</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307</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8">
        <v>5</v>
      </c>
      <c r="B25" s="169" t="s">
        <v>323</v>
      </c>
      <c r="C25" s="184" t="s">
        <v>324</v>
      </c>
      <c r="D25" s="170" t="s">
        <v>300</v>
      </c>
      <c r="E25" s="171">
        <v>13.0875</v>
      </c>
      <c r="F25" s="172"/>
      <c r="G25" s="173">
        <f>ROUND(E25*F25,2)</f>
        <v>0</v>
      </c>
      <c r="H25" s="172"/>
      <c r="I25" s="173">
        <f>ROUND(E25*H25,2)</f>
        <v>0</v>
      </c>
      <c r="J25" s="172"/>
      <c r="K25" s="173">
        <f>ROUND(E25*J25,2)</f>
        <v>0</v>
      </c>
      <c r="L25" s="173">
        <v>21</v>
      </c>
      <c r="M25" s="173">
        <f>G25*(1+L25/100)</f>
        <v>0</v>
      </c>
      <c r="N25" s="171">
        <v>1.17E-3</v>
      </c>
      <c r="O25" s="171">
        <f>ROUND(E25*N25,2)</f>
        <v>0.02</v>
      </c>
      <c r="P25" s="171">
        <v>0</v>
      </c>
      <c r="Q25" s="171">
        <f>ROUND(E25*P25,2)</f>
        <v>0</v>
      </c>
      <c r="R25" s="173" t="s">
        <v>315</v>
      </c>
      <c r="S25" s="173" t="s">
        <v>288</v>
      </c>
      <c r="T25" s="174" t="s">
        <v>288</v>
      </c>
      <c r="U25" s="159">
        <v>0.41599999999999998</v>
      </c>
      <c r="V25" s="159">
        <f>ROUND(E25*U25,2)</f>
        <v>5.44</v>
      </c>
      <c r="W25" s="159"/>
      <c r="X25" s="159" t="s">
        <v>302</v>
      </c>
      <c r="Y25" s="149"/>
      <c r="Z25" s="149"/>
      <c r="AA25" s="149"/>
      <c r="AB25" s="149"/>
      <c r="AC25" s="149"/>
      <c r="AD25" s="149"/>
      <c r="AE25" s="149"/>
      <c r="AF25" s="149"/>
      <c r="AG25" s="149" t="s">
        <v>303</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5" t="s">
        <v>325</v>
      </c>
      <c r="D26" s="188"/>
      <c r="E26" s="189">
        <v>13.0875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307</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6</v>
      </c>
      <c r="B27" s="169" t="s">
        <v>326</v>
      </c>
      <c r="C27" s="184" t="s">
        <v>327</v>
      </c>
      <c r="D27" s="170" t="s">
        <v>300</v>
      </c>
      <c r="E27" s="171">
        <v>13.0875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315</v>
      </c>
      <c r="S27" s="173" t="s">
        <v>288</v>
      </c>
      <c r="T27" s="174" t="s">
        <v>288</v>
      </c>
      <c r="U27" s="159">
        <v>0.20799999999999999</v>
      </c>
      <c r="V27" s="159">
        <f>ROUND(E27*U27,2)</f>
        <v>2.72</v>
      </c>
      <c r="W27" s="159"/>
      <c r="X27" s="159" t="s">
        <v>302</v>
      </c>
      <c r="Y27" s="149"/>
      <c r="Z27" s="149"/>
      <c r="AA27" s="149"/>
      <c r="AB27" s="149"/>
      <c r="AC27" s="149"/>
      <c r="AD27" s="149"/>
      <c r="AE27" s="149"/>
      <c r="AF27" s="149"/>
      <c r="AG27" s="149" t="s">
        <v>303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2" t="s">
        <v>328</v>
      </c>
      <c r="D28" s="263"/>
      <c r="E28" s="263"/>
      <c r="F28" s="263"/>
      <c r="G28" s="263"/>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305</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5" t="s">
        <v>329</v>
      </c>
      <c r="D29" s="188"/>
      <c r="E29" s="189">
        <v>13.0875</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307</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7</v>
      </c>
      <c r="B30" s="169" t="s">
        <v>330</v>
      </c>
      <c r="C30" s="184" t="s">
        <v>331</v>
      </c>
      <c r="D30" s="170" t="s">
        <v>314</v>
      </c>
      <c r="E30" s="171">
        <v>574</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315</v>
      </c>
      <c r="S30" s="173" t="s">
        <v>288</v>
      </c>
      <c r="T30" s="174" t="s">
        <v>288</v>
      </c>
      <c r="U30" s="159">
        <v>1.0999999999999999E-2</v>
      </c>
      <c r="V30" s="159">
        <f>ROUND(E30*U30,2)</f>
        <v>6.31</v>
      </c>
      <c r="W30" s="159"/>
      <c r="X30" s="159" t="s">
        <v>302</v>
      </c>
      <c r="Y30" s="149"/>
      <c r="Z30" s="149"/>
      <c r="AA30" s="149"/>
      <c r="AB30" s="149"/>
      <c r="AC30" s="149"/>
      <c r="AD30" s="149"/>
      <c r="AE30" s="149"/>
      <c r="AF30" s="149"/>
      <c r="AG30" s="149" t="s">
        <v>303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62" t="s">
        <v>332</v>
      </c>
      <c r="D31" s="263"/>
      <c r="E31" s="263"/>
      <c r="F31" s="263"/>
      <c r="G31" s="263"/>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305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5" t="s">
        <v>333</v>
      </c>
      <c r="D32" s="188"/>
      <c r="E32" s="189">
        <v>574</v>
      </c>
      <c r="F32" s="159"/>
      <c r="G32" s="15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307</v>
      </c>
      <c r="AH32" s="149">
        <v>5</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8</v>
      </c>
      <c r="B33" s="169" t="s">
        <v>334</v>
      </c>
      <c r="C33" s="184" t="s">
        <v>335</v>
      </c>
      <c r="D33" s="170" t="s">
        <v>314</v>
      </c>
      <c r="E33" s="171">
        <v>69</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315</v>
      </c>
      <c r="S33" s="173" t="s">
        <v>288</v>
      </c>
      <c r="T33" s="174" t="s">
        <v>288</v>
      </c>
      <c r="U33" s="159">
        <v>0.01</v>
      </c>
      <c r="V33" s="159">
        <f>ROUND(E33*U33,2)</f>
        <v>0.69</v>
      </c>
      <c r="W33" s="159"/>
      <c r="X33" s="159" t="s">
        <v>302</v>
      </c>
      <c r="Y33" s="149"/>
      <c r="Z33" s="149"/>
      <c r="AA33" s="149"/>
      <c r="AB33" s="149"/>
      <c r="AC33" s="149"/>
      <c r="AD33" s="149"/>
      <c r="AE33" s="149"/>
      <c r="AF33" s="149"/>
      <c r="AG33" s="149" t="s">
        <v>303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2" t="s">
        <v>332</v>
      </c>
      <c r="D34" s="263"/>
      <c r="E34" s="263"/>
      <c r="F34" s="263"/>
      <c r="G34" s="263"/>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305</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336</v>
      </c>
      <c r="D35" s="188"/>
      <c r="E35" s="189">
        <v>171.5</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307</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337</v>
      </c>
      <c r="D36" s="188"/>
      <c r="E36" s="189">
        <v>171.5</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307</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5" t="s">
        <v>338</v>
      </c>
      <c r="D37" s="188"/>
      <c r="E37" s="189">
        <v>-274</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307</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33.75" outlineLevel="1" x14ac:dyDescent="0.2">
      <c r="A38" s="168">
        <v>9</v>
      </c>
      <c r="B38" s="169" t="s">
        <v>339</v>
      </c>
      <c r="C38" s="184" t="s">
        <v>340</v>
      </c>
      <c r="D38" s="170" t="s">
        <v>314</v>
      </c>
      <c r="E38" s="171">
        <v>345</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315</v>
      </c>
      <c r="S38" s="173" t="s">
        <v>288</v>
      </c>
      <c r="T38" s="174" t="s">
        <v>288</v>
      </c>
      <c r="U38" s="159">
        <v>0</v>
      </c>
      <c r="V38" s="159">
        <f>ROUND(E38*U38,2)</f>
        <v>0</v>
      </c>
      <c r="W38" s="159"/>
      <c r="X38" s="159" t="s">
        <v>302</v>
      </c>
      <c r="Y38" s="149"/>
      <c r="Z38" s="149"/>
      <c r="AA38" s="149"/>
      <c r="AB38" s="149"/>
      <c r="AC38" s="149"/>
      <c r="AD38" s="149"/>
      <c r="AE38" s="149"/>
      <c r="AF38" s="149"/>
      <c r="AG38" s="149" t="s">
        <v>303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2" t="s">
        <v>332</v>
      </c>
      <c r="D39" s="263"/>
      <c r="E39" s="263"/>
      <c r="F39" s="263"/>
      <c r="G39" s="263"/>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5" t="s">
        <v>341</v>
      </c>
      <c r="D40" s="188"/>
      <c r="E40" s="189">
        <v>345</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307</v>
      </c>
      <c r="AH40" s="149">
        <v>5</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x14ac:dyDescent="0.2">
      <c r="A41" s="168">
        <v>10</v>
      </c>
      <c r="B41" s="169" t="s">
        <v>342</v>
      </c>
      <c r="C41" s="184" t="s">
        <v>343</v>
      </c>
      <c r="D41" s="170" t="s">
        <v>314</v>
      </c>
      <c r="E41" s="171">
        <v>643</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t="s">
        <v>315</v>
      </c>
      <c r="S41" s="173" t="s">
        <v>288</v>
      </c>
      <c r="T41" s="174" t="s">
        <v>288</v>
      </c>
      <c r="U41" s="159">
        <v>5.2999999999999999E-2</v>
      </c>
      <c r="V41" s="159">
        <f>ROUND(E41*U41,2)</f>
        <v>34.08</v>
      </c>
      <c r="W41" s="159"/>
      <c r="X41" s="159" t="s">
        <v>302</v>
      </c>
      <c r="Y41" s="149"/>
      <c r="Z41" s="149"/>
      <c r="AA41" s="149"/>
      <c r="AB41" s="149"/>
      <c r="AC41" s="149"/>
      <c r="AD41" s="149"/>
      <c r="AE41" s="149"/>
      <c r="AF41" s="149"/>
      <c r="AG41" s="149" t="s">
        <v>303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5" t="s">
        <v>344</v>
      </c>
      <c r="D42" s="188"/>
      <c r="E42" s="189">
        <v>69</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307</v>
      </c>
      <c r="AH42" s="149">
        <v>5</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5" t="s">
        <v>345</v>
      </c>
      <c r="D43" s="188"/>
      <c r="E43" s="189">
        <v>574</v>
      </c>
      <c r="F43" s="159"/>
      <c r="G43" s="159"/>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307</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8">
        <v>11</v>
      </c>
      <c r="B44" s="169" t="s">
        <v>346</v>
      </c>
      <c r="C44" s="184" t="s">
        <v>347</v>
      </c>
      <c r="D44" s="170" t="s">
        <v>314</v>
      </c>
      <c r="E44" s="171">
        <v>574</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t="s">
        <v>315</v>
      </c>
      <c r="S44" s="173" t="s">
        <v>288</v>
      </c>
      <c r="T44" s="174" t="s">
        <v>288</v>
      </c>
      <c r="U44" s="159">
        <v>0.2</v>
      </c>
      <c r="V44" s="159">
        <f>ROUND(E44*U44,2)</f>
        <v>114.8</v>
      </c>
      <c r="W44" s="159"/>
      <c r="X44" s="159" t="s">
        <v>302</v>
      </c>
      <c r="Y44" s="149"/>
      <c r="Z44" s="149"/>
      <c r="AA44" s="149"/>
      <c r="AB44" s="149"/>
      <c r="AC44" s="149"/>
      <c r="AD44" s="149"/>
      <c r="AE44" s="149"/>
      <c r="AF44" s="149"/>
      <c r="AG44" s="149" t="s">
        <v>303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2" t="s">
        <v>348</v>
      </c>
      <c r="D45" s="263"/>
      <c r="E45" s="263"/>
      <c r="F45" s="263"/>
      <c r="G45" s="263"/>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305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5" t="s">
        <v>306</v>
      </c>
      <c r="D46" s="188"/>
      <c r="E46" s="189"/>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307</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5" t="s">
        <v>349</v>
      </c>
      <c r="D47" s="188"/>
      <c r="E47" s="189">
        <v>274</v>
      </c>
      <c r="F47" s="159"/>
      <c r="G47" s="15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307</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5" t="s">
        <v>350</v>
      </c>
      <c r="D48" s="188"/>
      <c r="E48" s="189">
        <v>300</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307</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12</v>
      </c>
      <c r="B49" s="169" t="s">
        <v>351</v>
      </c>
      <c r="C49" s="184" t="s">
        <v>352</v>
      </c>
      <c r="D49" s="170" t="s">
        <v>314</v>
      </c>
      <c r="E49" s="171">
        <v>69</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t="s">
        <v>315</v>
      </c>
      <c r="S49" s="173" t="s">
        <v>288</v>
      </c>
      <c r="T49" s="174" t="s">
        <v>288</v>
      </c>
      <c r="U49" s="159">
        <v>0</v>
      </c>
      <c r="V49" s="159">
        <f>ROUND(E49*U49,2)</f>
        <v>0</v>
      </c>
      <c r="W49" s="159"/>
      <c r="X49" s="159" t="s">
        <v>302</v>
      </c>
      <c r="Y49" s="149"/>
      <c r="Z49" s="149"/>
      <c r="AA49" s="149"/>
      <c r="AB49" s="149"/>
      <c r="AC49" s="149"/>
      <c r="AD49" s="149"/>
      <c r="AE49" s="149"/>
      <c r="AF49" s="149"/>
      <c r="AG49" s="149" t="s">
        <v>303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5" t="s">
        <v>344</v>
      </c>
      <c r="D50" s="188"/>
      <c r="E50" s="189">
        <v>69</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307</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13</v>
      </c>
      <c r="B51" s="169" t="s">
        <v>353</v>
      </c>
      <c r="C51" s="184" t="s">
        <v>354</v>
      </c>
      <c r="D51" s="170" t="s">
        <v>355</v>
      </c>
      <c r="E51" s="171">
        <v>203.4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356</v>
      </c>
      <c r="S51" s="173" t="s">
        <v>288</v>
      </c>
      <c r="T51" s="174" t="s">
        <v>288</v>
      </c>
      <c r="U51" s="159">
        <v>0</v>
      </c>
      <c r="V51" s="159">
        <f>ROUND(E51*U51,2)</f>
        <v>0</v>
      </c>
      <c r="W51" s="159"/>
      <c r="X51" s="159" t="s">
        <v>302</v>
      </c>
      <c r="Y51" s="149"/>
      <c r="Z51" s="149"/>
      <c r="AA51" s="149"/>
      <c r="AB51" s="149"/>
      <c r="AC51" s="149"/>
      <c r="AD51" s="149"/>
      <c r="AE51" s="149"/>
      <c r="AF51" s="149"/>
      <c r="AG51" s="149" t="s">
        <v>303</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5" t="s">
        <v>357</v>
      </c>
      <c r="D52" s="188"/>
      <c r="E52" s="189">
        <v>203.4</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307</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14</v>
      </c>
      <c r="B53" s="169" t="s">
        <v>358</v>
      </c>
      <c r="C53" s="184" t="s">
        <v>359</v>
      </c>
      <c r="D53" s="170" t="s">
        <v>355</v>
      </c>
      <c r="E53" s="171">
        <v>829.8</v>
      </c>
      <c r="F53" s="172"/>
      <c r="G53" s="173">
        <f>ROUND(E53*F53,2)</f>
        <v>0</v>
      </c>
      <c r="H53" s="172"/>
      <c r="I53" s="173">
        <f>ROUND(E53*H53,2)</f>
        <v>0</v>
      </c>
      <c r="J53" s="172"/>
      <c r="K53" s="173">
        <f>ROUND(E53*J53,2)</f>
        <v>0</v>
      </c>
      <c r="L53" s="173">
        <v>21</v>
      </c>
      <c r="M53" s="173">
        <f>G53*(1+L53/100)</f>
        <v>0</v>
      </c>
      <c r="N53" s="171">
        <v>1</v>
      </c>
      <c r="O53" s="171">
        <f>ROUND(E53*N53,2)</f>
        <v>829.8</v>
      </c>
      <c r="P53" s="171">
        <v>0</v>
      </c>
      <c r="Q53" s="171">
        <f>ROUND(E53*P53,2)</f>
        <v>0</v>
      </c>
      <c r="R53" s="173" t="s">
        <v>360</v>
      </c>
      <c r="S53" s="173" t="s">
        <v>288</v>
      </c>
      <c r="T53" s="174" t="s">
        <v>288</v>
      </c>
      <c r="U53" s="159">
        <v>0</v>
      </c>
      <c r="V53" s="159">
        <f>ROUND(E53*U53,2)</f>
        <v>0</v>
      </c>
      <c r="W53" s="159"/>
      <c r="X53" s="159" t="s">
        <v>361</v>
      </c>
      <c r="Y53" s="149"/>
      <c r="Z53" s="149"/>
      <c r="AA53" s="149"/>
      <c r="AB53" s="149"/>
      <c r="AC53" s="149"/>
      <c r="AD53" s="149"/>
      <c r="AE53" s="149"/>
      <c r="AF53" s="149"/>
      <c r="AG53" s="149" t="s">
        <v>362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195" t="s">
        <v>363</v>
      </c>
      <c r="D54" s="188"/>
      <c r="E54" s="189">
        <v>1033.2</v>
      </c>
      <c r="F54" s="159"/>
      <c r="G54" s="15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307</v>
      </c>
      <c r="AH54" s="149">
        <v>5</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195" t="s">
        <v>364</v>
      </c>
      <c r="D55" s="188"/>
      <c r="E55" s="189">
        <v>-203.4</v>
      </c>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307</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1" t="s">
        <v>283</v>
      </c>
      <c r="B56" s="162" t="s">
        <v>99</v>
      </c>
      <c r="C56" s="182" t="s">
        <v>100</v>
      </c>
      <c r="D56" s="163"/>
      <c r="E56" s="164"/>
      <c r="F56" s="165"/>
      <c r="G56" s="165">
        <f>SUMIF(AG57:AG214,"&lt;&gt;NOR",G57:G214)</f>
        <v>0</v>
      </c>
      <c r="H56" s="165"/>
      <c r="I56" s="165">
        <f>SUM(I57:I214)</f>
        <v>0</v>
      </c>
      <c r="J56" s="165"/>
      <c r="K56" s="165">
        <f>SUM(K57:K214)</f>
        <v>0</v>
      </c>
      <c r="L56" s="165"/>
      <c r="M56" s="165">
        <f>SUM(M57:M214)</f>
        <v>0</v>
      </c>
      <c r="N56" s="164"/>
      <c r="O56" s="164">
        <f>SUM(O57:O214)</f>
        <v>665.46</v>
      </c>
      <c r="P56" s="164"/>
      <c r="Q56" s="164">
        <f>SUM(Q57:Q214)</f>
        <v>0</v>
      </c>
      <c r="R56" s="165"/>
      <c r="S56" s="165"/>
      <c r="T56" s="166"/>
      <c r="U56" s="160"/>
      <c r="V56" s="160">
        <f>SUM(V57:V214)</f>
        <v>1150</v>
      </c>
      <c r="W56" s="160"/>
      <c r="X56" s="160"/>
      <c r="AG56" t="s">
        <v>284</v>
      </c>
    </row>
    <row r="57" spans="1:60" outlineLevel="1" x14ac:dyDescent="0.2">
      <c r="A57" s="168">
        <v>15</v>
      </c>
      <c r="B57" s="169" t="s">
        <v>365</v>
      </c>
      <c r="C57" s="184" t="s">
        <v>366</v>
      </c>
      <c r="D57" s="170" t="s">
        <v>314</v>
      </c>
      <c r="E57" s="171">
        <v>59.99</v>
      </c>
      <c r="F57" s="172"/>
      <c r="G57" s="173">
        <f>ROUND(E57*F57,2)</f>
        <v>0</v>
      </c>
      <c r="H57" s="172"/>
      <c r="I57" s="173">
        <f>ROUND(E57*H57,2)</f>
        <v>0</v>
      </c>
      <c r="J57" s="172"/>
      <c r="K57" s="173">
        <f>ROUND(E57*J57,2)</f>
        <v>0</v>
      </c>
      <c r="L57" s="173">
        <v>21</v>
      </c>
      <c r="M57" s="173">
        <f>G57*(1+L57/100)</f>
        <v>0</v>
      </c>
      <c r="N57" s="171">
        <v>2.5249999999999999</v>
      </c>
      <c r="O57" s="171">
        <f>ROUND(E57*N57,2)</f>
        <v>151.47</v>
      </c>
      <c r="P57" s="171">
        <v>0</v>
      </c>
      <c r="Q57" s="171">
        <f>ROUND(E57*P57,2)</f>
        <v>0</v>
      </c>
      <c r="R57" s="173" t="s">
        <v>367</v>
      </c>
      <c r="S57" s="173" t="s">
        <v>288</v>
      </c>
      <c r="T57" s="174" t="s">
        <v>288</v>
      </c>
      <c r="U57" s="159">
        <v>0.47699999999999998</v>
      </c>
      <c r="V57" s="159">
        <f>ROUND(E57*U57,2)</f>
        <v>28.62</v>
      </c>
      <c r="W57" s="159"/>
      <c r="X57" s="159" t="s">
        <v>302</v>
      </c>
      <c r="Y57" s="149"/>
      <c r="Z57" s="149"/>
      <c r="AA57" s="149"/>
      <c r="AB57" s="149"/>
      <c r="AC57" s="149"/>
      <c r="AD57" s="149"/>
      <c r="AE57" s="149"/>
      <c r="AF57" s="149"/>
      <c r="AG57" s="149" t="s">
        <v>303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2" t="s">
        <v>368</v>
      </c>
      <c r="D58" s="263"/>
      <c r="E58" s="263"/>
      <c r="F58" s="263"/>
      <c r="G58" s="263"/>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305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5" t="s">
        <v>306</v>
      </c>
      <c r="D59" s="188"/>
      <c r="E59" s="189"/>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307</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5" t="s">
        <v>369</v>
      </c>
      <c r="D60" s="188"/>
      <c r="E60" s="189"/>
      <c r="F60" s="159"/>
      <c r="G60" s="15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307</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195" t="s">
        <v>370</v>
      </c>
      <c r="D61" s="188"/>
      <c r="E61" s="189">
        <v>25.9</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307</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5" t="s">
        <v>371</v>
      </c>
      <c r="D62" s="188"/>
      <c r="E62" s="189">
        <v>4.5</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307</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5" t="s">
        <v>372</v>
      </c>
      <c r="D63" s="188"/>
      <c r="E63" s="189">
        <v>1.3</v>
      </c>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307</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5" t="s">
        <v>373</v>
      </c>
      <c r="D64" s="188"/>
      <c r="E64" s="189">
        <v>1</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307</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374</v>
      </c>
      <c r="D65" s="188"/>
      <c r="E65" s="189">
        <v>10.1</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307</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5" t="s">
        <v>375</v>
      </c>
      <c r="D66" s="188"/>
      <c r="E66" s="189">
        <v>2.4</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307</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5" t="s">
        <v>376</v>
      </c>
      <c r="D67" s="188"/>
      <c r="E67" s="189">
        <v>2.1</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307</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377</v>
      </c>
      <c r="D68" s="188"/>
      <c r="E68" s="189">
        <v>0.9</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307</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5" t="s">
        <v>378</v>
      </c>
      <c r="D69" s="188"/>
      <c r="E69" s="189">
        <v>3.1</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307</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5" t="s">
        <v>379</v>
      </c>
      <c r="D70" s="188"/>
      <c r="E70" s="189">
        <v>7.2</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307</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5" t="s">
        <v>380</v>
      </c>
      <c r="D71" s="188"/>
      <c r="E71" s="189">
        <v>0.48</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307</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5" t="s">
        <v>381</v>
      </c>
      <c r="D72" s="188"/>
      <c r="E72" s="189">
        <v>0.39</v>
      </c>
      <c r="F72" s="159"/>
      <c r="G72" s="15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307</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95" t="s">
        <v>382</v>
      </c>
      <c r="D73" s="188"/>
      <c r="E73" s="189">
        <v>0.48</v>
      </c>
      <c r="F73" s="159"/>
      <c r="G73" s="15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307</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5" t="s">
        <v>383</v>
      </c>
      <c r="D74" s="188"/>
      <c r="E74" s="189">
        <v>0.02</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307</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5" t="s">
        <v>384</v>
      </c>
      <c r="D75" s="188"/>
      <c r="E75" s="189">
        <v>0.02</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307</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5" t="s">
        <v>385</v>
      </c>
      <c r="D76" s="188"/>
      <c r="E76" s="189">
        <v>0.04</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307</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5" t="s">
        <v>386</v>
      </c>
      <c r="D77" s="188"/>
      <c r="E77" s="189">
        <v>0.06</v>
      </c>
      <c r="F77" s="159"/>
      <c r="G77" s="15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307</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16</v>
      </c>
      <c r="B78" s="169" t="s">
        <v>387</v>
      </c>
      <c r="C78" s="184" t="s">
        <v>388</v>
      </c>
      <c r="D78" s="170" t="s">
        <v>314</v>
      </c>
      <c r="E78" s="171">
        <v>111.41</v>
      </c>
      <c r="F78" s="172"/>
      <c r="G78" s="173">
        <f>ROUND(E78*F78,2)</f>
        <v>0</v>
      </c>
      <c r="H78" s="172"/>
      <c r="I78" s="173">
        <f>ROUND(E78*H78,2)</f>
        <v>0</v>
      </c>
      <c r="J78" s="172"/>
      <c r="K78" s="173">
        <f>ROUND(E78*J78,2)</f>
        <v>0</v>
      </c>
      <c r="L78" s="173">
        <v>21</v>
      </c>
      <c r="M78" s="173">
        <f>G78*(1+L78/100)</f>
        <v>0</v>
      </c>
      <c r="N78" s="171">
        <v>2.5249999999999999</v>
      </c>
      <c r="O78" s="171">
        <f>ROUND(E78*N78,2)</f>
        <v>281.31</v>
      </c>
      <c r="P78" s="171">
        <v>0</v>
      </c>
      <c r="Q78" s="171">
        <f>ROUND(E78*P78,2)</f>
        <v>0</v>
      </c>
      <c r="R78" s="173" t="s">
        <v>367</v>
      </c>
      <c r="S78" s="173" t="s">
        <v>288</v>
      </c>
      <c r="T78" s="174" t="s">
        <v>288</v>
      </c>
      <c r="U78" s="159">
        <v>0.48</v>
      </c>
      <c r="V78" s="159">
        <f>ROUND(E78*U78,2)</f>
        <v>53.48</v>
      </c>
      <c r="W78" s="159"/>
      <c r="X78" s="159" t="s">
        <v>302</v>
      </c>
      <c r="Y78" s="149"/>
      <c r="Z78" s="149"/>
      <c r="AA78" s="149"/>
      <c r="AB78" s="149"/>
      <c r="AC78" s="149"/>
      <c r="AD78" s="149"/>
      <c r="AE78" s="149"/>
      <c r="AF78" s="149"/>
      <c r="AG78" s="149" t="s">
        <v>303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2" t="s">
        <v>389</v>
      </c>
      <c r="D79" s="263"/>
      <c r="E79" s="263"/>
      <c r="F79" s="263"/>
      <c r="G79" s="263"/>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305</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5" t="s">
        <v>306</v>
      </c>
      <c r="D80" s="188"/>
      <c r="E80" s="189"/>
      <c r="F80" s="159"/>
      <c r="G80" s="15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307</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5" t="s">
        <v>390</v>
      </c>
      <c r="D81" s="188"/>
      <c r="E81" s="189">
        <v>52.8</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307</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5" t="s">
        <v>391</v>
      </c>
      <c r="D82" s="188"/>
      <c r="E82" s="189">
        <v>9.6999999999999993</v>
      </c>
      <c r="F82" s="159"/>
      <c r="G82" s="15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307</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5" t="s">
        <v>392</v>
      </c>
      <c r="D83" s="188"/>
      <c r="E83" s="189">
        <v>2.6</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307</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5" t="s">
        <v>393</v>
      </c>
      <c r="D84" s="188"/>
      <c r="E84" s="189">
        <v>2</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307</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5" t="s">
        <v>394</v>
      </c>
      <c r="D85" s="188"/>
      <c r="E85" s="189">
        <v>21.8</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307</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5" t="s">
        <v>395</v>
      </c>
      <c r="D86" s="188"/>
      <c r="E86" s="189">
        <v>5.5</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307</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5" t="s">
        <v>396</v>
      </c>
      <c r="D87" s="188"/>
      <c r="E87" s="189">
        <v>4.5999999999999996</v>
      </c>
      <c r="F87" s="159"/>
      <c r="G87" s="15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307</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5" t="s">
        <v>397</v>
      </c>
      <c r="D88" s="188"/>
      <c r="E88" s="189">
        <v>2</v>
      </c>
      <c r="F88" s="159"/>
      <c r="G88" s="15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307</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5" t="s">
        <v>398</v>
      </c>
      <c r="D89" s="188"/>
      <c r="E89" s="189">
        <v>10.3</v>
      </c>
      <c r="F89" s="159"/>
      <c r="G89" s="15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307</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5" t="s">
        <v>399</v>
      </c>
      <c r="D90" s="188"/>
      <c r="E90" s="189">
        <v>0.11</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307</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17</v>
      </c>
      <c r="B91" s="169" t="s">
        <v>400</v>
      </c>
      <c r="C91" s="184" t="s">
        <v>401</v>
      </c>
      <c r="D91" s="170" t="s">
        <v>300</v>
      </c>
      <c r="E91" s="171">
        <v>101.3505</v>
      </c>
      <c r="F91" s="172"/>
      <c r="G91" s="173">
        <f>ROUND(E91*F91,2)</f>
        <v>0</v>
      </c>
      <c r="H91" s="172"/>
      <c r="I91" s="173">
        <f>ROUND(E91*H91,2)</f>
        <v>0</v>
      </c>
      <c r="J91" s="172"/>
      <c r="K91" s="173">
        <f>ROUND(E91*J91,2)</f>
        <v>0</v>
      </c>
      <c r="L91" s="173">
        <v>21</v>
      </c>
      <c r="M91" s="173">
        <f>G91*(1+L91/100)</f>
        <v>0</v>
      </c>
      <c r="N91" s="171">
        <v>3.9199999999999999E-2</v>
      </c>
      <c r="O91" s="171">
        <f>ROUND(E91*N91,2)</f>
        <v>3.97</v>
      </c>
      <c r="P91" s="171">
        <v>0</v>
      </c>
      <c r="Q91" s="171">
        <f>ROUND(E91*P91,2)</f>
        <v>0</v>
      </c>
      <c r="R91" s="173" t="s">
        <v>367</v>
      </c>
      <c r="S91" s="173" t="s">
        <v>288</v>
      </c>
      <c r="T91" s="174" t="s">
        <v>288</v>
      </c>
      <c r="U91" s="159">
        <v>1.6</v>
      </c>
      <c r="V91" s="159">
        <f>ROUND(E91*U91,2)</f>
        <v>162.16</v>
      </c>
      <c r="W91" s="159"/>
      <c r="X91" s="159" t="s">
        <v>302</v>
      </c>
      <c r="Y91" s="149"/>
      <c r="Z91" s="149"/>
      <c r="AA91" s="149"/>
      <c r="AB91" s="149"/>
      <c r="AC91" s="149"/>
      <c r="AD91" s="149"/>
      <c r="AE91" s="149"/>
      <c r="AF91" s="149"/>
      <c r="AG91" s="149" t="s">
        <v>303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56"/>
      <c r="B92" s="157"/>
      <c r="C92" s="262" t="s">
        <v>402</v>
      </c>
      <c r="D92" s="263"/>
      <c r="E92" s="263"/>
      <c r="F92" s="263"/>
      <c r="G92" s="263"/>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305</v>
      </c>
      <c r="AH92" s="149"/>
      <c r="AI92" s="149"/>
      <c r="AJ92" s="149"/>
      <c r="AK92" s="149"/>
      <c r="AL92" s="149"/>
      <c r="AM92" s="149"/>
      <c r="AN92" s="149"/>
      <c r="AO92" s="149"/>
      <c r="AP92" s="149"/>
      <c r="AQ92" s="149"/>
      <c r="AR92" s="149"/>
      <c r="AS92" s="149"/>
      <c r="AT92" s="149"/>
      <c r="AU92" s="149"/>
      <c r="AV92" s="149"/>
      <c r="AW92" s="149"/>
      <c r="AX92" s="149"/>
      <c r="AY92" s="149"/>
      <c r="AZ92" s="149"/>
      <c r="BA92" s="194" t="str">
        <f>C92</f>
        <v>svislé nebo šikmé (odkloněné) , půdorysně přímé nebo zalomené, stěn základových desek ve volných nebo zapažených jámách, rýhách, šachtách, včetně případných vzpěr,</v>
      </c>
      <c r="BB92" s="149"/>
      <c r="BC92" s="149"/>
      <c r="BD92" s="149"/>
      <c r="BE92" s="149"/>
      <c r="BF92" s="149"/>
      <c r="BG92" s="149"/>
      <c r="BH92" s="149"/>
    </row>
    <row r="93" spans="1:60" outlineLevel="1" x14ac:dyDescent="0.2">
      <c r="A93" s="156"/>
      <c r="B93" s="157"/>
      <c r="C93" s="195" t="s">
        <v>403</v>
      </c>
      <c r="D93" s="188"/>
      <c r="E93" s="189">
        <v>21.542999999999999</v>
      </c>
      <c r="F93" s="159"/>
      <c r="G93" s="15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307</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5" t="s">
        <v>404</v>
      </c>
      <c r="D94" s="188"/>
      <c r="E94" s="189">
        <v>8.6609999999999996</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307</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195" t="s">
        <v>405</v>
      </c>
      <c r="D95" s="188"/>
      <c r="E95" s="189">
        <v>4.5510000000000002</v>
      </c>
      <c r="F95" s="159"/>
      <c r="G95" s="15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307</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5" t="s">
        <v>406</v>
      </c>
      <c r="D96" s="188"/>
      <c r="E96" s="189">
        <v>5.298</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307</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5" t="s">
        <v>407</v>
      </c>
      <c r="D97" s="188"/>
      <c r="E97" s="189">
        <v>21.363</v>
      </c>
      <c r="F97" s="159"/>
      <c r="G97" s="15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307</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5" t="s">
        <v>408</v>
      </c>
      <c r="D98" s="188"/>
      <c r="E98" s="189">
        <v>6.7590000000000003</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307</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5" t="s">
        <v>409</v>
      </c>
      <c r="D99" s="188"/>
      <c r="E99" s="189">
        <v>5.8259999999999996</v>
      </c>
      <c r="F99" s="159"/>
      <c r="G99" s="15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307</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195" t="s">
        <v>410</v>
      </c>
      <c r="D100" s="188"/>
      <c r="E100" s="189">
        <v>4.1310000000000002</v>
      </c>
      <c r="F100" s="159"/>
      <c r="G100" s="15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307</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195" t="s">
        <v>411</v>
      </c>
      <c r="D101" s="188"/>
      <c r="E101" s="189">
        <v>23.218499999999999</v>
      </c>
      <c r="F101" s="159"/>
      <c r="G101" s="15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307</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18</v>
      </c>
      <c r="B102" s="169" t="s">
        <v>412</v>
      </c>
      <c r="C102" s="184" t="s">
        <v>413</v>
      </c>
      <c r="D102" s="170" t="s">
        <v>300</v>
      </c>
      <c r="E102" s="171">
        <v>101.3505</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t="s">
        <v>367</v>
      </c>
      <c r="S102" s="173" t="s">
        <v>288</v>
      </c>
      <c r="T102" s="174" t="s">
        <v>288</v>
      </c>
      <c r="U102" s="159">
        <v>0.32</v>
      </c>
      <c r="V102" s="159">
        <f>ROUND(E102*U102,2)</f>
        <v>32.43</v>
      </c>
      <c r="W102" s="159"/>
      <c r="X102" s="159" t="s">
        <v>302</v>
      </c>
      <c r="Y102" s="149"/>
      <c r="Z102" s="149"/>
      <c r="AA102" s="149"/>
      <c r="AB102" s="149"/>
      <c r="AC102" s="149"/>
      <c r="AD102" s="149"/>
      <c r="AE102" s="149"/>
      <c r="AF102" s="149"/>
      <c r="AG102" s="149" t="s">
        <v>303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x14ac:dyDescent="0.2">
      <c r="A103" s="156"/>
      <c r="B103" s="157"/>
      <c r="C103" s="262" t="s">
        <v>402</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305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94" t="str">
        <f>C103</f>
        <v>svislé nebo šikmé (odkloněné) , půdorysně přímé nebo zalomené, stěn základových desek ve volných nebo zapažených jámách, rýhách, šachtách, včetně případných vzpěr,</v>
      </c>
      <c r="BB103" s="149"/>
      <c r="BC103" s="149"/>
      <c r="BD103" s="149"/>
      <c r="BE103" s="149"/>
      <c r="BF103" s="149"/>
      <c r="BG103" s="149"/>
      <c r="BH103" s="149"/>
    </row>
    <row r="104" spans="1:60" outlineLevel="1" x14ac:dyDescent="0.2">
      <c r="A104" s="156"/>
      <c r="B104" s="157"/>
      <c r="C104" s="195" t="s">
        <v>414</v>
      </c>
      <c r="D104" s="188"/>
      <c r="E104" s="189">
        <v>101.3505</v>
      </c>
      <c r="F104" s="159"/>
      <c r="G104" s="15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307</v>
      </c>
      <c r="AH104" s="149">
        <v>5</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19</v>
      </c>
      <c r="B105" s="169" t="s">
        <v>415</v>
      </c>
      <c r="C105" s="184" t="s">
        <v>416</v>
      </c>
      <c r="D105" s="170" t="s">
        <v>355</v>
      </c>
      <c r="E105" s="171">
        <v>0.20513000000000001</v>
      </c>
      <c r="F105" s="172"/>
      <c r="G105" s="173">
        <f>ROUND(E105*F105,2)</f>
        <v>0</v>
      </c>
      <c r="H105" s="172"/>
      <c r="I105" s="173">
        <f>ROUND(E105*H105,2)</f>
        <v>0</v>
      </c>
      <c r="J105" s="172"/>
      <c r="K105" s="173">
        <f>ROUND(E105*J105,2)</f>
        <v>0</v>
      </c>
      <c r="L105" s="173">
        <v>21</v>
      </c>
      <c r="M105" s="173">
        <f>G105*(1+L105/100)</f>
        <v>0</v>
      </c>
      <c r="N105" s="171">
        <v>1.0217400000000001</v>
      </c>
      <c r="O105" s="171">
        <f>ROUND(E105*N105,2)</f>
        <v>0.21</v>
      </c>
      <c r="P105" s="171">
        <v>0</v>
      </c>
      <c r="Q105" s="171">
        <f>ROUND(E105*P105,2)</f>
        <v>0</v>
      </c>
      <c r="R105" s="173" t="s">
        <v>367</v>
      </c>
      <c r="S105" s="173" t="s">
        <v>288</v>
      </c>
      <c r="T105" s="174" t="s">
        <v>288</v>
      </c>
      <c r="U105" s="159">
        <v>23.530999999999999</v>
      </c>
      <c r="V105" s="159">
        <f>ROUND(E105*U105,2)</f>
        <v>4.83</v>
      </c>
      <c r="W105" s="159"/>
      <c r="X105" s="159" t="s">
        <v>302</v>
      </c>
      <c r="Y105" s="149"/>
      <c r="Z105" s="149"/>
      <c r="AA105" s="149"/>
      <c r="AB105" s="149"/>
      <c r="AC105" s="149"/>
      <c r="AD105" s="149"/>
      <c r="AE105" s="149"/>
      <c r="AF105" s="149"/>
      <c r="AG105" s="149" t="s">
        <v>303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62" t="s">
        <v>417</v>
      </c>
      <c r="D106" s="263"/>
      <c r="E106" s="263"/>
      <c r="F106" s="263"/>
      <c r="G106" s="263"/>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305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196" t="s">
        <v>418</v>
      </c>
      <c r="D107" s="190"/>
      <c r="E107" s="191"/>
      <c r="F107" s="159"/>
      <c r="G107" s="15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307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7" t="s">
        <v>419</v>
      </c>
      <c r="D108" s="190"/>
      <c r="E108" s="191"/>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307</v>
      </c>
      <c r="AH108" s="149">
        <v>2</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197" t="s">
        <v>420</v>
      </c>
      <c r="D109" s="190"/>
      <c r="E109" s="191">
        <v>16</v>
      </c>
      <c r="F109" s="159"/>
      <c r="G109" s="15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307</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7" t="s">
        <v>421</v>
      </c>
      <c r="D110" s="190"/>
      <c r="E110" s="191">
        <v>5</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307</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7" t="s">
        <v>422</v>
      </c>
      <c r="D111" s="190"/>
      <c r="E111" s="191">
        <v>87</v>
      </c>
      <c r="F111" s="159"/>
      <c r="G111" s="15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307</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7" t="s">
        <v>423</v>
      </c>
      <c r="D112" s="190"/>
      <c r="E112" s="191">
        <v>20</v>
      </c>
      <c r="F112" s="159"/>
      <c r="G112" s="15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307</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7" t="s">
        <v>424</v>
      </c>
      <c r="D113" s="190"/>
      <c r="E113" s="191">
        <v>19</v>
      </c>
      <c r="F113" s="159"/>
      <c r="G113" s="15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307</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7" t="s">
        <v>425</v>
      </c>
      <c r="D114" s="190"/>
      <c r="E114" s="191">
        <v>4</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307</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8" t="s">
        <v>426</v>
      </c>
      <c r="D115" s="192"/>
      <c r="E115" s="193">
        <v>151</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307</v>
      </c>
      <c r="AH115" s="149">
        <v>3</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6" t="s">
        <v>427</v>
      </c>
      <c r="D116" s="190"/>
      <c r="E116" s="191"/>
      <c r="F116" s="159"/>
      <c r="G116" s="15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307</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5" t="s">
        <v>428</v>
      </c>
      <c r="D117" s="188"/>
      <c r="E117" s="189">
        <v>0.20513000000000001</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307</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8">
        <v>20</v>
      </c>
      <c r="B118" s="169" t="s">
        <v>429</v>
      </c>
      <c r="C118" s="184" t="s">
        <v>430</v>
      </c>
      <c r="D118" s="170" t="s">
        <v>355</v>
      </c>
      <c r="E118" s="171">
        <v>12.777520000000001</v>
      </c>
      <c r="F118" s="172"/>
      <c r="G118" s="173">
        <f>ROUND(E118*F118,2)</f>
        <v>0</v>
      </c>
      <c r="H118" s="172"/>
      <c r="I118" s="173">
        <f>ROUND(E118*H118,2)</f>
        <v>0</v>
      </c>
      <c r="J118" s="172"/>
      <c r="K118" s="173">
        <f>ROUND(E118*J118,2)</f>
        <v>0</v>
      </c>
      <c r="L118" s="173">
        <v>21</v>
      </c>
      <c r="M118" s="173">
        <f>G118*(1+L118/100)</f>
        <v>0</v>
      </c>
      <c r="N118" s="171">
        <v>1.0543899999999999</v>
      </c>
      <c r="O118" s="171">
        <f>ROUND(E118*N118,2)</f>
        <v>13.47</v>
      </c>
      <c r="P118" s="171">
        <v>0</v>
      </c>
      <c r="Q118" s="171">
        <f>ROUND(E118*P118,2)</f>
        <v>0</v>
      </c>
      <c r="R118" s="173" t="s">
        <v>367</v>
      </c>
      <c r="S118" s="173" t="s">
        <v>288</v>
      </c>
      <c r="T118" s="174" t="s">
        <v>288</v>
      </c>
      <c r="U118" s="159">
        <v>15.231</v>
      </c>
      <c r="V118" s="159">
        <f>ROUND(E118*U118,2)</f>
        <v>194.61</v>
      </c>
      <c r="W118" s="159"/>
      <c r="X118" s="159" t="s">
        <v>302</v>
      </c>
      <c r="Y118" s="149"/>
      <c r="Z118" s="149"/>
      <c r="AA118" s="149"/>
      <c r="AB118" s="149"/>
      <c r="AC118" s="149"/>
      <c r="AD118" s="149"/>
      <c r="AE118" s="149"/>
      <c r="AF118" s="149"/>
      <c r="AG118" s="149" t="s">
        <v>303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2" t="s">
        <v>417</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305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195" t="s">
        <v>431</v>
      </c>
      <c r="D120" s="188"/>
      <c r="E120" s="189"/>
      <c r="F120" s="159"/>
      <c r="G120" s="159"/>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307</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5" t="s">
        <v>432</v>
      </c>
      <c r="D121" s="188"/>
      <c r="E121" s="189">
        <v>6.7460199999999997</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307</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5" t="s">
        <v>433</v>
      </c>
      <c r="D122" s="188"/>
      <c r="E122" s="189">
        <v>1.075</v>
      </c>
      <c r="F122" s="159"/>
      <c r="G122" s="159"/>
      <c r="H122" s="159"/>
      <c r="I122" s="159"/>
      <c r="J122" s="159"/>
      <c r="K122" s="159"/>
      <c r="L122" s="159"/>
      <c r="M122" s="159"/>
      <c r="N122" s="158"/>
      <c r="O122" s="158"/>
      <c r="P122" s="158"/>
      <c r="Q122" s="158"/>
      <c r="R122" s="159"/>
      <c r="S122" s="159"/>
      <c r="T122" s="159"/>
      <c r="U122" s="159"/>
      <c r="V122" s="159"/>
      <c r="W122" s="159"/>
      <c r="X122" s="159"/>
      <c r="Y122" s="149"/>
      <c r="Z122" s="149"/>
      <c r="AA122" s="149"/>
      <c r="AB122" s="149"/>
      <c r="AC122" s="149"/>
      <c r="AD122" s="149"/>
      <c r="AE122" s="149"/>
      <c r="AF122" s="149"/>
      <c r="AG122" s="149" t="s">
        <v>307</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5" t="s">
        <v>434</v>
      </c>
      <c r="D123" s="188"/>
      <c r="E123" s="189">
        <v>0.245</v>
      </c>
      <c r="F123" s="159"/>
      <c r="G123" s="15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307</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5" t="s">
        <v>435</v>
      </c>
      <c r="D124" s="188"/>
      <c r="E124" s="189">
        <v>0.17349999999999999</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307</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5" t="s">
        <v>436</v>
      </c>
      <c r="D125" s="188"/>
      <c r="E125" s="189">
        <v>2.2999999999999998</v>
      </c>
      <c r="F125" s="159"/>
      <c r="G125" s="15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307</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5" t="s">
        <v>437</v>
      </c>
      <c r="D126" s="188"/>
      <c r="E126" s="189">
        <v>0.58499999999999996</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307</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5" t="s">
        <v>438</v>
      </c>
      <c r="D127" s="188"/>
      <c r="E127" s="189">
        <v>0.48499999999999999</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307</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5" t="s">
        <v>439</v>
      </c>
      <c r="D128" s="188"/>
      <c r="E128" s="189">
        <v>0.18229999999999999</v>
      </c>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307</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5" t="s">
        <v>440</v>
      </c>
      <c r="D129" s="188"/>
      <c r="E129" s="189">
        <v>0.97699999999999998</v>
      </c>
      <c r="F129" s="159"/>
      <c r="G129" s="15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307</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5" t="s">
        <v>441</v>
      </c>
      <c r="D130" s="188"/>
      <c r="E130" s="189">
        <v>8.6999999999999994E-3</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307</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21</v>
      </c>
      <c r="B131" s="169" t="s">
        <v>442</v>
      </c>
      <c r="C131" s="184" t="s">
        <v>443</v>
      </c>
      <c r="D131" s="170" t="s">
        <v>300</v>
      </c>
      <c r="E131" s="171">
        <v>9.7200000000000006</v>
      </c>
      <c r="F131" s="172"/>
      <c r="G131" s="173">
        <f>ROUND(E131*F131,2)</f>
        <v>0</v>
      </c>
      <c r="H131" s="172"/>
      <c r="I131" s="173">
        <f>ROUND(E131*H131,2)</f>
        <v>0</v>
      </c>
      <c r="J131" s="172"/>
      <c r="K131" s="173">
        <f>ROUND(E131*J131,2)</f>
        <v>0</v>
      </c>
      <c r="L131" s="173">
        <v>21</v>
      </c>
      <c r="M131" s="173">
        <f>G131*(1+L131/100)</f>
        <v>0</v>
      </c>
      <c r="N131" s="171">
        <v>0.6</v>
      </c>
      <c r="O131" s="171">
        <f>ROUND(E131*N131,2)</f>
        <v>5.83</v>
      </c>
      <c r="P131" s="171">
        <v>0</v>
      </c>
      <c r="Q131" s="171">
        <f>ROUND(E131*P131,2)</f>
        <v>0</v>
      </c>
      <c r="R131" s="173" t="s">
        <v>367</v>
      </c>
      <c r="S131" s="173" t="s">
        <v>288</v>
      </c>
      <c r="T131" s="174" t="s">
        <v>288</v>
      </c>
      <c r="U131" s="159">
        <v>1</v>
      </c>
      <c r="V131" s="159">
        <f>ROUND(E131*U131,2)</f>
        <v>9.7200000000000006</v>
      </c>
      <c r="W131" s="159"/>
      <c r="X131" s="159" t="s">
        <v>302</v>
      </c>
      <c r="Y131" s="149"/>
      <c r="Z131" s="149"/>
      <c r="AA131" s="149"/>
      <c r="AB131" s="149"/>
      <c r="AC131" s="149"/>
      <c r="AD131" s="149"/>
      <c r="AE131" s="149"/>
      <c r="AF131" s="149"/>
      <c r="AG131" s="149" t="s">
        <v>303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62" t="s">
        <v>444</v>
      </c>
      <c r="D132" s="263"/>
      <c r="E132" s="263"/>
      <c r="F132" s="263"/>
      <c r="G132" s="263"/>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305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5" t="s">
        <v>431</v>
      </c>
      <c r="D133" s="188"/>
      <c r="E133" s="189"/>
      <c r="F133" s="159"/>
      <c r="G133" s="15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307</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5" t="s">
        <v>445</v>
      </c>
      <c r="D134" s="188"/>
      <c r="E134" s="189">
        <v>9.7200000000000006</v>
      </c>
      <c r="F134" s="159"/>
      <c r="G134" s="15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307</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8">
        <v>22</v>
      </c>
      <c r="B135" s="169" t="s">
        <v>446</v>
      </c>
      <c r="C135" s="184" t="s">
        <v>447</v>
      </c>
      <c r="D135" s="170" t="s">
        <v>314</v>
      </c>
      <c r="E135" s="171">
        <v>65.64</v>
      </c>
      <c r="F135" s="172"/>
      <c r="G135" s="173">
        <f>ROUND(E135*F135,2)</f>
        <v>0</v>
      </c>
      <c r="H135" s="172"/>
      <c r="I135" s="173">
        <f>ROUND(E135*H135,2)</f>
        <v>0</v>
      </c>
      <c r="J135" s="172"/>
      <c r="K135" s="173">
        <f>ROUND(E135*J135,2)</f>
        <v>0</v>
      </c>
      <c r="L135" s="173">
        <v>21</v>
      </c>
      <c r="M135" s="173">
        <f>G135*(1+L135/100)</f>
        <v>0</v>
      </c>
      <c r="N135" s="171">
        <v>2.5249999999999999</v>
      </c>
      <c r="O135" s="171">
        <f>ROUND(E135*N135,2)</f>
        <v>165.74</v>
      </c>
      <c r="P135" s="171">
        <v>0</v>
      </c>
      <c r="Q135" s="171">
        <f>ROUND(E135*P135,2)</f>
        <v>0</v>
      </c>
      <c r="R135" s="173" t="s">
        <v>367</v>
      </c>
      <c r="S135" s="173" t="s">
        <v>288</v>
      </c>
      <c r="T135" s="174" t="s">
        <v>288</v>
      </c>
      <c r="U135" s="159">
        <v>0.48</v>
      </c>
      <c r="V135" s="159">
        <f>ROUND(E135*U135,2)</f>
        <v>31.51</v>
      </c>
      <c r="W135" s="159"/>
      <c r="X135" s="159" t="s">
        <v>302</v>
      </c>
      <c r="Y135" s="149"/>
      <c r="Z135" s="149"/>
      <c r="AA135" s="149"/>
      <c r="AB135" s="149"/>
      <c r="AC135" s="149"/>
      <c r="AD135" s="149"/>
      <c r="AE135" s="149"/>
      <c r="AF135" s="149"/>
      <c r="AG135" s="149" t="s">
        <v>303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262" t="s">
        <v>448</v>
      </c>
      <c r="D136" s="263"/>
      <c r="E136" s="263"/>
      <c r="F136" s="263"/>
      <c r="G136" s="263"/>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305</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195" t="s">
        <v>431</v>
      </c>
      <c r="D137" s="188"/>
      <c r="E137" s="189"/>
      <c r="F137" s="159"/>
      <c r="G137" s="15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307</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195" t="s">
        <v>449</v>
      </c>
      <c r="D138" s="188"/>
      <c r="E138" s="189">
        <v>65.64</v>
      </c>
      <c r="F138" s="159"/>
      <c r="G138" s="159"/>
      <c r="H138" s="159"/>
      <c r="I138" s="159"/>
      <c r="J138" s="159"/>
      <c r="K138" s="159"/>
      <c r="L138" s="159"/>
      <c r="M138" s="159"/>
      <c r="N138" s="158"/>
      <c r="O138" s="158"/>
      <c r="P138" s="158"/>
      <c r="Q138" s="158"/>
      <c r="R138" s="159"/>
      <c r="S138" s="159"/>
      <c r="T138" s="159"/>
      <c r="U138" s="159"/>
      <c r="V138" s="159"/>
      <c r="W138" s="159"/>
      <c r="X138" s="159"/>
      <c r="Y138" s="149"/>
      <c r="Z138" s="149"/>
      <c r="AA138" s="149"/>
      <c r="AB138" s="149"/>
      <c r="AC138" s="149"/>
      <c r="AD138" s="149"/>
      <c r="AE138" s="149"/>
      <c r="AF138" s="149"/>
      <c r="AG138" s="149" t="s">
        <v>307</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23</v>
      </c>
      <c r="B139" s="169" t="s">
        <v>450</v>
      </c>
      <c r="C139" s="184" t="s">
        <v>451</v>
      </c>
      <c r="D139" s="170" t="s">
        <v>300</v>
      </c>
      <c r="E139" s="171">
        <v>257.77499999999998</v>
      </c>
      <c r="F139" s="172"/>
      <c r="G139" s="173">
        <f>ROUND(E139*F139,2)</f>
        <v>0</v>
      </c>
      <c r="H139" s="172"/>
      <c r="I139" s="173">
        <f>ROUND(E139*H139,2)</f>
        <v>0</v>
      </c>
      <c r="J139" s="172"/>
      <c r="K139" s="173">
        <f>ROUND(E139*J139,2)</f>
        <v>0</v>
      </c>
      <c r="L139" s="173">
        <v>21</v>
      </c>
      <c r="M139" s="173">
        <f>G139*(1+L139/100)</f>
        <v>0</v>
      </c>
      <c r="N139" s="171">
        <v>3.916E-2</v>
      </c>
      <c r="O139" s="171">
        <f>ROUND(E139*N139,2)</f>
        <v>10.09</v>
      </c>
      <c r="P139" s="171">
        <v>0</v>
      </c>
      <c r="Q139" s="171">
        <f>ROUND(E139*P139,2)</f>
        <v>0</v>
      </c>
      <c r="R139" s="173" t="s">
        <v>367</v>
      </c>
      <c r="S139" s="173" t="s">
        <v>288</v>
      </c>
      <c r="T139" s="174" t="s">
        <v>288</v>
      </c>
      <c r="U139" s="159">
        <v>1.05</v>
      </c>
      <c r="V139" s="159">
        <f>ROUND(E139*U139,2)</f>
        <v>270.66000000000003</v>
      </c>
      <c r="W139" s="159"/>
      <c r="X139" s="159" t="s">
        <v>302</v>
      </c>
      <c r="Y139" s="149"/>
      <c r="Z139" s="149"/>
      <c r="AA139" s="149"/>
      <c r="AB139" s="149"/>
      <c r="AC139" s="149"/>
      <c r="AD139" s="149"/>
      <c r="AE139" s="149"/>
      <c r="AF139" s="149"/>
      <c r="AG139" s="149" t="s">
        <v>303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1" x14ac:dyDescent="0.2">
      <c r="A140" s="156"/>
      <c r="B140" s="157"/>
      <c r="C140" s="262" t="s">
        <v>452</v>
      </c>
      <c r="D140" s="263"/>
      <c r="E140" s="263"/>
      <c r="F140" s="263"/>
      <c r="G140" s="263"/>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305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94" t="str">
        <f>C140</f>
        <v>svislé nebo šikmé (odkloněné), půdorysně přímé nebo zalomené, stěn základových pasů ve volných nebo zapažených jámách, rýhách, šachtách, včetně případných vzpěr,</v>
      </c>
      <c r="BB140" s="149"/>
      <c r="BC140" s="149"/>
      <c r="BD140" s="149"/>
      <c r="BE140" s="149"/>
      <c r="BF140" s="149"/>
      <c r="BG140" s="149"/>
      <c r="BH140" s="149"/>
    </row>
    <row r="141" spans="1:60" outlineLevel="1" x14ac:dyDescent="0.2">
      <c r="A141" s="156"/>
      <c r="B141" s="157"/>
      <c r="C141" s="195" t="s">
        <v>453</v>
      </c>
      <c r="D141" s="188"/>
      <c r="E141" s="189">
        <v>164.64</v>
      </c>
      <c r="F141" s="159"/>
      <c r="G141" s="15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307</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5" t="s">
        <v>454</v>
      </c>
      <c r="D142" s="188"/>
      <c r="E142" s="189">
        <v>20.88</v>
      </c>
      <c r="F142" s="159"/>
      <c r="G142" s="159"/>
      <c r="H142" s="159"/>
      <c r="I142" s="159"/>
      <c r="J142" s="159"/>
      <c r="K142" s="159"/>
      <c r="L142" s="159"/>
      <c r="M142" s="159"/>
      <c r="N142" s="158"/>
      <c r="O142" s="158"/>
      <c r="P142" s="158"/>
      <c r="Q142" s="158"/>
      <c r="R142" s="159"/>
      <c r="S142" s="159"/>
      <c r="T142" s="159"/>
      <c r="U142" s="159"/>
      <c r="V142" s="159"/>
      <c r="W142" s="159"/>
      <c r="X142" s="159"/>
      <c r="Y142" s="149"/>
      <c r="Z142" s="149"/>
      <c r="AA142" s="149"/>
      <c r="AB142" s="149"/>
      <c r="AC142" s="149"/>
      <c r="AD142" s="149"/>
      <c r="AE142" s="149"/>
      <c r="AF142" s="149"/>
      <c r="AG142" s="149" t="s">
        <v>307</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95" t="s">
        <v>455</v>
      </c>
      <c r="D143" s="188"/>
      <c r="E143" s="189">
        <v>10.308</v>
      </c>
      <c r="F143" s="159"/>
      <c r="G143" s="15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307</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195" t="s">
        <v>456</v>
      </c>
      <c r="D144" s="188"/>
      <c r="E144" s="189">
        <v>9.0960000000000001</v>
      </c>
      <c r="F144" s="159"/>
      <c r="G144" s="159"/>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307</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5" t="s">
        <v>457</v>
      </c>
      <c r="D145" s="188"/>
      <c r="E145" s="189">
        <v>8.8800000000000008</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307</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5" t="s">
        <v>458</v>
      </c>
      <c r="D146" s="188"/>
      <c r="E146" s="189">
        <v>8.6039999999999992</v>
      </c>
      <c r="F146" s="159"/>
      <c r="G146" s="159"/>
      <c r="H146" s="159"/>
      <c r="I146" s="159"/>
      <c r="J146" s="159"/>
      <c r="K146" s="159"/>
      <c r="L146" s="159"/>
      <c r="M146" s="159"/>
      <c r="N146" s="158"/>
      <c r="O146" s="158"/>
      <c r="P146" s="158"/>
      <c r="Q146" s="158"/>
      <c r="R146" s="159"/>
      <c r="S146" s="159"/>
      <c r="T146" s="159"/>
      <c r="U146" s="159"/>
      <c r="V146" s="159"/>
      <c r="W146" s="159"/>
      <c r="X146" s="159"/>
      <c r="Y146" s="149"/>
      <c r="Z146" s="149"/>
      <c r="AA146" s="149"/>
      <c r="AB146" s="149"/>
      <c r="AC146" s="149"/>
      <c r="AD146" s="149"/>
      <c r="AE146" s="149"/>
      <c r="AF146" s="149"/>
      <c r="AG146" s="149" t="s">
        <v>307</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5" t="s">
        <v>459</v>
      </c>
      <c r="D147" s="188"/>
      <c r="E147" s="189">
        <v>7.992</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307</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5" t="s">
        <v>460</v>
      </c>
      <c r="D148" s="188"/>
      <c r="E148" s="189">
        <v>4.5599999999999996</v>
      </c>
      <c r="F148" s="159"/>
      <c r="G148" s="15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307</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5" t="s">
        <v>461</v>
      </c>
      <c r="D149" s="188"/>
      <c r="E149" s="189">
        <v>5.9640000000000004</v>
      </c>
      <c r="F149" s="159"/>
      <c r="G149" s="159"/>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307</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5" t="s">
        <v>462</v>
      </c>
      <c r="D150" s="188"/>
      <c r="E150" s="189">
        <v>4.8360000000000003</v>
      </c>
      <c r="F150" s="159"/>
      <c r="G150" s="15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307</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5" t="s">
        <v>463</v>
      </c>
      <c r="D151" s="188"/>
      <c r="E151" s="189">
        <v>6.516</v>
      </c>
      <c r="F151" s="159"/>
      <c r="G151" s="15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307</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5" t="s">
        <v>464</v>
      </c>
      <c r="D152" s="188"/>
      <c r="E152" s="189">
        <v>5.4989999999999997</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307</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24</v>
      </c>
      <c r="B153" s="169" t="s">
        <v>465</v>
      </c>
      <c r="C153" s="184" t="s">
        <v>466</v>
      </c>
      <c r="D153" s="170" t="s">
        <v>300</v>
      </c>
      <c r="E153" s="171">
        <v>257.77499999999998</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t="s">
        <v>367</v>
      </c>
      <c r="S153" s="173" t="s">
        <v>288</v>
      </c>
      <c r="T153" s="174" t="s">
        <v>288</v>
      </c>
      <c r="U153" s="159">
        <v>0.32</v>
      </c>
      <c r="V153" s="159">
        <f>ROUND(E153*U153,2)</f>
        <v>82.49</v>
      </c>
      <c r="W153" s="159"/>
      <c r="X153" s="159" t="s">
        <v>302</v>
      </c>
      <c r="Y153" s="149"/>
      <c r="Z153" s="149"/>
      <c r="AA153" s="149"/>
      <c r="AB153" s="149"/>
      <c r="AC153" s="149"/>
      <c r="AD153" s="149"/>
      <c r="AE153" s="149"/>
      <c r="AF153" s="149"/>
      <c r="AG153" s="149" t="s">
        <v>303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1" x14ac:dyDescent="0.2">
      <c r="A154" s="156"/>
      <c r="B154" s="157"/>
      <c r="C154" s="262" t="s">
        <v>452</v>
      </c>
      <c r="D154" s="263"/>
      <c r="E154" s="263"/>
      <c r="F154" s="263"/>
      <c r="G154" s="263"/>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305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94" t="str">
        <f>C154</f>
        <v>svislé nebo šikmé (odkloněné), půdorysně přímé nebo zalomené, stěn základových pasů ve volných nebo zapažených jámách, rýhách, šachtách, včetně případných vzpěr,</v>
      </c>
      <c r="BB154" s="149"/>
      <c r="BC154" s="149"/>
      <c r="BD154" s="149"/>
      <c r="BE154" s="149"/>
      <c r="BF154" s="149"/>
      <c r="BG154" s="149"/>
      <c r="BH154" s="149"/>
    </row>
    <row r="155" spans="1:60" outlineLevel="1" x14ac:dyDescent="0.2">
      <c r="A155" s="156"/>
      <c r="B155" s="157"/>
      <c r="C155" s="195" t="s">
        <v>467</v>
      </c>
      <c r="D155" s="188"/>
      <c r="E155" s="189">
        <v>257.77499999999998</v>
      </c>
      <c r="F155" s="159"/>
      <c r="G155" s="15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307</v>
      </c>
      <c r="AH155" s="149">
        <v>5</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25</v>
      </c>
      <c r="B156" s="169" t="s">
        <v>468</v>
      </c>
      <c r="C156" s="184" t="s">
        <v>469</v>
      </c>
      <c r="D156" s="170" t="s">
        <v>355</v>
      </c>
      <c r="E156" s="171">
        <v>4.4089999999999998</v>
      </c>
      <c r="F156" s="172"/>
      <c r="G156" s="173">
        <f>ROUND(E156*F156,2)</f>
        <v>0</v>
      </c>
      <c r="H156" s="172"/>
      <c r="I156" s="173">
        <f>ROUND(E156*H156,2)</f>
        <v>0</v>
      </c>
      <c r="J156" s="172"/>
      <c r="K156" s="173">
        <f>ROUND(E156*J156,2)</f>
        <v>0</v>
      </c>
      <c r="L156" s="173">
        <v>21</v>
      </c>
      <c r="M156" s="173">
        <f>G156*(1+L156/100)</f>
        <v>0</v>
      </c>
      <c r="N156" s="171">
        <v>1.0211600000000001</v>
      </c>
      <c r="O156" s="171">
        <f>ROUND(E156*N156,2)</f>
        <v>4.5</v>
      </c>
      <c r="P156" s="171">
        <v>0</v>
      </c>
      <c r="Q156" s="171">
        <f>ROUND(E156*P156,2)</f>
        <v>0</v>
      </c>
      <c r="R156" s="173" t="s">
        <v>367</v>
      </c>
      <c r="S156" s="173" t="s">
        <v>288</v>
      </c>
      <c r="T156" s="174" t="s">
        <v>288</v>
      </c>
      <c r="U156" s="159">
        <v>23.530999999999999</v>
      </c>
      <c r="V156" s="159">
        <f>ROUND(E156*U156,2)</f>
        <v>103.75</v>
      </c>
      <c r="W156" s="159"/>
      <c r="X156" s="159" t="s">
        <v>302</v>
      </c>
      <c r="Y156" s="149"/>
      <c r="Z156" s="149"/>
      <c r="AA156" s="149"/>
      <c r="AB156" s="149"/>
      <c r="AC156" s="149"/>
      <c r="AD156" s="149"/>
      <c r="AE156" s="149"/>
      <c r="AF156" s="149"/>
      <c r="AG156" s="149" t="s">
        <v>303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5" t="s">
        <v>431</v>
      </c>
      <c r="D157" s="188"/>
      <c r="E157" s="189"/>
      <c r="F157" s="159"/>
      <c r="G157" s="15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307</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5" t="s">
        <v>470</v>
      </c>
      <c r="D158" s="188"/>
      <c r="E158" s="189">
        <v>4.4089999999999998</v>
      </c>
      <c r="F158" s="159"/>
      <c r="G158" s="15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307</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26</v>
      </c>
      <c r="B159" s="169" t="s">
        <v>471</v>
      </c>
      <c r="C159" s="184" t="s">
        <v>472</v>
      </c>
      <c r="D159" s="170" t="s">
        <v>314</v>
      </c>
      <c r="E159" s="171">
        <v>10.63</v>
      </c>
      <c r="F159" s="172"/>
      <c r="G159" s="173">
        <f>ROUND(E159*F159,2)</f>
        <v>0</v>
      </c>
      <c r="H159" s="172"/>
      <c r="I159" s="173">
        <f>ROUND(E159*H159,2)</f>
        <v>0</v>
      </c>
      <c r="J159" s="172"/>
      <c r="K159" s="173">
        <f>ROUND(E159*J159,2)</f>
        <v>0</v>
      </c>
      <c r="L159" s="173">
        <v>21</v>
      </c>
      <c r="M159" s="173">
        <f>G159*(1+L159/100)</f>
        <v>0</v>
      </c>
      <c r="N159" s="171">
        <v>2.5249999999999999</v>
      </c>
      <c r="O159" s="171">
        <f>ROUND(E159*N159,2)</f>
        <v>26.84</v>
      </c>
      <c r="P159" s="171">
        <v>0</v>
      </c>
      <c r="Q159" s="171">
        <f>ROUND(E159*P159,2)</f>
        <v>0</v>
      </c>
      <c r="R159" s="173" t="s">
        <v>367</v>
      </c>
      <c r="S159" s="173" t="s">
        <v>288</v>
      </c>
      <c r="T159" s="174" t="s">
        <v>288</v>
      </c>
      <c r="U159" s="159">
        <v>0.48</v>
      </c>
      <c r="V159" s="159">
        <f>ROUND(E159*U159,2)</f>
        <v>5.0999999999999996</v>
      </c>
      <c r="W159" s="159"/>
      <c r="X159" s="159" t="s">
        <v>302</v>
      </c>
      <c r="Y159" s="149"/>
      <c r="Z159" s="149"/>
      <c r="AA159" s="149"/>
      <c r="AB159" s="149"/>
      <c r="AC159" s="149"/>
      <c r="AD159" s="149"/>
      <c r="AE159" s="149"/>
      <c r="AF159" s="149"/>
      <c r="AG159" s="149" t="s">
        <v>303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2" t="s">
        <v>389</v>
      </c>
      <c r="D160" s="263"/>
      <c r="E160" s="263"/>
      <c r="F160" s="263"/>
      <c r="G160" s="263"/>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305</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5" t="s">
        <v>431</v>
      </c>
      <c r="D161" s="188"/>
      <c r="E161" s="189"/>
      <c r="F161" s="159"/>
      <c r="G161" s="15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307</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5" t="s">
        <v>473</v>
      </c>
      <c r="D162" s="188"/>
      <c r="E162" s="189">
        <v>3.65</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307</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5" t="s">
        <v>474</v>
      </c>
      <c r="D163" s="188"/>
      <c r="E163" s="189">
        <v>3.13</v>
      </c>
      <c r="F163" s="159"/>
      <c r="G163" s="15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307</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195" t="s">
        <v>475</v>
      </c>
      <c r="D164" s="188"/>
      <c r="E164" s="189">
        <v>0.76</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307</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5" t="s">
        <v>476</v>
      </c>
      <c r="D165" s="188"/>
      <c r="E165" s="189">
        <v>1.35</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307</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95" t="s">
        <v>477</v>
      </c>
      <c r="D166" s="188"/>
      <c r="E166" s="189">
        <v>1.1299999999999999</v>
      </c>
      <c r="F166" s="159"/>
      <c r="G166" s="15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307</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5" t="s">
        <v>478</v>
      </c>
      <c r="D167" s="188"/>
      <c r="E167" s="189">
        <v>0.14000000000000001</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307</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5" t="s">
        <v>479</v>
      </c>
      <c r="D168" s="188"/>
      <c r="E168" s="189">
        <v>0.47</v>
      </c>
      <c r="F168" s="159"/>
      <c r="G168" s="15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307</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27</v>
      </c>
      <c r="B169" s="169" t="s">
        <v>480</v>
      </c>
      <c r="C169" s="184" t="s">
        <v>481</v>
      </c>
      <c r="D169" s="170" t="s">
        <v>300</v>
      </c>
      <c r="E169" s="171">
        <v>33.432000000000002</v>
      </c>
      <c r="F169" s="172"/>
      <c r="G169" s="173">
        <f>ROUND(E169*F169,2)</f>
        <v>0</v>
      </c>
      <c r="H169" s="172"/>
      <c r="I169" s="173">
        <f>ROUND(E169*H169,2)</f>
        <v>0</v>
      </c>
      <c r="J169" s="172"/>
      <c r="K169" s="173">
        <f>ROUND(E169*J169,2)</f>
        <v>0</v>
      </c>
      <c r="L169" s="173">
        <v>21</v>
      </c>
      <c r="M169" s="173">
        <f>G169*(1+L169/100)</f>
        <v>0</v>
      </c>
      <c r="N169" s="171">
        <v>3.9199999999999999E-2</v>
      </c>
      <c r="O169" s="171">
        <f>ROUND(E169*N169,2)</f>
        <v>1.31</v>
      </c>
      <c r="P169" s="171">
        <v>0</v>
      </c>
      <c r="Q169" s="171">
        <f>ROUND(E169*P169,2)</f>
        <v>0</v>
      </c>
      <c r="R169" s="173" t="s">
        <v>367</v>
      </c>
      <c r="S169" s="173" t="s">
        <v>288</v>
      </c>
      <c r="T169" s="174" t="s">
        <v>288</v>
      </c>
      <c r="U169" s="159">
        <v>1.05</v>
      </c>
      <c r="V169" s="159">
        <f>ROUND(E169*U169,2)</f>
        <v>35.1</v>
      </c>
      <c r="W169" s="159"/>
      <c r="X169" s="159" t="s">
        <v>302</v>
      </c>
      <c r="Y169" s="149"/>
      <c r="Z169" s="149"/>
      <c r="AA169" s="149"/>
      <c r="AB169" s="149"/>
      <c r="AC169" s="149"/>
      <c r="AD169" s="149"/>
      <c r="AE169" s="149"/>
      <c r="AF169" s="149"/>
      <c r="AG169" s="149" t="s">
        <v>303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56"/>
      <c r="B170" s="157"/>
      <c r="C170" s="262" t="s">
        <v>482</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305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94" t="str">
        <f>C170</f>
        <v>bednění svislé nebo šikmé (odkloněné), půdorysně přímé nebo zalomené, stěn základových patek ve volných nebo zapažených jámách, rýhách, šachtách, včetně případných vzpěr,</v>
      </c>
      <c r="BB170" s="149"/>
      <c r="BC170" s="149"/>
      <c r="BD170" s="149"/>
      <c r="BE170" s="149"/>
      <c r="BF170" s="149"/>
      <c r="BG170" s="149"/>
      <c r="BH170" s="149"/>
    </row>
    <row r="171" spans="1:60" outlineLevel="1" x14ac:dyDescent="0.2">
      <c r="A171" s="156"/>
      <c r="B171" s="157"/>
      <c r="C171" s="195" t="s">
        <v>483</v>
      </c>
      <c r="D171" s="188"/>
      <c r="E171" s="189">
        <v>8.6</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307</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5" t="s">
        <v>484</v>
      </c>
      <c r="D172" s="188"/>
      <c r="E172" s="189">
        <v>9.76</v>
      </c>
      <c r="F172" s="159"/>
      <c r="G172" s="15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307</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95" t="s">
        <v>485</v>
      </c>
      <c r="D173" s="188"/>
      <c r="E173" s="189">
        <v>3.3839999999999999</v>
      </c>
      <c r="F173" s="159"/>
      <c r="G173" s="159"/>
      <c r="H173" s="159"/>
      <c r="I173" s="159"/>
      <c r="J173" s="159"/>
      <c r="K173" s="159"/>
      <c r="L173" s="159"/>
      <c r="M173" s="159"/>
      <c r="N173" s="158"/>
      <c r="O173" s="158"/>
      <c r="P173" s="158"/>
      <c r="Q173" s="158"/>
      <c r="R173" s="159"/>
      <c r="S173" s="159"/>
      <c r="T173" s="159"/>
      <c r="U173" s="159"/>
      <c r="V173" s="159"/>
      <c r="W173" s="159"/>
      <c r="X173" s="159"/>
      <c r="Y173" s="149"/>
      <c r="Z173" s="149"/>
      <c r="AA173" s="149"/>
      <c r="AB173" s="149"/>
      <c r="AC173" s="149"/>
      <c r="AD173" s="149"/>
      <c r="AE173" s="149"/>
      <c r="AF173" s="149"/>
      <c r="AG173" s="149" t="s">
        <v>307</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5" t="s">
        <v>486</v>
      </c>
      <c r="D174" s="188"/>
      <c r="E174" s="189">
        <v>4.5119999999999996</v>
      </c>
      <c r="F174" s="159"/>
      <c r="G174" s="159"/>
      <c r="H174" s="159"/>
      <c r="I174" s="159"/>
      <c r="J174" s="159"/>
      <c r="K174" s="159"/>
      <c r="L174" s="159"/>
      <c r="M174" s="159"/>
      <c r="N174" s="158"/>
      <c r="O174" s="158"/>
      <c r="P174" s="158"/>
      <c r="Q174" s="158"/>
      <c r="R174" s="159"/>
      <c r="S174" s="159"/>
      <c r="T174" s="159"/>
      <c r="U174" s="159"/>
      <c r="V174" s="159"/>
      <c r="W174" s="159"/>
      <c r="X174" s="159"/>
      <c r="Y174" s="149"/>
      <c r="Z174" s="149"/>
      <c r="AA174" s="149"/>
      <c r="AB174" s="149"/>
      <c r="AC174" s="149"/>
      <c r="AD174" s="149"/>
      <c r="AE174" s="149"/>
      <c r="AF174" s="149"/>
      <c r="AG174" s="149" t="s">
        <v>307</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195" t="s">
        <v>487</v>
      </c>
      <c r="D175" s="188"/>
      <c r="E175" s="189">
        <v>4.1360000000000001</v>
      </c>
      <c r="F175" s="159"/>
      <c r="G175" s="15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307</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5" t="s">
        <v>488</v>
      </c>
      <c r="D176" s="188"/>
      <c r="E176" s="189">
        <v>3.04</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307</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68">
        <v>28</v>
      </c>
      <c r="B177" s="169" t="s">
        <v>489</v>
      </c>
      <c r="C177" s="184" t="s">
        <v>490</v>
      </c>
      <c r="D177" s="170" t="s">
        <v>300</v>
      </c>
      <c r="E177" s="171">
        <v>33.432000000000002</v>
      </c>
      <c r="F177" s="172"/>
      <c r="G177" s="173">
        <f>ROUND(E177*F177,2)</f>
        <v>0</v>
      </c>
      <c r="H177" s="172"/>
      <c r="I177" s="173">
        <f>ROUND(E177*H177,2)</f>
        <v>0</v>
      </c>
      <c r="J177" s="172"/>
      <c r="K177" s="173">
        <f>ROUND(E177*J177,2)</f>
        <v>0</v>
      </c>
      <c r="L177" s="173">
        <v>21</v>
      </c>
      <c r="M177" s="173">
        <f>G177*(1+L177/100)</f>
        <v>0</v>
      </c>
      <c r="N177" s="171">
        <v>0</v>
      </c>
      <c r="O177" s="171">
        <f>ROUND(E177*N177,2)</f>
        <v>0</v>
      </c>
      <c r="P177" s="171">
        <v>0</v>
      </c>
      <c r="Q177" s="171">
        <f>ROUND(E177*P177,2)</f>
        <v>0</v>
      </c>
      <c r="R177" s="173" t="s">
        <v>367</v>
      </c>
      <c r="S177" s="173" t="s">
        <v>288</v>
      </c>
      <c r="T177" s="174" t="s">
        <v>288</v>
      </c>
      <c r="U177" s="159">
        <v>0.32</v>
      </c>
      <c r="V177" s="159">
        <f>ROUND(E177*U177,2)</f>
        <v>10.7</v>
      </c>
      <c r="W177" s="159"/>
      <c r="X177" s="159" t="s">
        <v>302</v>
      </c>
      <c r="Y177" s="149"/>
      <c r="Z177" s="149"/>
      <c r="AA177" s="149"/>
      <c r="AB177" s="149"/>
      <c r="AC177" s="149"/>
      <c r="AD177" s="149"/>
      <c r="AE177" s="149"/>
      <c r="AF177" s="149"/>
      <c r="AG177" s="149" t="s">
        <v>303</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1" x14ac:dyDescent="0.2">
      <c r="A178" s="156"/>
      <c r="B178" s="157"/>
      <c r="C178" s="262" t="s">
        <v>482</v>
      </c>
      <c r="D178" s="263"/>
      <c r="E178" s="263"/>
      <c r="F178" s="263"/>
      <c r="G178" s="263"/>
      <c r="H178" s="159"/>
      <c r="I178" s="159"/>
      <c r="J178" s="159"/>
      <c r="K178" s="159"/>
      <c r="L178" s="159"/>
      <c r="M178" s="159"/>
      <c r="N178" s="158"/>
      <c r="O178" s="158"/>
      <c r="P178" s="158"/>
      <c r="Q178" s="158"/>
      <c r="R178" s="159"/>
      <c r="S178" s="159"/>
      <c r="T178" s="159"/>
      <c r="U178" s="159"/>
      <c r="V178" s="159"/>
      <c r="W178" s="159"/>
      <c r="X178" s="159"/>
      <c r="Y178" s="149"/>
      <c r="Z178" s="149"/>
      <c r="AA178" s="149"/>
      <c r="AB178" s="149"/>
      <c r="AC178" s="149"/>
      <c r="AD178" s="149"/>
      <c r="AE178" s="149"/>
      <c r="AF178" s="149"/>
      <c r="AG178" s="149" t="s">
        <v>305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94" t="str">
        <f>C178</f>
        <v>bednění svislé nebo šikmé (odkloněné), půdorysně přímé nebo zalomené, stěn základových patek ve volných nebo zapažených jámách, rýhách, šachtách, včetně případných vzpěr,</v>
      </c>
      <c r="BB178" s="149"/>
      <c r="BC178" s="149"/>
      <c r="BD178" s="149"/>
      <c r="BE178" s="149"/>
      <c r="BF178" s="149"/>
      <c r="BG178" s="149"/>
      <c r="BH178" s="149"/>
    </row>
    <row r="179" spans="1:60" outlineLevel="1" x14ac:dyDescent="0.2">
      <c r="A179" s="156"/>
      <c r="B179" s="157"/>
      <c r="C179" s="195" t="s">
        <v>491</v>
      </c>
      <c r="D179" s="188"/>
      <c r="E179" s="189">
        <v>33.432000000000002</v>
      </c>
      <c r="F179" s="159"/>
      <c r="G179" s="15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307</v>
      </c>
      <c r="AH179" s="149">
        <v>5</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29</v>
      </c>
      <c r="B180" s="169" t="s">
        <v>492</v>
      </c>
      <c r="C180" s="184" t="s">
        <v>493</v>
      </c>
      <c r="D180" s="170" t="s">
        <v>355</v>
      </c>
      <c r="E180" s="171">
        <v>0.32850000000000001</v>
      </c>
      <c r="F180" s="172"/>
      <c r="G180" s="173">
        <f>ROUND(E180*F180,2)</f>
        <v>0</v>
      </c>
      <c r="H180" s="172"/>
      <c r="I180" s="173">
        <f>ROUND(E180*H180,2)</f>
        <v>0</v>
      </c>
      <c r="J180" s="172"/>
      <c r="K180" s="173">
        <f>ROUND(E180*J180,2)</f>
        <v>0</v>
      </c>
      <c r="L180" s="173">
        <v>21</v>
      </c>
      <c r="M180" s="173">
        <f>G180*(1+L180/100)</f>
        <v>0</v>
      </c>
      <c r="N180" s="171">
        <v>1.0211600000000001</v>
      </c>
      <c r="O180" s="171">
        <f>ROUND(E180*N180,2)</f>
        <v>0.34</v>
      </c>
      <c r="P180" s="171">
        <v>0</v>
      </c>
      <c r="Q180" s="171">
        <f>ROUND(E180*P180,2)</f>
        <v>0</v>
      </c>
      <c r="R180" s="173" t="s">
        <v>367</v>
      </c>
      <c r="S180" s="173" t="s">
        <v>288</v>
      </c>
      <c r="T180" s="174" t="s">
        <v>288</v>
      </c>
      <c r="U180" s="159">
        <v>23.530999999999999</v>
      </c>
      <c r="V180" s="159">
        <f>ROUND(E180*U180,2)</f>
        <v>7.73</v>
      </c>
      <c r="W180" s="159"/>
      <c r="X180" s="159" t="s">
        <v>302</v>
      </c>
      <c r="Y180" s="149"/>
      <c r="Z180" s="149"/>
      <c r="AA180" s="149"/>
      <c r="AB180" s="149"/>
      <c r="AC180" s="149"/>
      <c r="AD180" s="149"/>
      <c r="AE180" s="149"/>
      <c r="AF180" s="149"/>
      <c r="AG180" s="149" t="s">
        <v>303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2" t="s">
        <v>417</v>
      </c>
      <c r="D181" s="263"/>
      <c r="E181" s="263"/>
      <c r="F181" s="263"/>
      <c r="G181" s="263"/>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305</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5" t="s">
        <v>431</v>
      </c>
      <c r="D182" s="188"/>
      <c r="E182" s="189"/>
      <c r="F182" s="159"/>
      <c r="G182" s="159"/>
      <c r="H182" s="159"/>
      <c r="I182" s="159"/>
      <c r="J182" s="159"/>
      <c r="K182" s="159"/>
      <c r="L182" s="159"/>
      <c r="M182" s="159"/>
      <c r="N182" s="158"/>
      <c r="O182" s="158"/>
      <c r="P182" s="158"/>
      <c r="Q182" s="158"/>
      <c r="R182" s="159"/>
      <c r="S182" s="159"/>
      <c r="T182" s="159"/>
      <c r="U182" s="159"/>
      <c r="V182" s="159"/>
      <c r="W182" s="159"/>
      <c r="X182" s="159"/>
      <c r="Y182" s="149"/>
      <c r="Z182" s="149"/>
      <c r="AA182" s="149"/>
      <c r="AB182" s="149"/>
      <c r="AC182" s="149"/>
      <c r="AD182" s="149"/>
      <c r="AE182" s="149"/>
      <c r="AF182" s="149"/>
      <c r="AG182" s="149" t="s">
        <v>307</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5" t="s">
        <v>494</v>
      </c>
      <c r="D183" s="188"/>
      <c r="E183" s="189">
        <v>0.17863999999999999</v>
      </c>
      <c r="F183" s="159"/>
      <c r="G183" s="15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307</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5" t="s">
        <v>495</v>
      </c>
      <c r="D184" s="188"/>
      <c r="E184" s="189">
        <v>5.568E-2</v>
      </c>
      <c r="F184" s="159"/>
      <c r="G184" s="159"/>
      <c r="H184" s="159"/>
      <c r="I184" s="159"/>
      <c r="J184" s="159"/>
      <c r="K184" s="159"/>
      <c r="L184" s="159"/>
      <c r="M184" s="159"/>
      <c r="N184" s="158"/>
      <c r="O184" s="158"/>
      <c r="P184" s="158"/>
      <c r="Q184" s="158"/>
      <c r="R184" s="159"/>
      <c r="S184" s="159"/>
      <c r="T184" s="159"/>
      <c r="U184" s="159"/>
      <c r="V184" s="159"/>
      <c r="W184" s="159"/>
      <c r="X184" s="159"/>
      <c r="Y184" s="149"/>
      <c r="Z184" s="149"/>
      <c r="AA184" s="149"/>
      <c r="AB184" s="149"/>
      <c r="AC184" s="149"/>
      <c r="AD184" s="149"/>
      <c r="AE184" s="149"/>
      <c r="AF184" s="149"/>
      <c r="AG184" s="149" t="s">
        <v>307</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5" t="s">
        <v>496</v>
      </c>
      <c r="D185" s="188"/>
      <c r="E185" s="189">
        <v>1.447E-2</v>
      </c>
      <c r="F185" s="159"/>
      <c r="G185" s="15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307</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5" t="s">
        <v>497</v>
      </c>
      <c r="D186" s="188"/>
      <c r="E186" s="189">
        <v>2.087E-2</v>
      </c>
      <c r="F186" s="159"/>
      <c r="G186" s="159"/>
      <c r="H186" s="159"/>
      <c r="I186" s="159"/>
      <c r="J186" s="159"/>
      <c r="K186" s="159"/>
      <c r="L186" s="159"/>
      <c r="M186" s="159"/>
      <c r="N186" s="158"/>
      <c r="O186" s="158"/>
      <c r="P186" s="158"/>
      <c r="Q186" s="158"/>
      <c r="R186" s="159"/>
      <c r="S186" s="159"/>
      <c r="T186" s="159"/>
      <c r="U186" s="159"/>
      <c r="V186" s="159"/>
      <c r="W186" s="159"/>
      <c r="X186" s="159"/>
      <c r="Y186" s="149"/>
      <c r="Z186" s="149"/>
      <c r="AA186" s="149"/>
      <c r="AB186" s="149"/>
      <c r="AC186" s="149"/>
      <c r="AD186" s="149"/>
      <c r="AE186" s="149"/>
      <c r="AF186" s="149"/>
      <c r="AG186" s="149" t="s">
        <v>307</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5" t="s">
        <v>498</v>
      </c>
      <c r="D187" s="188"/>
      <c r="E187" s="189">
        <v>1.8620000000000001E-2</v>
      </c>
      <c r="F187" s="159"/>
      <c r="G187" s="159"/>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307</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195" t="s">
        <v>499</v>
      </c>
      <c r="D188" s="188"/>
      <c r="E188" s="189">
        <v>1.7729999999999999E-2</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307</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95" t="s">
        <v>500</v>
      </c>
      <c r="D189" s="188"/>
      <c r="E189" s="189">
        <v>2.249E-2</v>
      </c>
      <c r="F189" s="159"/>
      <c r="G189" s="159"/>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307</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30</v>
      </c>
      <c r="B190" s="169" t="s">
        <v>501</v>
      </c>
      <c r="C190" s="184" t="s">
        <v>502</v>
      </c>
      <c r="D190" s="170" t="s">
        <v>355</v>
      </c>
      <c r="E190" s="171">
        <v>0.19622999999999999</v>
      </c>
      <c r="F190" s="172"/>
      <c r="G190" s="173">
        <f>ROUND(E190*F190,2)</f>
        <v>0</v>
      </c>
      <c r="H190" s="172"/>
      <c r="I190" s="173">
        <f>ROUND(E190*H190,2)</f>
        <v>0</v>
      </c>
      <c r="J190" s="172"/>
      <c r="K190" s="173">
        <f>ROUND(E190*J190,2)</f>
        <v>0</v>
      </c>
      <c r="L190" s="173">
        <v>21</v>
      </c>
      <c r="M190" s="173">
        <f>G190*(1+L190/100)</f>
        <v>0</v>
      </c>
      <c r="N190" s="171">
        <v>1.0210999999999999</v>
      </c>
      <c r="O190" s="171">
        <f>ROUND(E190*N190,2)</f>
        <v>0.2</v>
      </c>
      <c r="P190" s="171">
        <v>0</v>
      </c>
      <c r="Q190" s="171">
        <f>ROUND(E190*P190,2)</f>
        <v>0</v>
      </c>
      <c r="R190" s="173" t="s">
        <v>367</v>
      </c>
      <c r="S190" s="173" t="s">
        <v>288</v>
      </c>
      <c r="T190" s="174" t="s">
        <v>288</v>
      </c>
      <c r="U190" s="159">
        <v>29.292000000000002</v>
      </c>
      <c r="V190" s="159">
        <f>ROUND(E190*U190,2)</f>
        <v>5.75</v>
      </c>
      <c r="W190" s="159"/>
      <c r="X190" s="159" t="s">
        <v>302</v>
      </c>
      <c r="Y190" s="149"/>
      <c r="Z190" s="149"/>
      <c r="AA190" s="149"/>
      <c r="AB190" s="149"/>
      <c r="AC190" s="149"/>
      <c r="AD190" s="149"/>
      <c r="AE190" s="149"/>
      <c r="AF190" s="149"/>
      <c r="AG190" s="149" t="s">
        <v>303</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262" t="s">
        <v>417</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305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5" t="s">
        <v>503</v>
      </c>
      <c r="D192" s="188"/>
      <c r="E192" s="189">
        <v>9.9199999999999997E-2</v>
      </c>
      <c r="F192" s="159"/>
      <c r="G192" s="159"/>
      <c r="H192" s="159"/>
      <c r="I192" s="159"/>
      <c r="J192" s="159"/>
      <c r="K192" s="159"/>
      <c r="L192" s="159"/>
      <c r="M192" s="159"/>
      <c r="N192" s="158"/>
      <c r="O192" s="158"/>
      <c r="P192" s="158"/>
      <c r="Q192" s="158"/>
      <c r="R192" s="159"/>
      <c r="S192" s="159"/>
      <c r="T192" s="159"/>
      <c r="U192" s="159"/>
      <c r="V192" s="159"/>
      <c r="W192" s="159"/>
      <c r="X192" s="159"/>
      <c r="Y192" s="149"/>
      <c r="Z192" s="149"/>
      <c r="AA192" s="149"/>
      <c r="AB192" s="149"/>
      <c r="AC192" s="149"/>
      <c r="AD192" s="149"/>
      <c r="AE192" s="149"/>
      <c r="AF192" s="149"/>
      <c r="AG192" s="149" t="s">
        <v>307</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195" t="s">
        <v>504</v>
      </c>
      <c r="D193" s="188"/>
      <c r="E193" s="189">
        <v>7.7499999999999999E-2</v>
      </c>
      <c r="F193" s="159"/>
      <c r="G193" s="159"/>
      <c r="H193" s="159"/>
      <c r="I193" s="159"/>
      <c r="J193" s="159"/>
      <c r="K193" s="159"/>
      <c r="L193" s="159"/>
      <c r="M193" s="159"/>
      <c r="N193" s="158"/>
      <c r="O193" s="158"/>
      <c r="P193" s="158"/>
      <c r="Q193" s="158"/>
      <c r="R193" s="159"/>
      <c r="S193" s="159"/>
      <c r="T193" s="159"/>
      <c r="U193" s="159"/>
      <c r="V193" s="159"/>
      <c r="W193" s="159"/>
      <c r="X193" s="159"/>
      <c r="Y193" s="149"/>
      <c r="Z193" s="149"/>
      <c r="AA193" s="149"/>
      <c r="AB193" s="149"/>
      <c r="AC193" s="149"/>
      <c r="AD193" s="149"/>
      <c r="AE193" s="149"/>
      <c r="AF193" s="149"/>
      <c r="AG193" s="149" t="s">
        <v>307</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5" t="s">
        <v>505</v>
      </c>
      <c r="D194" s="188"/>
      <c r="E194" s="189">
        <v>1.6119999999999999E-2</v>
      </c>
      <c r="F194" s="159"/>
      <c r="G194" s="159"/>
      <c r="H194" s="159"/>
      <c r="I194" s="159"/>
      <c r="J194" s="159"/>
      <c r="K194" s="159"/>
      <c r="L194" s="159"/>
      <c r="M194" s="159"/>
      <c r="N194" s="158"/>
      <c r="O194" s="158"/>
      <c r="P194" s="158"/>
      <c r="Q194" s="158"/>
      <c r="R194" s="159"/>
      <c r="S194" s="159"/>
      <c r="T194" s="159"/>
      <c r="U194" s="159"/>
      <c r="V194" s="159"/>
      <c r="W194" s="159"/>
      <c r="X194" s="159"/>
      <c r="Y194" s="149"/>
      <c r="Z194" s="149"/>
      <c r="AA194" s="149"/>
      <c r="AB194" s="149"/>
      <c r="AC194" s="149"/>
      <c r="AD194" s="149"/>
      <c r="AE194" s="149"/>
      <c r="AF194" s="149"/>
      <c r="AG194" s="149" t="s">
        <v>307</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5" t="s">
        <v>506</v>
      </c>
      <c r="D195" s="188"/>
      <c r="E195" s="189">
        <v>3.4099999999999998E-3</v>
      </c>
      <c r="F195" s="159"/>
      <c r="G195" s="15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307</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31</v>
      </c>
      <c r="B196" s="169" t="s">
        <v>507</v>
      </c>
      <c r="C196" s="184" t="s">
        <v>508</v>
      </c>
      <c r="D196" s="170" t="s">
        <v>509</v>
      </c>
      <c r="E196" s="171">
        <v>160</v>
      </c>
      <c r="F196" s="172"/>
      <c r="G196" s="173">
        <f>ROUND(E196*F196,2)</f>
        <v>0</v>
      </c>
      <c r="H196" s="172"/>
      <c r="I196" s="173">
        <f>ROUND(E196*H196,2)</f>
        <v>0</v>
      </c>
      <c r="J196" s="172"/>
      <c r="K196" s="173">
        <f>ROUND(E196*J196,2)</f>
        <v>0</v>
      </c>
      <c r="L196" s="173">
        <v>21</v>
      </c>
      <c r="M196" s="173">
        <f>G196*(1+L196/100)</f>
        <v>0</v>
      </c>
      <c r="N196" s="171">
        <v>6.9999999999999994E-5</v>
      </c>
      <c r="O196" s="171">
        <f>ROUND(E196*N196,2)</f>
        <v>0.01</v>
      </c>
      <c r="P196" s="171">
        <v>0</v>
      </c>
      <c r="Q196" s="171">
        <f>ROUND(E196*P196,2)</f>
        <v>0</v>
      </c>
      <c r="R196" s="173" t="s">
        <v>510</v>
      </c>
      <c r="S196" s="173" t="s">
        <v>288</v>
      </c>
      <c r="T196" s="174" t="s">
        <v>288</v>
      </c>
      <c r="U196" s="159">
        <v>0.22500000000000001</v>
      </c>
      <c r="V196" s="159">
        <f>ROUND(E196*U196,2)</f>
        <v>36</v>
      </c>
      <c r="W196" s="159"/>
      <c r="X196" s="159" t="s">
        <v>302</v>
      </c>
      <c r="Y196" s="149"/>
      <c r="Z196" s="149"/>
      <c r="AA196" s="149"/>
      <c r="AB196" s="149"/>
      <c r="AC196" s="149"/>
      <c r="AD196" s="149"/>
      <c r="AE196" s="149"/>
      <c r="AF196" s="149"/>
      <c r="AG196" s="149" t="s">
        <v>303</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62" t="s">
        <v>511</v>
      </c>
      <c r="D197" s="263"/>
      <c r="E197" s="263"/>
      <c r="F197" s="263"/>
      <c r="G197" s="263"/>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305</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6" t="s">
        <v>512</v>
      </c>
      <c r="D198" s="267"/>
      <c r="E198" s="267"/>
      <c r="F198" s="267"/>
      <c r="G198" s="267"/>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305</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66" t="s">
        <v>513</v>
      </c>
      <c r="D199" s="267"/>
      <c r="E199" s="267"/>
      <c r="F199" s="267"/>
      <c r="G199" s="267"/>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305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6" t="s">
        <v>418</v>
      </c>
      <c r="D200" s="190"/>
      <c r="E200" s="191"/>
      <c r="F200" s="159"/>
      <c r="G200" s="159"/>
      <c r="H200" s="159"/>
      <c r="I200" s="159"/>
      <c r="J200" s="159"/>
      <c r="K200" s="159"/>
      <c r="L200" s="159"/>
      <c r="M200" s="159"/>
      <c r="N200" s="158"/>
      <c r="O200" s="158"/>
      <c r="P200" s="158"/>
      <c r="Q200" s="158"/>
      <c r="R200" s="159"/>
      <c r="S200" s="159"/>
      <c r="T200" s="159"/>
      <c r="U200" s="159"/>
      <c r="V200" s="159"/>
      <c r="W200" s="159"/>
      <c r="X200" s="159"/>
      <c r="Y200" s="149"/>
      <c r="Z200" s="149"/>
      <c r="AA200" s="149"/>
      <c r="AB200" s="149"/>
      <c r="AC200" s="149"/>
      <c r="AD200" s="149"/>
      <c r="AE200" s="149"/>
      <c r="AF200" s="149"/>
      <c r="AG200" s="149" t="s">
        <v>307</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7" t="s">
        <v>514</v>
      </c>
      <c r="D201" s="190"/>
      <c r="E201" s="191">
        <v>159.56666999999999</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307</v>
      </c>
      <c r="AH201" s="149">
        <v>2</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6" t="s">
        <v>427</v>
      </c>
      <c r="D202" s="190"/>
      <c r="E202" s="191"/>
      <c r="F202" s="159"/>
      <c r="G202" s="159"/>
      <c r="H202" s="159"/>
      <c r="I202" s="159"/>
      <c r="J202" s="159"/>
      <c r="K202" s="159"/>
      <c r="L202" s="159"/>
      <c r="M202" s="159"/>
      <c r="N202" s="158"/>
      <c r="O202" s="158"/>
      <c r="P202" s="158"/>
      <c r="Q202" s="158"/>
      <c r="R202" s="159"/>
      <c r="S202" s="159"/>
      <c r="T202" s="159"/>
      <c r="U202" s="159"/>
      <c r="V202" s="159"/>
      <c r="W202" s="159"/>
      <c r="X202" s="159"/>
      <c r="Y202" s="149"/>
      <c r="Z202" s="149"/>
      <c r="AA202" s="149"/>
      <c r="AB202" s="149"/>
      <c r="AC202" s="149"/>
      <c r="AD202" s="149"/>
      <c r="AE202" s="149"/>
      <c r="AF202" s="149"/>
      <c r="AG202" s="149" t="s">
        <v>307</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95" t="s">
        <v>515</v>
      </c>
      <c r="D203" s="188"/>
      <c r="E203" s="189">
        <v>160</v>
      </c>
      <c r="F203" s="159"/>
      <c r="G203" s="159"/>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307</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32</v>
      </c>
      <c r="B204" s="169" t="s">
        <v>516</v>
      </c>
      <c r="C204" s="184" t="s">
        <v>517</v>
      </c>
      <c r="D204" s="170" t="s">
        <v>518</v>
      </c>
      <c r="E204" s="171">
        <v>14.7</v>
      </c>
      <c r="F204" s="172"/>
      <c r="G204" s="173">
        <f>ROUND(E204*F204,2)</f>
        <v>0</v>
      </c>
      <c r="H204" s="172"/>
      <c r="I204" s="173">
        <f>ROUND(E204*H204,2)</f>
        <v>0</v>
      </c>
      <c r="J204" s="172"/>
      <c r="K204" s="173">
        <f>ROUND(E204*J204,2)</f>
        <v>0</v>
      </c>
      <c r="L204" s="173">
        <v>21</v>
      </c>
      <c r="M204" s="173">
        <f>G204*(1+L204/100)</f>
        <v>0</v>
      </c>
      <c r="N204" s="171">
        <v>9.0000000000000006E-5</v>
      </c>
      <c r="O204" s="171">
        <f>ROUND(E204*N204,2)</f>
        <v>0</v>
      </c>
      <c r="P204" s="171">
        <v>0</v>
      </c>
      <c r="Q204" s="171">
        <f>ROUND(E204*P204,2)</f>
        <v>0</v>
      </c>
      <c r="R204" s="173" t="s">
        <v>510</v>
      </c>
      <c r="S204" s="173" t="s">
        <v>288</v>
      </c>
      <c r="T204" s="174" t="s">
        <v>288</v>
      </c>
      <c r="U204" s="159">
        <v>1.1399999999999999</v>
      </c>
      <c r="V204" s="159">
        <f>ROUND(E204*U204,2)</f>
        <v>16.760000000000002</v>
      </c>
      <c r="W204" s="159"/>
      <c r="X204" s="159" t="s">
        <v>302</v>
      </c>
      <c r="Y204" s="149"/>
      <c r="Z204" s="149"/>
      <c r="AA204" s="149"/>
      <c r="AB204" s="149"/>
      <c r="AC204" s="149"/>
      <c r="AD204" s="149"/>
      <c r="AE204" s="149"/>
      <c r="AF204" s="149"/>
      <c r="AG204" s="149" t="s">
        <v>303</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33.75" outlineLevel="1" x14ac:dyDescent="0.2">
      <c r="A205" s="156"/>
      <c r="B205" s="157"/>
      <c r="C205" s="262" t="s">
        <v>519</v>
      </c>
      <c r="D205" s="263"/>
      <c r="E205" s="263"/>
      <c r="F205" s="263"/>
      <c r="G205" s="263"/>
      <c r="H205" s="159"/>
      <c r="I205" s="159"/>
      <c r="J205" s="159"/>
      <c r="K205" s="159"/>
      <c r="L205" s="159"/>
      <c r="M205" s="159"/>
      <c r="N205" s="158"/>
      <c r="O205" s="158"/>
      <c r="P205" s="158"/>
      <c r="Q205" s="158"/>
      <c r="R205" s="159"/>
      <c r="S205" s="159"/>
      <c r="T205" s="159"/>
      <c r="U205" s="159"/>
      <c r="V205" s="159"/>
      <c r="W205" s="159"/>
      <c r="X205" s="159"/>
      <c r="Y205" s="149"/>
      <c r="Z205" s="149"/>
      <c r="AA205" s="149"/>
      <c r="AB205" s="149"/>
      <c r="AC205" s="149"/>
      <c r="AD205" s="149"/>
      <c r="AE205" s="149"/>
      <c r="AF205" s="149"/>
      <c r="AG205" s="149" t="s">
        <v>305</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94" t="str">
        <f>C205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5" s="149"/>
      <c r="BC205" s="149"/>
      <c r="BD205" s="149"/>
      <c r="BE205" s="149"/>
      <c r="BF205" s="149"/>
      <c r="BG205" s="149"/>
      <c r="BH205" s="149"/>
    </row>
    <row r="206" spans="1:60" outlineLevel="1" x14ac:dyDescent="0.2">
      <c r="A206" s="156"/>
      <c r="B206" s="157"/>
      <c r="C206" s="195" t="s">
        <v>520</v>
      </c>
      <c r="D206" s="188"/>
      <c r="E206" s="189">
        <v>5.0999999999999996</v>
      </c>
      <c r="F206" s="159"/>
      <c r="G206" s="159"/>
      <c r="H206" s="159"/>
      <c r="I206" s="159"/>
      <c r="J206" s="159"/>
      <c r="K206" s="159"/>
      <c r="L206" s="159"/>
      <c r="M206" s="159"/>
      <c r="N206" s="158"/>
      <c r="O206" s="158"/>
      <c r="P206" s="158"/>
      <c r="Q206" s="158"/>
      <c r="R206" s="159"/>
      <c r="S206" s="159"/>
      <c r="T206" s="159"/>
      <c r="U206" s="159"/>
      <c r="V206" s="159"/>
      <c r="W206" s="159"/>
      <c r="X206" s="159"/>
      <c r="Y206" s="149"/>
      <c r="Z206" s="149"/>
      <c r="AA206" s="149"/>
      <c r="AB206" s="149"/>
      <c r="AC206" s="149"/>
      <c r="AD206" s="149"/>
      <c r="AE206" s="149"/>
      <c r="AF206" s="149"/>
      <c r="AG206" s="149" t="s">
        <v>307</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5" t="s">
        <v>521</v>
      </c>
      <c r="D207" s="188"/>
      <c r="E207" s="189">
        <v>5.0999999999999996</v>
      </c>
      <c r="F207" s="159"/>
      <c r="G207" s="159"/>
      <c r="H207" s="159"/>
      <c r="I207" s="159"/>
      <c r="J207" s="159"/>
      <c r="K207" s="159"/>
      <c r="L207" s="159"/>
      <c r="M207" s="159"/>
      <c r="N207" s="158"/>
      <c r="O207" s="158"/>
      <c r="P207" s="158"/>
      <c r="Q207" s="158"/>
      <c r="R207" s="159"/>
      <c r="S207" s="159"/>
      <c r="T207" s="159"/>
      <c r="U207" s="159"/>
      <c r="V207" s="159"/>
      <c r="W207" s="159"/>
      <c r="X207" s="159"/>
      <c r="Y207" s="149"/>
      <c r="Z207" s="149"/>
      <c r="AA207" s="149"/>
      <c r="AB207" s="149"/>
      <c r="AC207" s="149"/>
      <c r="AD207" s="149"/>
      <c r="AE207" s="149"/>
      <c r="AF207" s="149"/>
      <c r="AG207" s="149" t="s">
        <v>307</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195" t="s">
        <v>522</v>
      </c>
      <c r="D208" s="188"/>
      <c r="E208" s="189">
        <v>3</v>
      </c>
      <c r="F208" s="159"/>
      <c r="G208" s="159"/>
      <c r="H208" s="159"/>
      <c r="I208" s="159"/>
      <c r="J208" s="159"/>
      <c r="K208" s="159"/>
      <c r="L208" s="159"/>
      <c r="M208" s="159"/>
      <c r="N208" s="158"/>
      <c r="O208" s="158"/>
      <c r="P208" s="158"/>
      <c r="Q208" s="158"/>
      <c r="R208" s="159"/>
      <c r="S208" s="159"/>
      <c r="T208" s="159"/>
      <c r="U208" s="159"/>
      <c r="V208" s="159"/>
      <c r="W208" s="159"/>
      <c r="X208" s="159"/>
      <c r="Y208" s="149"/>
      <c r="Z208" s="149"/>
      <c r="AA208" s="149"/>
      <c r="AB208" s="149"/>
      <c r="AC208" s="149"/>
      <c r="AD208" s="149"/>
      <c r="AE208" s="149"/>
      <c r="AF208" s="149"/>
      <c r="AG208" s="149" t="s">
        <v>307</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195" t="s">
        <v>523</v>
      </c>
      <c r="D209" s="188"/>
      <c r="E209" s="189">
        <v>1.5</v>
      </c>
      <c r="F209" s="159"/>
      <c r="G209" s="15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307</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68">
        <v>33</v>
      </c>
      <c r="B210" s="169" t="s">
        <v>524</v>
      </c>
      <c r="C210" s="184" t="s">
        <v>525</v>
      </c>
      <c r="D210" s="170" t="s">
        <v>518</v>
      </c>
      <c r="E210" s="171">
        <v>42.8</v>
      </c>
      <c r="F210" s="172"/>
      <c r="G210" s="173">
        <f>ROUND(E210*F210,2)</f>
        <v>0</v>
      </c>
      <c r="H210" s="172"/>
      <c r="I210" s="173">
        <f>ROUND(E210*H210,2)</f>
        <v>0</v>
      </c>
      <c r="J210" s="172"/>
      <c r="K210" s="173">
        <f>ROUND(E210*J210,2)</f>
        <v>0</v>
      </c>
      <c r="L210" s="173">
        <v>21</v>
      </c>
      <c r="M210" s="173">
        <f>G210*(1+L210/100)</f>
        <v>0</v>
      </c>
      <c r="N210" s="171">
        <v>1.2E-4</v>
      </c>
      <c r="O210" s="171">
        <f>ROUND(E210*N210,2)</f>
        <v>0.01</v>
      </c>
      <c r="P210" s="171">
        <v>0</v>
      </c>
      <c r="Q210" s="171">
        <f>ROUND(E210*P210,2)</f>
        <v>0</v>
      </c>
      <c r="R210" s="173" t="s">
        <v>510</v>
      </c>
      <c r="S210" s="173" t="s">
        <v>288</v>
      </c>
      <c r="T210" s="174" t="s">
        <v>288</v>
      </c>
      <c r="U210" s="159">
        <v>1.18</v>
      </c>
      <c r="V210" s="159">
        <f>ROUND(E210*U210,2)</f>
        <v>50.5</v>
      </c>
      <c r="W210" s="159"/>
      <c r="X210" s="159" t="s">
        <v>302</v>
      </c>
      <c r="Y210" s="149"/>
      <c r="Z210" s="149"/>
      <c r="AA210" s="149"/>
      <c r="AB210" s="149"/>
      <c r="AC210" s="149"/>
      <c r="AD210" s="149"/>
      <c r="AE210" s="149"/>
      <c r="AF210" s="149"/>
      <c r="AG210" s="149" t="s">
        <v>303</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1" x14ac:dyDescent="0.2">
      <c r="A211" s="156"/>
      <c r="B211" s="157"/>
      <c r="C211" s="262" t="s">
        <v>519</v>
      </c>
      <c r="D211" s="263"/>
      <c r="E211" s="263"/>
      <c r="F211" s="263"/>
      <c r="G211" s="263"/>
      <c r="H211" s="159"/>
      <c r="I211" s="159"/>
      <c r="J211" s="159"/>
      <c r="K211" s="159"/>
      <c r="L211" s="159"/>
      <c r="M211" s="159"/>
      <c r="N211" s="158"/>
      <c r="O211" s="158"/>
      <c r="P211" s="158"/>
      <c r="Q211" s="158"/>
      <c r="R211" s="159"/>
      <c r="S211" s="159"/>
      <c r="T211" s="159"/>
      <c r="U211" s="159"/>
      <c r="V211" s="159"/>
      <c r="W211" s="159"/>
      <c r="X211" s="159"/>
      <c r="Y211" s="149"/>
      <c r="Z211" s="149"/>
      <c r="AA211" s="149"/>
      <c r="AB211" s="149"/>
      <c r="AC211" s="149"/>
      <c r="AD211" s="149"/>
      <c r="AE211" s="149"/>
      <c r="AF211" s="149"/>
      <c r="AG211" s="149" t="s">
        <v>305</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4" t="str">
        <f>C211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11" s="149"/>
      <c r="BC211" s="149"/>
      <c r="BD211" s="149"/>
      <c r="BE211" s="149"/>
      <c r="BF211" s="149"/>
      <c r="BG211" s="149"/>
      <c r="BH211" s="149"/>
    </row>
    <row r="212" spans="1:60" outlineLevel="1" x14ac:dyDescent="0.2">
      <c r="A212" s="156"/>
      <c r="B212" s="157"/>
      <c r="C212" s="195" t="s">
        <v>526</v>
      </c>
      <c r="D212" s="188"/>
      <c r="E212" s="189">
        <v>42.8</v>
      </c>
      <c r="F212" s="159"/>
      <c r="G212" s="159"/>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307</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34</v>
      </c>
      <c r="B213" s="169" t="s">
        <v>527</v>
      </c>
      <c r="C213" s="184" t="s">
        <v>528</v>
      </c>
      <c r="D213" s="170" t="s">
        <v>300</v>
      </c>
      <c r="E213" s="171">
        <v>1.2</v>
      </c>
      <c r="F213" s="172"/>
      <c r="G213" s="173">
        <f>ROUND(E213*F213,2)</f>
        <v>0</v>
      </c>
      <c r="H213" s="172"/>
      <c r="I213" s="173">
        <f>ROUND(E213*H213,2)</f>
        <v>0</v>
      </c>
      <c r="J213" s="172"/>
      <c r="K213" s="173">
        <f>ROUND(E213*J213,2)</f>
        <v>0</v>
      </c>
      <c r="L213" s="173">
        <v>21</v>
      </c>
      <c r="M213" s="173">
        <f>G213*(1+L213/100)</f>
        <v>0</v>
      </c>
      <c r="N213" s="171">
        <v>0.13</v>
      </c>
      <c r="O213" s="171">
        <f>ROUND(E213*N213,2)</f>
        <v>0.16</v>
      </c>
      <c r="P213" s="171">
        <v>0</v>
      </c>
      <c r="Q213" s="171">
        <f>ROUND(E213*P213,2)</f>
        <v>0</v>
      </c>
      <c r="R213" s="173"/>
      <c r="S213" s="173" t="s">
        <v>529</v>
      </c>
      <c r="T213" s="174" t="s">
        <v>289</v>
      </c>
      <c r="U213" s="159">
        <v>6.75</v>
      </c>
      <c r="V213" s="159">
        <f>ROUND(E213*U213,2)</f>
        <v>8.1</v>
      </c>
      <c r="W213" s="159"/>
      <c r="X213" s="159" t="s">
        <v>302</v>
      </c>
      <c r="Y213" s="149"/>
      <c r="Z213" s="149"/>
      <c r="AA213" s="149"/>
      <c r="AB213" s="149"/>
      <c r="AC213" s="149"/>
      <c r="AD213" s="149"/>
      <c r="AE213" s="149"/>
      <c r="AF213" s="149"/>
      <c r="AG213" s="149" t="s">
        <v>303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195" t="s">
        <v>530</v>
      </c>
      <c r="D214" s="188"/>
      <c r="E214" s="189">
        <v>1.2</v>
      </c>
      <c r="F214" s="159"/>
      <c r="G214" s="15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307</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x14ac:dyDescent="0.2">
      <c r="A215" s="161" t="s">
        <v>283</v>
      </c>
      <c r="B215" s="162" t="s">
        <v>101</v>
      </c>
      <c r="C215" s="182" t="s">
        <v>102</v>
      </c>
      <c r="D215" s="163"/>
      <c r="E215" s="164"/>
      <c r="F215" s="165"/>
      <c r="G215" s="165">
        <f>SUMIF(AG216:AG328,"&lt;&gt;NOR",G216:G328)</f>
        <v>0</v>
      </c>
      <c r="H215" s="165"/>
      <c r="I215" s="165">
        <f>SUM(I216:I328)</f>
        <v>0</v>
      </c>
      <c r="J215" s="165"/>
      <c r="K215" s="165">
        <f>SUM(K216:K328)</f>
        <v>0</v>
      </c>
      <c r="L215" s="165"/>
      <c r="M215" s="165">
        <f>SUM(M216:M328)</f>
        <v>0</v>
      </c>
      <c r="N215" s="164"/>
      <c r="O215" s="164">
        <f>SUM(O216:O328)</f>
        <v>249.53</v>
      </c>
      <c r="P215" s="164"/>
      <c r="Q215" s="164">
        <f>SUM(Q216:Q328)</f>
        <v>0</v>
      </c>
      <c r="R215" s="165"/>
      <c r="S215" s="165"/>
      <c r="T215" s="166"/>
      <c r="U215" s="160"/>
      <c r="V215" s="160">
        <f>SUM(V216:V328)</f>
        <v>883.38000000000011</v>
      </c>
      <c r="W215" s="160"/>
      <c r="X215" s="160"/>
      <c r="AG215" t="s">
        <v>284</v>
      </c>
    </row>
    <row r="216" spans="1:60" ht="45" outlineLevel="1" x14ac:dyDescent="0.2">
      <c r="A216" s="168">
        <v>35</v>
      </c>
      <c r="B216" s="169" t="s">
        <v>531</v>
      </c>
      <c r="C216" s="184" t="s">
        <v>532</v>
      </c>
      <c r="D216" s="170" t="s">
        <v>300</v>
      </c>
      <c r="E216" s="171">
        <v>186.6018</v>
      </c>
      <c r="F216" s="172"/>
      <c r="G216" s="173">
        <f>ROUND(E216*F216,2)</f>
        <v>0</v>
      </c>
      <c r="H216" s="172"/>
      <c r="I216" s="173">
        <f>ROUND(E216*H216,2)</f>
        <v>0</v>
      </c>
      <c r="J216" s="172"/>
      <c r="K216" s="173">
        <f>ROUND(E216*J216,2)</f>
        <v>0</v>
      </c>
      <c r="L216" s="173">
        <v>21</v>
      </c>
      <c r="M216" s="173">
        <f>G216*(1+L216/100)</f>
        <v>0</v>
      </c>
      <c r="N216" s="171">
        <v>0.26585999999999999</v>
      </c>
      <c r="O216" s="171">
        <f>ROUND(E216*N216,2)</f>
        <v>49.61</v>
      </c>
      <c r="P216" s="171">
        <v>0</v>
      </c>
      <c r="Q216" s="171">
        <f>ROUND(E216*P216,2)</f>
        <v>0</v>
      </c>
      <c r="R216" s="173" t="s">
        <v>367</v>
      </c>
      <c r="S216" s="173" t="s">
        <v>288</v>
      </c>
      <c r="T216" s="174" t="s">
        <v>288</v>
      </c>
      <c r="U216" s="159">
        <v>0.74</v>
      </c>
      <c r="V216" s="159">
        <f>ROUND(E216*U216,2)</f>
        <v>138.09</v>
      </c>
      <c r="W216" s="159"/>
      <c r="X216" s="159" t="s">
        <v>302</v>
      </c>
      <c r="Y216" s="149"/>
      <c r="Z216" s="149"/>
      <c r="AA216" s="149"/>
      <c r="AB216" s="149"/>
      <c r="AC216" s="149"/>
      <c r="AD216" s="149"/>
      <c r="AE216" s="149"/>
      <c r="AF216" s="149"/>
      <c r="AG216" s="149" t="s">
        <v>303</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95" t="s">
        <v>533</v>
      </c>
      <c r="D217" s="188"/>
      <c r="E217" s="189">
        <v>193.88849999999999</v>
      </c>
      <c r="F217" s="159"/>
      <c r="G217" s="159"/>
      <c r="H217" s="159"/>
      <c r="I217" s="159"/>
      <c r="J217" s="159"/>
      <c r="K217" s="159"/>
      <c r="L217" s="159"/>
      <c r="M217" s="159"/>
      <c r="N217" s="158"/>
      <c r="O217" s="158"/>
      <c r="P217" s="158"/>
      <c r="Q217" s="158"/>
      <c r="R217" s="159"/>
      <c r="S217" s="159"/>
      <c r="T217" s="159"/>
      <c r="U217" s="159"/>
      <c r="V217" s="159"/>
      <c r="W217" s="159"/>
      <c r="X217" s="159"/>
      <c r="Y217" s="149"/>
      <c r="Z217" s="149"/>
      <c r="AA217" s="149"/>
      <c r="AB217" s="149"/>
      <c r="AC217" s="149"/>
      <c r="AD217" s="149"/>
      <c r="AE217" s="149"/>
      <c r="AF217" s="149"/>
      <c r="AG217" s="149" t="s">
        <v>307</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195" t="s">
        <v>534</v>
      </c>
      <c r="D218" s="188"/>
      <c r="E218" s="189">
        <v>-7.2866999999999997</v>
      </c>
      <c r="F218" s="159"/>
      <c r="G218" s="15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307</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ht="45" outlineLevel="1" x14ac:dyDescent="0.2">
      <c r="A219" s="168">
        <v>36</v>
      </c>
      <c r="B219" s="169" t="s">
        <v>535</v>
      </c>
      <c r="C219" s="184" t="s">
        <v>536</v>
      </c>
      <c r="D219" s="170" t="s">
        <v>300</v>
      </c>
      <c r="E219" s="171">
        <v>498.07749999999999</v>
      </c>
      <c r="F219" s="172"/>
      <c r="G219" s="173">
        <f>ROUND(E219*F219,2)</f>
        <v>0</v>
      </c>
      <c r="H219" s="172"/>
      <c r="I219" s="173">
        <f>ROUND(E219*H219,2)</f>
        <v>0</v>
      </c>
      <c r="J219" s="172"/>
      <c r="K219" s="173">
        <f>ROUND(E219*J219,2)</f>
        <v>0</v>
      </c>
      <c r="L219" s="173">
        <v>21</v>
      </c>
      <c r="M219" s="173">
        <f>G219*(1+L219/100)</f>
        <v>0</v>
      </c>
      <c r="N219" s="171">
        <v>0.34560000000000002</v>
      </c>
      <c r="O219" s="171">
        <f>ROUND(E219*N219,2)</f>
        <v>172.14</v>
      </c>
      <c r="P219" s="171">
        <v>0</v>
      </c>
      <c r="Q219" s="171">
        <f>ROUND(E219*P219,2)</f>
        <v>0</v>
      </c>
      <c r="R219" s="173" t="s">
        <v>367</v>
      </c>
      <c r="S219" s="173" t="s">
        <v>288</v>
      </c>
      <c r="T219" s="174" t="s">
        <v>288</v>
      </c>
      <c r="U219" s="159">
        <v>1.0604</v>
      </c>
      <c r="V219" s="159">
        <f>ROUND(E219*U219,2)</f>
        <v>528.16</v>
      </c>
      <c r="W219" s="159"/>
      <c r="X219" s="159" t="s">
        <v>302</v>
      </c>
      <c r="Y219" s="149"/>
      <c r="Z219" s="149"/>
      <c r="AA219" s="149"/>
      <c r="AB219" s="149"/>
      <c r="AC219" s="149"/>
      <c r="AD219" s="149"/>
      <c r="AE219" s="149"/>
      <c r="AF219" s="149"/>
      <c r="AG219" s="149" t="s">
        <v>303</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5" t="s">
        <v>537</v>
      </c>
      <c r="D220" s="188"/>
      <c r="E220" s="189">
        <v>747.28049999999996</v>
      </c>
      <c r="F220" s="159"/>
      <c r="G220" s="15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307</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33.75" outlineLevel="1" x14ac:dyDescent="0.2">
      <c r="A221" s="156"/>
      <c r="B221" s="157"/>
      <c r="C221" s="195" t="s">
        <v>538</v>
      </c>
      <c r="D221" s="188"/>
      <c r="E221" s="189">
        <v>-118.643</v>
      </c>
      <c r="F221" s="159"/>
      <c r="G221" s="159"/>
      <c r="H221" s="159"/>
      <c r="I221" s="159"/>
      <c r="J221" s="159"/>
      <c r="K221" s="159"/>
      <c r="L221" s="159"/>
      <c r="M221" s="159"/>
      <c r="N221" s="158"/>
      <c r="O221" s="158"/>
      <c r="P221" s="158"/>
      <c r="Q221" s="158"/>
      <c r="R221" s="159"/>
      <c r="S221" s="159"/>
      <c r="T221" s="159"/>
      <c r="U221" s="159"/>
      <c r="V221" s="159"/>
      <c r="W221" s="159"/>
      <c r="X221" s="159"/>
      <c r="Y221" s="149"/>
      <c r="Z221" s="149"/>
      <c r="AA221" s="149"/>
      <c r="AB221" s="149"/>
      <c r="AC221" s="149"/>
      <c r="AD221" s="149"/>
      <c r="AE221" s="149"/>
      <c r="AF221" s="149"/>
      <c r="AG221" s="149" t="s">
        <v>307</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1" x14ac:dyDescent="0.2">
      <c r="A222" s="156"/>
      <c r="B222" s="157"/>
      <c r="C222" s="195" t="s">
        <v>539</v>
      </c>
      <c r="D222" s="188"/>
      <c r="E222" s="189">
        <v>-130.56</v>
      </c>
      <c r="F222" s="159"/>
      <c r="G222" s="159"/>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307</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37</v>
      </c>
      <c r="B223" s="169" t="s">
        <v>540</v>
      </c>
      <c r="C223" s="184" t="s">
        <v>541</v>
      </c>
      <c r="D223" s="170" t="s">
        <v>314</v>
      </c>
      <c r="E223" s="171">
        <v>8.7499999999999994E-2</v>
      </c>
      <c r="F223" s="172"/>
      <c r="G223" s="173">
        <f>ROUND(E223*F223,2)</f>
        <v>0</v>
      </c>
      <c r="H223" s="172"/>
      <c r="I223" s="173">
        <f>ROUND(E223*H223,2)</f>
        <v>0</v>
      </c>
      <c r="J223" s="172"/>
      <c r="K223" s="173">
        <f>ROUND(E223*J223,2)</f>
        <v>0</v>
      </c>
      <c r="L223" s="173">
        <v>21</v>
      </c>
      <c r="M223" s="173">
        <f>G223*(1+L223/100)</f>
        <v>0</v>
      </c>
      <c r="N223" s="171">
        <v>2.5276700000000001</v>
      </c>
      <c r="O223" s="171">
        <f>ROUND(E223*N223,2)</f>
        <v>0.22</v>
      </c>
      <c r="P223" s="171">
        <v>0</v>
      </c>
      <c r="Q223" s="171">
        <f>ROUND(E223*P223,2)</f>
        <v>0</v>
      </c>
      <c r="R223" s="173" t="s">
        <v>367</v>
      </c>
      <c r="S223" s="173" t="s">
        <v>288</v>
      </c>
      <c r="T223" s="174" t="s">
        <v>288</v>
      </c>
      <c r="U223" s="159">
        <v>0.97699999999999998</v>
      </c>
      <c r="V223" s="159">
        <f>ROUND(E223*U223,2)</f>
        <v>0.09</v>
      </c>
      <c r="W223" s="159"/>
      <c r="X223" s="159" t="s">
        <v>302</v>
      </c>
      <c r="Y223" s="149"/>
      <c r="Z223" s="149"/>
      <c r="AA223" s="149"/>
      <c r="AB223" s="149"/>
      <c r="AC223" s="149"/>
      <c r="AD223" s="149"/>
      <c r="AE223" s="149"/>
      <c r="AF223" s="149"/>
      <c r="AG223" s="149" t="s">
        <v>303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1" x14ac:dyDescent="0.2">
      <c r="A224" s="156"/>
      <c r="B224" s="157"/>
      <c r="C224" s="262" t="s">
        <v>542</v>
      </c>
      <c r="D224" s="263"/>
      <c r="E224" s="263"/>
      <c r="F224" s="263"/>
      <c r="G224" s="263"/>
      <c r="H224" s="159"/>
      <c r="I224" s="159"/>
      <c r="J224" s="159"/>
      <c r="K224" s="159"/>
      <c r="L224" s="159"/>
      <c r="M224" s="159"/>
      <c r="N224" s="158"/>
      <c r="O224" s="158"/>
      <c r="P224" s="158"/>
      <c r="Q224" s="158"/>
      <c r="R224" s="159"/>
      <c r="S224" s="159"/>
      <c r="T224" s="159"/>
      <c r="U224" s="159"/>
      <c r="V224" s="159"/>
      <c r="W224" s="159"/>
      <c r="X224" s="159"/>
      <c r="Y224" s="149"/>
      <c r="Z224" s="149"/>
      <c r="AA224" s="149"/>
      <c r="AB224" s="149"/>
      <c r="AC224" s="149"/>
      <c r="AD224" s="149"/>
      <c r="AE224" s="149"/>
      <c r="AF224" s="149"/>
      <c r="AG224" s="149" t="s">
        <v>305</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94" t="str">
        <f>C224</f>
        <v>nosných, výplňových, obkladových, půdních, štítových, poprsních apod., s pomocným lešením o výšce podlahy do 1900 mm a pro zatížení 1,5 kPa,</v>
      </c>
      <c r="BB224" s="149"/>
      <c r="BC224" s="149"/>
      <c r="BD224" s="149"/>
      <c r="BE224" s="149"/>
      <c r="BF224" s="149"/>
      <c r="BG224" s="149"/>
      <c r="BH224" s="149"/>
    </row>
    <row r="225" spans="1:60" outlineLevel="1" x14ac:dyDescent="0.2">
      <c r="A225" s="156"/>
      <c r="B225" s="157"/>
      <c r="C225" s="195" t="s">
        <v>543</v>
      </c>
      <c r="D225" s="188"/>
      <c r="E225" s="189">
        <v>8.7499999999999994E-2</v>
      </c>
      <c r="F225" s="159"/>
      <c r="G225" s="159"/>
      <c r="H225" s="159"/>
      <c r="I225" s="159"/>
      <c r="J225" s="159"/>
      <c r="K225" s="159"/>
      <c r="L225" s="159"/>
      <c r="M225" s="159"/>
      <c r="N225" s="158"/>
      <c r="O225" s="158"/>
      <c r="P225" s="158"/>
      <c r="Q225" s="158"/>
      <c r="R225" s="159"/>
      <c r="S225" s="159"/>
      <c r="T225" s="159"/>
      <c r="U225" s="159"/>
      <c r="V225" s="159"/>
      <c r="W225" s="159"/>
      <c r="X225" s="159"/>
      <c r="Y225" s="149"/>
      <c r="Z225" s="149"/>
      <c r="AA225" s="149"/>
      <c r="AB225" s="149"/>
      <c r="AC225" s="149"/>
      <c r="AD225" s="149"/>
      <c r="AE225" s="149"/>
      <c r="AF225" s="149"/>
      <c r="AG225" s="149" t="s">
        <v>307</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68">
        <v>38</v>
      </c>
      <c r="B226" s="169" t="s">
        <v>544</v>
      </c>
      <c r="C226" s="184" t="s">
        <v>545</v>
      </c>
      <c r="D226" s="170" t="s">
        <v>314</v>
      </c>
      <c r="E226" s="171">
        <v>0.5</v>
      </c>
      <c r="F226" s="172"/>
      <c r="G226" s="173">
        <f>ROUND(E226*F226,2)</f>
        <v>0</v>
      </c>
      <c r="H226" s="172"/>
      <c r="I226" s="173">
        <f>ROUND(E226*H226,2)</f>
        <v>0</v>
      </c>
      <c r="J226" s="172"/>
      <c r="K226" s="173">
        <f>ROUND(E226*J226,2)</f>
        <v>0</v>
      </c>
      <c r="L226" s="173">
        <v>21</v>
      </c>
      <c r="M226" s="173">
        <f>G226*(1+L226/100)</f>
        <v>0</v>
      </c>
      <c r="N226" s="171">
        <v>2.5276700000000001</v>
      </c>
      <c r="O226" s="171">
        <f>ROUND(E226*N226,2)</f>
        <v>1.26</v>
      </c>
      <c r="P226" s="171">
        <v>0</v>
      </c>
      <c r="Q226" s="171">
        <f>ROUND(E226*P226,2)</f>
        <v>0</v>
      </c>
      <c r="R226" s="173" t="s">
        <v>367</v>
      </c>
      <c r="S226" s="173" t="s">
        <v>288</v>
      </c>
      <c r="T226" s="174" t="s">
        <v>288</v>
      </c>
      <c r="U226" s="159">
        <v>1.093</v>
      </c>
      <c r="V226" s="159">
        <f>ROUND(E226*U226,2)</f>
        <v>0.55000000000000004</v>
      </c>
      <c r="W226" s="159"/>
      <c r="X226" s="159" t="s">
        <v>302</v>
      </c>
      <c r="Y226" s="149"/>
      <c r="Z226" s="149"/>
      <c r="AA226" s="149"/>
      <c r="AB226" s="149"/>
      <c r="AC226" s="149"/>
      <c r="AD226" s="149"/>
      <c r="AE226" s="149"/>
      <c r="AF226" s="149"/>
      <c r="AG226" s="149" t="s">
        <v>303</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1" x14ac:dyDescent="0.2">
      <c r="A227" s="156"/>
      <c r="B227" s="157"/>
      <c r="C227" s="262" t="s">
        <v>546</v>
      </c>
      <c r="D227" s="263"/>
      <c r="E227" s="263"/>
      <c r="F227" s="263"/>
      <c r="G227" s="263"/>
      <c r="H227" s="159"/>
      <c r="I227" s="159"/>
      <c r="J227" s="159"/>
      <c r="K227" s="159"/>
      <c r="L227" s="159"/>
      <c r="M227" s="159"/>
      <c r="N227" s="158"/>
      <c r="O227" s="158"/>
      <c r="P227" s="158"/>
      <c r="Q227" s="158"/>
      <c r="R227" s="159"/>
      <c r="S227" s="159"/>
      <c r="T227" s="159"/>
      <c r="U227" s="159"/>
      <c r="V227" s="159"/>
      <c r="W227" s="159"/>
      <c r="X227" s="159"/>
      <c r="Y227" s="149"/>
      <c r="Z227" s="149"/>
      <c r="AA227" s="149"/>
      <c r="AB227" s="149"/>
      <c r="AC227" s="149"/>
      <c r="AD227" s="149"/>
      <c r="AE227" s="149"/>
      <c r="AF227" s="149"/>
      <c r="AG227" s="149" t="s">
        <v>305</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94" t="str">
        <f>C227</f>
        <v>nosných, výplňových, obkladových, půdních, štítových, poprsních apod. (bez výztuže), s pomocným lešením o výšce podlahy do 1900 mm a pro zatížení 1,5 kPa,</v>
      </c>
      <c r="BB227" s="149"/>
      <c r="BC227" s="149"/>
      <c r="BD227" s="149"/>
      <c r="BE227" s="149"/>
      <c r="BF227" s="149"/>
      <c r="BG227" s="149"/>
      <c r="BH227" s="149"/>
    </row>
    <row r="228" spans="1:60" outlineLevel="1" x14ac:dyDescent="0.2">
      <c r="A228" s="156"/>
      <c r="B228" s="157"/>
      <c r="C228" s="195" t="s">
        <v>547</v>
      </c>
      <c r="D228" s="188"/>
      <c r="E228" s="189">
        <v>0.5</v>
      </c>
      <c r="F228" s="159"/>
      <c r="G228" s="15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307</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68">
        <v>39</v>
      </c>
      <c r="B229" s="169" t="s">
        <v>548</v>
      </c>
      <c r="C229" s="184" t="s">
        <v>549</v>
      </c>
      <c r="D229" s="170" t="s">
        <v>300</v>
      </c>
      <c r="E229" s="171">
        <v>4.6349999999999998</v>
      </c>
      <c r="F229" s="172"/>
      <c r="G229" s="173">
        <f>ROUND(E229*F229,2)</f>
        <v>0</v>
      </c>
      <c r="H229" s="172"/>
      <c r="I229" s="173">
        <f>ROUND(E229*H229,2)</f>
        <v>0</v>
      </c>
      <c r="J229" s="172"/>
      <c r="K229" s="173">
        <f>ROUND(E229*J229,2)</f>
        <v>0</v>
      </c>
      <c r="L229" s="173">
        <v>21</v>
      </c>
      <c r="M229" s="173">
        <f>G229*(1+L229/100)</f>
        <v>0</v>
      </c>
      <c r="N229" s="171">
        <v>3.9309999999999998E-2</v>
      </c>
      <c r="O229" s="171">
        <f>ROUND(E229*N229,2)</f>
        <v>0.18</v>
      </c>
      <c r="P229" s="171">
        <v>0</v>
      </c>
      <c r="Q229" s="171">
        <f>ROUND(E229*P229,2)</f>
        <v>0</v>
      </c>
      <c r="R229" s="173" t="s">
        <v>367</v>
      </c>
      <c r="S229" s="173" t="s">
        <v>288</v>
      </c>
      <c r="T229" s="174" t="s">
        <v>288</v>
      </c>
      <c r="U229" s="159">
        <v>0.86780999999999997</v>
      </c>
      <c r="V229" s="159">
        <f>ROUND(E229*U229,2)</f>
        <v>4.0199999999999996</v>
      </c>
      <c r="W229" s="159"/>
      <c r="X229" s="159" t="s">
        <v>302</v>
      </c>
      <c r="Y229" s="149"/>
      <c r="Z229" s="149"/>
      <c r="AA229" s="149"/>
      <c r="AB229" s="149"/>
      <c r="AC229" s="149"/>
      <c r="AD229" s="149"/>
      <c r="AE229" s="149"/>
      <c r="AF229" s="149"/>
      <c r="AG229" s="149" t="s">
        <v>303</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1" x14ac:dyDescent="0.2">
      <c r="A230" s="156"/>
      <c r="B230" s="157"/>
      <c r="C230" s="262" t="s">
        <v>550</v>
      </c>
      <c r="D230" s="263"/>
      <c r="E230" s="263"/>
      <c r="F230" s="263"/>
      <c r="G230" s="263"/>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305</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94" t="str">
        <f>C230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0" s="149"/>
      <c r="BC230" s="149"/>
      <c r="BD230" s="149"/>
      <c r="BE230" s="149"/>
      <c r="BF230" s="149"/>
      <c r="BG230" s="149"/>
      <c r="BH230" s="149"/>
    </row>
    <row r="231" spans="1:60" outlineLevel="1" x14ac:dyDescent="0.2">
      <c r="A231" s="156"/>
      <c r="B231" s="157"/>
      <c r="C231" s="195" t="s">
        <v>551</v>
      </c>
      <c r="D231" s="188"/>
      <c r="E231" s="189">
        <v>3.9350000000000001</v>
      </c>
      <c r="F231" s="159"/>
      <c r="G231" s="159"/>
      <c r="H231" s="159"/>
      <c r="I231" s="159"/>
      <c r="J231" s="159"/>
      <c r="K231" s="159"/>
      <c r="L231" s="159"/>
      <c r="M231" s="159"/>
      <c r="N231" s="158"/>
      <c r="O231" s="158"/>
      <c r="P231" s="158"/>
      <c r="Q231" s="158"/>
      <c r="R231" s="159"/>
      <c r="S231" s="159"/>
      <c r="T231" s="159"/>
      <c r="U231" s="159"/>
      <c r="V231" s="159"/>
      <c r="W231" s="159"/>
      <c r="X231" s="159"/>
      <c r="Y231" s="149"/>
      <c r="Z231" s="149"/>
      <c r="AA231" s="149"/>
      <c r="AB231" s="149"/>
      <c r="AC231" s="149"/>
      <c r="AD231" s="149"/>
      <c r="AE231" s="149"/>
      <c r="AF231" s="149"/>
      <c r="AG231" s="149" t="s">
        <v>307</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5" t="s">
        <v>552</v>
      </c>
      <c r="D232" s="188"/>
      <c r="E232" s="189">
        <v>0.7</v>
      </c>
      <c r="F232" s="159"/>
      <c r="G232" s="15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307</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8">
        <v>40</v>
      </c>
      <c r="B233" s="169" t="s">
        <v>553</v>
      </c>
      <c r="C233" s="184" t="s">
        <v>554</v>
      </c>
      <c r="D233" s="170" t="s">
        <v>300</v>
      </c>
      <c r="E233" s="171">
        <v>4.6349999999999998</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t="s">
        <v>367</v>
      </c>
      <c r="S233" s="173" t="s">
        <v>288</v>
      </c>
      <c r="T233" s="174" t="s">
        <v>288</v>
      </c>
      <c r="U233" s="159">
        <v>0.33073999999999998</v>
      </c>
      <c r="V233" s="159">
        <f>ROUND(E233*U233,2)</f>
        <v>1.53</v>
      </c>
      <c r="W233" s="159"/>
      <c r="X233" s="159" t="s">
        <v>302</v>
      </c>
      <c r="Y233" s="149"/>
      <c r="Z233" s="149"/>
      <c r="AA233" s="149"/>
      <c r="AB233" s="149"/>
      <c r="AC233" s="149"/>
      <c r="AD233" s="149"/>
      <c r="AE233" s="149"/>
      <c r="AF233" s="149"/>
      <c r="AG233" s="149" t="s">
        <v>303</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1" x14ac:dyDescent="0.2">
      <c r="A234" s="156"/>
      <c r="B234" s="157"/>
      <c r="C234" s="262" t="s">
        <v>550</v>
      </c>
      <c r="D234" s="263"/>
      <c r="E234" s="263"/>
      <c r="F234" s="263"/>
      <c r="G234" s="263"/>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305</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94" t="str">
        <f>C234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4" s="149"/>
      <c r="BC234" s="149"/>
      <c r="BD234" s="149"/>
      <c r="BE234" s="149"/>
      <c r="BF234" s="149"/>
      <c r="BG234" s="149"/>
      <c r="BH234" s="149"/>
    </row>
    <row r="235" spans="1:60" outlineLevel="1" x14ac:dyDescent="0.2">
      <c r="A235" s="156"/>
      <c r="B235" s="157"/>
      <c r="C235" s="195" t="s">
        <v>555</v>
      </c>
      <c r="D235" s="188"/>
      <c r="E235" s="189">
        <v>4.6349999999999998</v>
      </c>
      <c r="F235" s="159"/>
      <c r="G235" s="159"/>
      <c r="H235" s="159"/>
      <c r="I235" s="159"/>
      <c r="J235" s="159"/>
      <c r="K235" s="159"/>
      <c r="L235" s="159"/>
      <c r="M235" s="159"/>
      <c r="N235" s="158"/>
      <c r="O235" s="158"/>
      <c r="P235" s="158"/>
      <c r="Q235" s="158"/>
      <c r="R235" s="159"/>
      <c r="S235" s="159"/>
      <c r="T235" s="159"/>
      <c r="U235" s="159"/>
      <c r="V235" s="159"/>
      <c r="W235" s="159"/>
      <c r="X235" s="159"/>
      <c r="Y235" s="149"/>
      <c r="Z235" s="149"/>
      <c r="AA235" s="149"/>
      <c r="AB235" s="149"/>
      <c r="AC235" s="149"/>
      <c r="AD235" s="149"/>
      <c r="AE235" s="149"/>
      <c r="AF235" s="149"/>
      <c r="AG235" s="149" t="s">
        <v>307</v>
      </c>
      <c r="AH235" s="149">
        <v>5</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68">
        <v>41</v>
      </c>
      <c r="B236" s="169" t="s">
        <v>556</v>
      </c>
      <c r="C236" s="184" t="s">
        <v>557</v>
      </c>
      <c r="D236" s="170" t="s">
        <v>355</v>
      </c>
      <c r="E236" s="171">
        <v>1.251E-2</v>
      </c>
      <c r="F236" s="172"/>
      <c r="G236" s="173">
        <f>ROUND(E236*F236,2)</f>
        <v>0</v>
      </c>
      <c r="H236" s="172"/>
      <c r="I236" s="173">
        <f>ROUND(E236*H236,2)</f>
        <v>0</v>
      </c>
      <c r="J236" s="172"/>
      <c r="K236" s="173">
        <f>ROUND(E236*J236,2)</f>
        <v>0</v>
      </c>
      <c r="L236" s="173">
        <v>21</v>
      </c>
      <c r="M236" s="173">
        <f>G236*(1+L236/100)</f>
        <v>0</v>
      </c>
      <c r="N236" s="171">
        <v>1.0202899999999999</v>
      </c>
      <c r="O236" s="171">
        <f>ROUND(E236*N236,2)</f>
        <v>0.01</v>
      </c>
      <c r="P236" s="171">
        <v>0</v>
      </c>
      <c r="Q236" s="171">
        <f>ROUND(E236*P236,2)</f>
        <v>0</v>
      </c>
      <c r="R236" s="173" t="s">
        <v>367</v>
      </c>
      <c r="S236" s="173" t="s">
        <v>288</v>
      </c>
      <c r="T236" s="174" t="s">
        <v>288</v>
      </c>
      <c r="U236" s="159">
        <v>25.271000000000001</v>
      </c>
      <c r="V236" s="159">
        <f>ROUND(E236*U236,2)</f>
        <v>0.32</v>
      </c>
      <c r="W236" s="159"/>
      <c r="X236" s="159" t="s">
        <v>302</v>
      </c>
      <c r="Y236" s="149"/>
      <c r="Z236" s="149"/>
      <c r="AA236" s="149"/>
      <c r="AB236" s="149"/>
      <c r="AC236" s="149"/>
      <c r="AD236" s="149"/>
      <c r="AE236" s="149"/>
      <c r="AF236" s="149"/>
      <c r="AG236" s="149" t="s">
        <v>303</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262" t="s">
        <v>417</v>
      </c>
      <c r="D237" s="263"/>
      <c r="E237" s="263"/>
      <c r="F237" s="263"/>
      <c r="G237" s="263"/>
      <c r="H237" s="159"/>
      <c r="I237" s="159"/>
      <c r="J237" s="159"/>
      <c r="K237" s="159"/>
      <c r="L237" s="159"/>
      <c r="M237" s="159"/>
      <c r="N237" s="158"/>
      <c r="O237" s="158"/>
      <c r="P237" s="158"/>
      <c r="Q237" s="158"/>
      <c r="R237" s="159"/>
      <c r="S237" s="159"/>
      <c r="T237" s="159"/>
      <c r="U237" s="159"/>
      <c r="V237" s="159"/>
      <c r="W237" s="159"/>
      <c r="X237" s="159"/>
      <c r="Y237" s="149"/>
      <c r="Z237" s="149"/>
      <c r="AA237" s="149"/>
      <c r="AB237" s="149"/>
      <c r="AC237" s="149"/>
      <c r="AD237" s="149"/>
      <c r="AE237" s="149"/>
      <c r="AF237" s="149"/>
      <c r="AG237" s="149" t="s">
        <v>305</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95" t="s">
        <v>558</v>
      </c>
      <c r="D238" s="188"/>
      <c r="E238" s="189"/>
      <c r="F238" s="159"/>
      <c r="G238" s="159"/>
      <c r="H238" s="159"/>
      <c r="I238" s="159"/>
      <c r="J238" s="159"/>
      <c r="K238" s="159"/>
      <c r="L238" s="159"/>
      <c r="M238" s="159"/>
      <c r="N238" s="158"/>
      <c r="O238" s="158"/>
      <c r="P238" s="158"/>
      <c r="Q238" s="158"/>
      <c r="R238" s="159"/>
      <c r="S238" s="159"/>
      <c r="T238" s="159"/>
      <c r="U238" s="159"/>
      <c r="V238" s="159"/>
      <c r="W238" s="159"/>
      <c r="X238" s="159"/>
      <c r="Y238" s="149"/>
      <c r="Z238" s="149"/>
      <c r="AA238" s="149"/>
      <c r="AB238" s="149"/>
      <c r="AC238" s="149"/>
      <c r="AD238" s="149"/>
      <c r="AE238" s="149"/>
      <c r="AF238" s="149"/>
      <c r="AG238" s="149" t="s">
        <v>307</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195" t="s">
        <v>559</v>
      </c>
      <c r="D239" s="188"/>
      <c r="E239" s="189">
        <v>1.251E-2</v>
      </c>
      <c r="F239" s="159"/>
      <c r="G239" s="159"/>
      <c r="H239" s="159"/>
      <c r="I239" s="159"/>
      <c r="J239" s="159"/>
      <c r="K239" s="159"/>
      <c r="L239" s="159"/>
      <c r="M239" s="159"/>
      <c r="N239" s="158"/>
      <c r="O239" s="158"/>
      <c r="P239" s="158"/>
      <c r="Q239" s="158"/>
      <c r="R239" s="159"/>
      <c r="S239" s="159"/>
      <c r="T239" s="159"/>
      <c r="U239" s="159"/>
      <c r="V239" s="159"/>
      <c r="W239" s="159"/>
      <c r="X239" s="159"/>
      <c r="Y239" s="149"/>
      <c r="Z239" s="149"/>
      <c r="AA239" s="149"/>
      <c r="AB239" s="149"/>
      <c r="AC239" s="149"/>
      <c r="AD239" s="149"/>
      <c r="AE239" s="149"/>
      <c r="AF239" s="149"/>
      <c r="AG239" s="149" t="s">
        <v>307</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68">
        <v>42</v>
      </c>
      <c r="B240" s="169" t="s">
        <v>560</v>
      </c>
      <c r="C240" s="184" t="s">
        <v>561</v>
      </c>
      <c r="D240" s="170" t="s">
        <v>509</v>
      </c>
      <c r="E240" s="171">
        <v>1</v>
      </c>
      <c r="F240" s="172"/>
      <c r="G240" s="173">
        <f>ROUND(E240*F240,2)</f>
        <v>0</v>
      </c>
      <c r="H240" s="172"/>
      <c r="I240" s="173">
        <f>ROUND(E240*H240,2)</f>
        <v>0</v>
      </c>
      <c r="J240" s="172"/>
      <c r="K240" s="173">
        <f>ROUND(E240*J240,2)</f>
        <v>0</v>
      </c>
      <c r="L240" s="173">
        <v>21</v>
      </c>
      <c r="M240" s="173">
        <f>G240*(1+L240/100)</f>
        <v>0</v>
      </c>
      <c r="N240" s="171">
        <v>7.1300000000000001E-3</v>
      </c>
      <c r="O240" s="171">
        <f>ROUND(E240*N240,2)</f>
        <v>0.01</v>
      </c>
      <c r="P240" s="171">
        <v>0</v>
      </c>
      <c r="Q240" s="171">
        <f>ROUND(E240*P240,2)</f>
        <v>0</v>
      </c>
      <c r="R240" s="173"/>
      <c r="S240" s="173" t="s">
        <v>288</v>
      </c>
      <c r="T240" s="174" t="s">
        <v>288</v>
      </c>
      <c r="U240" s="159">
        <v>0.24199999999999999</v>
      </c>
      <c r="V240" s="159">
        <f>ROUND(E240*U240,2)</f>
        <v>0.24</v>
      </c>
      <c r="W240" s="159"/>
      <c r="X240" s="159" t="s">
        <v>302</v>
      </c>
      <c r="Y240" s="149"/>
      <c r="Z240" s="149"/>
      <c r="AA240" s="149"/>
      <c r="AB240" s="149"/>
      <c r="AC240" s="149"/>
      <c r="AD240" s="149"/>
      <c r="AE240" s="149"/>
      <c r="AF240" s="149"/>
      <c r="AG240" s="149" t="s">
        <v>303</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5" t="s">
        <v>562</v>
      </c>
      <c r="D241" s="188"/>
      <c r="E241" s="189">
        <v>1</v>
      </c>
      <c r="F241" s="159"/>
      <c r="G241" s="15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307</v>
      </c>
      <c r="AH241" s="149">
        <v>5</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43</v>
      </c>
      <c r="B242" s="169" t="s">
        <v>563</v>
      </c>
      <c r="C242" s="184" t="s">
        <v>564</v>
      </c>
      <c r="D242" s="170" t="s">
        <v>509</v>
      </c>
      <c r="E242" s="171">
        <v>38</v>
      </c>
      <c r="F242" s="172"/>
      <c r="G242" s="173">
        <f>ROUND(E242*F242,2)</f>
        <v>0</v>
      </c>
      <c r="H242" s="172"/>
      <c r="I242" s="173">
        <f>ROUND(E242*H242,2)</f>
        <v>0</v>
      </c>
      <c r="J242" s="172"/>
      <c r="K242" s="173">
        <f>ROUND(E242*J242,2)</f>
        <v>0</v>
      </c>
      <c r="L242" s="173">
        <v>21</v>
      </c>
      <c r="M242" s="173">
        <f>G242*(1+L242/100)</f>
        <v>0</v>
      </c>
      <c r="N242" s="171">
        <v>9.4999999999999998E-3</v>
      </c>
      <c r="O242" s="171">
        <f>ROUND(E242*N242,2)</f>
        <v>0.36</v>
      </c>
      <c r="P242" s="171">
        <v>0</v>
      </c>
      <c r="Q242" s="171">
        <f>ROUND(E242*P242,2)</f>
        <v>0</v>
      </c>
      <c r="R242" s="173"/>
      <c r="S242" s="173" t="s">
        <v>288</v>
      </c>
      <c r="T242" s="174" t="s">
        <v>288</v>
      </c>
      <c r="U242" s="159">
        <v>0.30099999999999999</v>
      </c>
      <c r="V242" s="159">
        <f>ROUND(E242*U242,2)</f>
        <v>11.44</v>
      </c>
      <c r="W242" s="159"/>
      <c r="X242" s="159" t="s">
        <v>302</v>
      </c>
      <c r="Y242" s="149"/>
      <c r="Z242" s="149"/>
      <c r="AA242" s="149"/>
      <c r="AB242" s="149"/>
      <c r="AC242" s="149"/>
      <c r="AD242" s="149"/>
      <c r="AE242" s="149"/>
      <c r="AF242" s="149"/>
      <c r="AG242" s="149" t="s">
        <v>303</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5" t="s">
        <v>565</v>
      </c>
      <c r="D243" s="188"/>
      <c r="E243" s="189">
        <v>29</v>
      </c>
      <c r="F243" s="159"/>
      <c r="G243" s="15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307</v>
      </c>
      <c r="AH243" s="149">
        <v>5</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5" t="s">
        <v>566</v>
      </c>
      <c r="D244" s="188"/>
      <c r="E244" s="189">
        <v>9</v>
      </c>
      <c r="F244" s="159"/>
      <c r="G244" s="159"/>
      <c r="H244" s="159"/>
      <c r="I244" s="159"/>
      <c r="J244" s="159"/>
      <c r="K244" s="159"/>
      <c r="L244" s="159"/>
      <c r="M244" s="159"/>
      <c r="N244" s="158"/>
      <c r="O244" s="158"/>
      <c r="P244" s="158"/>
      <c r="Q244" s="158"/>
      <c r="R244" s="159"/>
      <c r="S244" s="159"/>
      <c r="T244" s="159"/>
      <c r="U244" s="159"/>
      <c r="V244" s="159"/>
      <c r="W244" s="159"/>
      <c r="X244" s="159"/>
      <c r="Y244" s="149"/>
      <c r="Z244" s="149"/>
      <c r="AA244" s="149"/>
      <c r="AB244" s="149"/>
      <c r="AC244" s="149"/>
      <c r="AD244" s="149"/>
      <c r="AE244" s="149"/>
      <c r="AF244" s="149"/>
      <c r="AG244" s="149" t="s">
        <v>307</v>
      </c>
      <c r="AH244" s="149">
        <v>5</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68">
        <v>44</v>
      </c>
      <c r="B245" s="169" t="s">
        <v>567</v>
      </c>
      <c r="C245" s="184" t="s">
        <v>568</v>
      </c>
      <c r="D245" s="170" t="s">
        <v>509</v>
      </c>
      <c r="E245" s="171">
        <v>9</v>
      </c>
      <c r="F245" s="172"/>
      <c r="G245" s="173">
        <f>ROUND(E245*F245,2)</f>
        <v>0</v>
      </c>
      <c r="H245" s="172"/>
      <c r="I245" s="173">
        <f>ROUND(E245*H245,2)</f>
        <v>0</v>
      </c>
      <c r="J245" s="172"/>
      <c r="K245" s="173">
        <f>ROUND(E245*J245,2)</f>
        <v>0</v>
      </c>
      <c r="L245" s="173">
        <v>21</v>
      </c>
      <c r="M245" s="173">
        <f>G245*(1+L245/100)</f>
        <v>0</v>
      </c>
      <c r="N245" s="171">
        <v>1.188E-2</v>
      </c>
      <c r="O245" s="171">
        <f>ROUND(E245*N245,2)</f>
        <v>0.11</v>
      </c>
      <c r="P245" s="171">
        <v>0</v>
      </c>
      <c r="Q245" s="171">
        <f>ROUND(E245*P245,2)</f>
        <v>0</v>
      </c>
      <c r="R245" s="173"/>
      <c r="S245" s="173" t="s">
        <v>288</v>
      </c>
      <c r="T245" s="174" t="s">
        <v>288</v>
      </c>
      <c r="U245" s="159">
        <v>0.45600000000000002</v>
      </c>
      <c r="V245" s="159">
        <f>ROUND(E245*U245,2)</f>
        <v>4.0999999999999996</v>
      </c>
      <c r="W245" s="159"/>
      <c r="X245" s="159" t="s">
        <v>302</v>
      </c>
      <c r="Y245" s="149"/>
      <c r="Z245" s="149"/>
      <c r="AA245" s="149"/>
      <c r="AB245" s="149"/>
      <c r="AC245" s="149"/>
      <c r="AD245" s="149"/>
      <c r="AE245" s="149"/>
      <c r="AF245" s="149"/>
      <c r="AG245" s="149" t="s">
        <v>303</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195" t="s">
        <v>569</v>
      </c>
      <c r="D246" s="188"/>
      <c r="E246" s="189">
        <v>3</v>
      </c>
      <c r="F246" s="159"/>
      <c r="G246" s="159"/>
      <c r="H246" s="159"/>
      <c r="I246" s="159"/>
      <c r="J246" s="159"/>
      <c r="K246" s="159"/>
      <c r="L246" s="159"/>
      <c r="M246" s="159"/>
      <c r="N246" s="158"/>
      <c r="O246" s="158"/>
      <c r="P246" s="158"/>
      <c r="Q246" s="158"/>
      <c r="R246" s="159"/>
      <c r="S246" s="159"/>
      <c r="T246" s="159"/>
      <c r="U246" s="159"/>
      <c r="V246" s="159"/>
      <c r="W246" s="159"/>
      <c r="X246" s="159"/>
      <c r="Y246" s="149"/>
      <c r="Z246" s="149"/>
      <c r="AA246" s="149"/>
      <c r="AB246" s="149"/>
      <c r="AC246" s="149"/>
      <c r="AD246" s="149"/>
      <c r="AE246" s="149"/>
      <c r="AF246" s="149"/>
      <c r="AG246" s="149" t="s">
        <v>307</v>
      </c>
      <c r="AH246" s="149">
        <v>5</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5" t="s">
        <v>570</v>
      </c>
      <c r="D247" s="188"/>
      <c r="E247" s="189">
        <v>3</v>
      </c>
      <c r="F247" s="159"/>
      <c r="G247" s="15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307</v>
      </c>
      <c r="AH247" s="149">
        <v>5</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5" t="s">
        <v>571</v>
      </c>
      <c r="D248" s="188"/>
      <c r="E248" s="189">
        <v>3</v>
      </c>
      <c r="F248" s="159"/>
      <c r="G248" s="159"/>
      <c r="H248" s="159"/>
      <c r="I248" s="159"/>
      <c r="J248" s="159"/>
      <c r="K248" s="159"/>
      <c r="L248" s="159"/>
      <c r="M248" s="159"/>
      <c r="N248" s="158"/>
      <c r="O248" s="158"/>
      <c r="P248" s="158"/>
      <c r="Q248" s="158"/>
      <c r="R248" s="159"/>
      <c r="S248" s="159"/>
      <c r="T248" s="159"/>
      <c r="U248" s="159"/>
      <c r="V248" s="159"/>
      <c r="W248" s="159"/>
      <c r="X248" s="159"/>
      <c r="Y248" s="149"/>
      <c r="Z248" s="149"/>
      <c r="AA248" s="149"/>
      <c r="AB248" s="149"/>
      <c r="AC248" s="149"/>
      <c r="AD248" s="149"/>
      <c r="AE248" s="149"/>
      <c r="AF248" s="149"/>
      <c r="AG248" s="149" t="s">
        <v>307</v>
      </c>
      <c r="AH248" s="149">
        <v>5</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8">
        <v>45</v>
      </c>
      <c r="B249" s="169" t="s">
        <v>572</v>
      </c>
      <c r="C249" s="184" t="s">
        <v>573</v>
      </c>
      <c r="D249" s="170" t="s">
        <v>314</v>
      </c>
      <c r="E249" s="171">
        <v>1.2487999999999999</v>
      </c>
      <c r="F249" s="172"/>
      <c r="G249" s="173">
        <f>ROUND(E249*F249,2)</f>
        <v>0</v>
      </c>
      <c r="H249" s="172"/>
      <c r="I249" s="173">
        <f>ROUND(E249*H249,2)</f>
        <v>0</v>
      </c>
      <c r="J249" s="172"/>
      <c r="K249" s="173">
        <f>ROUND(E249*J249,2)</f>
        <v>0</v>
      </c>
      <c r="L249" s="173">
        <v>21</v>
      </c>
      <c r="M249" s="173">
        <f>G249*(1+L249/100)</f>
        <v>0</v>
      </c>
      <c r="N249" s="171">
        <v>1.6823999999999999</v>
      </c>
      <c r="O249" s="171">
        <f>ROUND(E249*N249,2)</f>
        <v>2.1</v>
      </c>
      <c r="P249" s="171">
        <v>0</v>
      </c>
      <c r="Q249" s="171">
        <f>ROUND(E249*P249,2)</f>
        <v>0</v>
      </c>
      <c r="R249" s="173" t="s">
        <v>510</v>
      </c>
      <c r="S249" s="173" t="s">
        <v>288</v>
      </c>
      <c r="T249" s="174" t="s">
        <v>288</v>
      </c>
      <c r="U249" s="159">
        <v>6.8680000000000003</v>
      </c>
      <c r="V249" s="159">
        <f>ROUND(E249*U249,2)</f>
        <v>8.58</v>
      </c>
      <c r="W249" s="159"/>
      <c r="X249" s="159" t="s">
        <v>302</v>
      </c>
      <c r="Y249" s="149"/>
      <c r="Z249" s="149"/>
      <c r="AA249" s="149"/>
      <c r="AB249" s="149"/>
      <c r="AC249" s="149"/>
      <c r="AD249" s="149"/>
      <c r="AE249" s="149"/>
      <c r="AF249" s="149"/>
      <c r="AG249" s="149" t="s">
        <v>303</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262" t="s">
        <v>574</v>
      </c>
      <c r="D250" s="263"/>
      <c r="E250" s="263"/>
      <c r="F250" s="263"/>
      <c r="G250" s="263"/>
      <c r="H250" s="159"/>
      <c r="I250" s="159"/>
      <c r="J250" s="159"/>
      <c r="K250" s="159"/>
      <c r="L250" s="159"/>
      <c r="M250" s="159"/>
      <c r="N250" s="158"/>
      <c r="O250" s="158"/>
      <c r="P250" s="158"/>
      <c r="Q250" s="158"/>
      <c r="R250" s="159"/>
      <c r="S250" s="159"/>
      <c r="T250" s="159"/>
      <c r="U250" s="159"/>
      <c r="V250" s="159"/>
      <c r="W250" s="159"/>
      <c r="X250" s="159"/>
      <c r="Y250" s="149"/>
      <c r="Z250" s="149"/>
      <c r="AA250" s="149"/>
      <c r="AB250" s="149"/>
      <c r="AC250" s="149"/>
      <c r="AD250" s="149"/>
      <c r="AE250" s="149"/>
      <c r="AF250" s="149"/>
      <c r="AG250" s="149" t="s">
        <v>305</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195" t="s">
        <v>575</v>
      </c>
      <c r="D251" s="188"/>
      <c r="E251" s="189">
        <v>0.14879999999999999</v>
      </c>
      <c r="F251" s="159"/>
      <c r="G251" s="15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307</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5" t="s">
        <v>576</v>
      </c>
      <c r="D252" s="188"/>
      <c r="E252" s="189">
        <v>0.80959999999999999</v>
      </c>
      <c r="F252" s="159"/>
      <c r="G252" s="159"/>
      <c r="H252" s="159"/>
      <c r="I252" s="159"/>
      <c r="J252" s="159"/>
      <c r="K252" s="159"/>
      <c r="L252" s="159"/>
      <c r="M252" s="159"/>
      <c r="N252" s="158"/>
      <c r="O252" s="158"/>
      <c r="P252" s="158"/>
      <c r="Q252" s="158"/>
      <c r="R252" s="159"/>
      <c r="S252" s="159"/>
      <c r="T252" s="159"/>
      <c r="U252" s="159"/>
      <c r="V252" s="159"/>
      <c r="W252" s="159"/>
      <c r="X252" s="159"/>
      <c r="Y252" s="149"/>
      <c r="Z252" s="149"/>
      <c r="AA252" s="149"/>
      <c r="AB252" s="149"/>
      <c r="AC252" s="149"/>
      <c r="AD252" s="149"/>
      <c r="AE252" s="149"/>
      <c r="AF252" s="149"/>
      <c r="AG252" s="149" t="s">
        <v>307</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95" t="s">
        <v>577</v>
      </c>
      <c r="D253" s="188"/>
      <c r="E253" s="189">
        <v>0.29039999999999999</v>
      </c>
      <c r="F253" s="159"/>
      <c r="G253" s="15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307</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68">
        <v>46</v>
      </c>
      <c r="B254" s="169" t="s">
        <v>578</v>
      </c>
      <c r="C254" s="184" t="s">
        <v>579</v>
      </c>
      <c r="D254" s="170" t="s">
        <v>355</v>
      </c>
      <c r="E254" s="171">
        <v>1.1140000000000001</v>
      </c>
      <c r="F254" s="172"/>
      <c r="G254" s="173">
        <f>ROUND(E254*F254,2)</f>
        <v>0</v>
      </c>
      <c r="H254" s="172"/>
      <c r="I254" s="173">
        <f>ROUND(E254*H254,2)</f>
        <v>0</v>
      </c>
      <c r="J254" s="172"/>
      <c r="K254" s="173">
        <f>ROUND(E254*J254,2)</f>
        <v>0</v>
      </c>
      <c r="L254" s="173">
        <v>21</v>
      </c>
      <c r="M254" s="173">
        <f>G254*(1+L254/100)</f>
        <v>0</v>
      </c>
      <c r="N254" s="171">
        <v>1.7090000000000001E-2</v>
      </c>
      <c r="O254" s="171">
        <f>ROUND(E254*N254,2)</f>
        <v>0.02</v>
      </c>
      <c r="P254" s="171">
        <v>0</v>
      </c>
      <c r="Q254" s="171">
        <f>ROUND(E254*P254,2)</f>
        <v>0</v>
      </c>
      <c r="R254" s="173" t="s">
        <v>367</v>
      </c>
      <c r="S254" s="173" t="s">
        <v>288</v>
      </c>
      <c r="T254" s="174" t="s">
        <v>288</v>
      </c>
      <c r="U254" s="159">
        <v>16.582999999999998</v>
      </c>
      <c r="V254" s="159">
        <f>ROUND(E254*U254,2)</f>
        <v>18.47</v>
      </c>
      <c r="W254" s="159"/>
      <c r="X254" s="159" t="s">
        <v>302</v>
      </c>
      <c r="Y254" s="149"/>
      <c r="Z254" s="149"/>
      <c r="AA254" s="149"/>
      <c r="AB254" s="149"/>
      <c r="AC254" s="149"/>
      <c r="AD254" s="149"/>
      <c r="AE254" s="149"/>
      <c r="AF254" s="149"/>
      <c r="AG254" s="149" t="s">
        <v>303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62" t="s">
        <v>580</v>
      </c>
      <c r="D255" s="263"/>
      <c r="E255" s="263"/>
      <c r="F255" s="263"/>
      <c r="G255" s="263"/>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305</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195" t="s">
        <v>581</v>
      </c>
      <c r="D256" s="188"/>
      <c r="E256" s="189">
        <v>0.11098</v>
      </c>
      <c r="F256" s="159"/>
      <c r="G256" s="159"/>
      <c r="H256" s="159"/>
      <c r="I256" s="159"/>
      <c r="J256" s="159"/>
      <c r="K256" s="159"/>
      <c r="L256" s="159"/>
      <c r="M256" s="159"/>
      <c r="N256" s="158"/>
      <c r="O256" s="158"/>
      <c r="P256" s="158"/>
      <c r="Q256" s="158"/>
      <c r="R256" s="159"/>
      <c r="S256" s="159"/>
      <c r="T256" s="159"/>
      <c r="U256" s="159"/>
      <c r="V256" s="159"/>
      <c r="W256" s="159"/>
      <c r="X256" s="159"/>
      <c r="Y256" s="149"/>
      <c r="Z256" s="149"/>
      <c r="AA256" s="149"/>
      <c r="AB256" s="149"/>
      <c r="AC256" s="149"/>
      <c r="AD256" s="149"/>
      <c r="AE256" s="149"/>
      <c r="AF256" s="149"/>
      <c r="AG256" s="149" t="s">
        <v>307</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5" t="s">
        <v>582</v>
      </c>
      <c r="D257" s="188"/>
      <c r="E257" s="189">
        <v>0.72311999999999999</v>
      </c>
      <c r="F257" s="159"/>
      <c r="G257" s="15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307</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5" t="s">
        <v>583</v>
      </c>
      <c r="D258" s="188"/>
      <c r="E258" s="189">
        <v>0.27989999999999998</v>
      </c>
      <c r="F258" s="159"/>
      <c r="G258" s="159"/>
      <c r="H258" s="159"/>
      <c r="I258" s="159"/>
      <c r="J258" s="159"/>
      <c r="K258" s="159"/>
      <c r="L258" s="159"/>
      <c r="M258" s="159"/>
      <c r="N258" s="158"/>
      <c r="O258" s="158"/>
      <c r="P258" s="158"/>
      <c r="Q258" s="158"/>
      <c r="R258" s="159"/>
      <c r="S258" s="159"/>
      <c r="T258" s="159"/>
      <c r="U258" s="159"/>
      <c r="V258" s="159"/>
      <c r="W258" s="159"/>
      <c r="X258" s="159"/>
      <c r="Y258" s="149"/>
      <c r="Z258" s="149"/>
      <c r="AA258" s="149"/>
      <c r="AB258" s="149"/>
      <c r="AC258" s="149"/>
      <c r="AD258" s="149"/>
      <c r="AE258" s="149"/>
      <c r="AF258" s="149"/>
      <c r="AG258" s="149" t="s">
        <v>307</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68">
        <v>47</v>
      </c>
      <c r="B259" s="169" t="s">
        <v>584</v>
      </c>
      <c r="C259" s="184" t="s">
        <v>585</v>
      </c>
      <c r="D259" s="170" t="s">
        <v>300</v>
      </c>
      <c r="E259" s="171">
        <v>172.43373</v>
      </c>
      <c r="F259" s="172"/>
      <c r="G259" s="173">
        <f>ROUND(E259*F259,2)</f>
        <v>0</v>
      </c>
      <c r="H259" s="172"/>
      <c r="I259" s="173">
        <f>ROUND(E259*H259,2)</f>
        <v>0</v>
      </c>
      <c r="J259" s="172"/>
      <c r="K259" s="173">
        <f>ROUND(E259*J259,2)</f>
        <v>0</v>
      </c>
      <c r="L259" s="173">
        <v>21</v>
      </c>
      <c r="M259" s="173">
        <f>G259*(1+L259/100)</f>
        <v>0</v>
      </c>
      <c r="N259" s="171">
        <v>1.583E-2</v>
      </c>
      <c r="O259" s="171">
        <f>ROUND(E259*N259,2)</f>
        <v>2.73</v>
      </c>
      <c r="P259" s="171">
        <v>0</v>
      </c>
      <c r="Q259" s="171">
        <f>ROUND(E259*P259,2)</f>
        <v>0</v>
      </c>
      <c r="R259" s="173" t="s">
        <v>367</v>
      </c>
      <c r="S259" s="173" t="s">
        <v>288</v>
      </c>
      <c r="T259" s="174" t="s">
        <v>288</v>
      </c>
      <c r="U259" s="159">
        <v>0.37</v>
      </c>
      <c r="V259" s="159">
        <f>ROUND(E259*U259,2)</f>
        <v>63.8</v>
      </c>
      <c r="W259" s="159"/>
      <c r="X259" s="159" t="s">
        <v>302</v>
      </c>
      <c r="Y259" s="149"/>
      <c r="Z259" s="149"/>
      <c r="AA259" s="149"/>
      <c r="AB259" s="149"/>
      <c r="AC259" s="149"/>
      <c r="AD259" s="149"/>
      <c r="AE259" s="149"/>
      <c r="AF259" s="149"/>
      <c r="AG259" s="149" t="s">
        <v>303</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262" t="s">
        <v>586</v>
      </c>
      <c r="D260" s="263"/>
      <c r="E260" s="263"/>
      <c r="F260" s="263"/>
      <c r="G260" s="263"/>
      <c r="H260" s="159"/>
      <c r="I260" s="159"/>
      <c r="J260" s="159"/>
      <c r="K260" s="159"/>
      <c r="L260" s="159"/>
      <c r="M260" s="159"/>
      <c r="N260" s="158"/>
      <c r="O260" s="158"/>
      <c r="P260" s="158"/>
      <c r="Q260" s="158"/>
      <c r="R260" s="159"/>
      <c r="S260" s="159"/>
      <c r="T260" s="159"/>
      <c r="U260" s="159"/>
      <c r="V260" s="159"/>
      <c r="W260" s="159"/>
      <c r="X260" s="159"/>
      <c r="Y260" s="149"/>
      <c r="Z260" s="149"/>
      <c r="AA260" s="149"/>
      <c r="AB260" s="149"/>
      <c r="AC260" s="149"/>
      <c r="AD260" s="149"/>
      <c r="AE260" s="149"/>
      <c r="AF260" s="149"/>
      <c r="AG260" s="149" t="s">
        <v>305</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5" t="s">
        <v>587</v>
      </c>
      <c r="D261" s="188"/>
      <c r="E261" s="189"/>
      <c r="F261" s="159"/>
      <c r="G261" s="15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307</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5" t="s">
        <v>588</v>
      </c>
      <c r="D262" s="188"/>
      <c r="E262" s="189"/>
      <c r="F262" s="159"/>
      <c r="G262" s="159"/>
      <c r="H262" s="159"/>
      <c r="I262" s="159"/>
      <c r="J262" s="159"/>
      <c r="K262" s="159"/>
      <c r="L262" s="159"/>
      <c r="M262" s="159"/>
      <c r="N262" s="158"/>
      <c r="O262" s="158"/>
      <c r="P262" s="158"/>
      <c r="Q262" s="158"/>
      <c r="R262" s="159"/>
      <c r="S262" s="159"/>
      <c r="T262" s="159"/>
      <c r="U262" s="159"/>
      <c r="V262" s="159"/>
      <c r="W262" s="159"/>
      <c r="X262" s="159"/>
      <c r="Y262" s="149"/>
      <c r="Z262" s="149"/>
      <c r="AA262" s="149"/>
      <c r="AB262" s="149"/>
      <c r="AC262" s="149"/>
      <c r="AD262" s="149"/>
      <c r="AE262" s="149"/>
      <c r="AF262" s="149"/>
      <c r="AG262" s="149" t="s">
        <v>307</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6" t="s">
        <v>418</v>
      </c>
      <c r="D263" s="190"/>
      <c r="E263" s="191"/>
      <c r="F263" s="159"/>
      <c r="G263" s="15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307</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7" t="s">
        <v>589</v>
      </c>
      <c r="D264" s="190"/>
      <c r="E264" s="191">
        <v>81.231999999999999</v>
      </c>
      <c r="F264" s="159"/>
      <c r="G264" s="159"/>
      <c r="H264" s="159"/>
      <c r="I264" s="159"/>
      <c r="J264" s="159"/>
      <c r="K264" s="159"/>
      <c r="L264" s="159"/>
      <c r="M264" s="159"/>
      <c r="N264" s="158"/>
      <c r="O264" s="158"/>
      <c r="P264" s="158"/>
      <c r="Q264" s="158"/>
      <c r="R264" s="159"/>
      <c r="S264" s="159"/>
      <c r="T264" s="159"/>
      <c r="U264" s="159"/>
      <c r="V264" s="159"/>
      <c r="W264" s="159"/>
      <c r="X264" s="159"/>
      <c r="Y264" s="149"/>
      <c r="Z264" s="149"/>
      <c r="AA264" s="149"/>
      <c r="AB264" s="149"/>
      <c r="AC264" s="149"/>
      <c r="AD264" s="149"/>
      <c r="AE264" s="149"/>
      <c r="AF264" s="149"/>
      <c r="AG264" s="149" t="s">
        <v>307</v>
      </c>
      <c r="AH264" s="149">
        <v>2</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197" t="s">
        <v>590</v>
      </c>
      <c r="D265" s="190"/>
      <c r="E265" s="191">
        <v>17.482500000000002</v>
      </c>
      <c r="F265" s="159"/>
      <c r="G265" s="159"/>
      <c r="H265" s="159"/>
      <c r="I265" s="159"/>
      <c r="J265" s="159"/>
      <c r="K265" s="159"/>
      <c r="L265" s="159"/>
      <c r="M265" s="159"/>
      <c r="N265" s="158"/>
      <c r="O265" s="158"/>
      <c r="P265" s="158"/>
      <c r="Q265" s="158"/>
      <c r="R265" s="159"/>
      <c r="S265" s="159"/>
      <c r="T265" s="159"/>
      <c r="U265" s="159"/>
      <c r="V265" s="159"/>
      <c r="W265" s="159"/>
      <c r="X265" s="159"/>
      <c r="Y265" s="149"/>
      <c r="Z265" s="149"/>
      <c r="AA265" s="149"/>
      <c r="AB265" s="149"/>
      <c r="AC265" s="149"/>
      <c r="AD265" s="149"/>
      <c r="AE265" s="149"/>
      <c r="AF265" s="149"/>
      <c r="AG265" s="149" t="s">
        <v>307</v>
      </c>
      <c r="AH265" s="149">
        <v>2</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197" t="s">
        <v>591</v>
      </c>
      <c r="D266" s="190"/>
      <c r="E266" s="191">
        <v>31.401</v>
      </c>
      <c r="F266" s="159"/>
      <c r="G266" s="159"/>
      <c r="H266" s="159"/>
      <c r="I266" s="159"/>
      <c r="J266" s="159"/>
      <c r="K266" s="159"/>
      <c r="L266" s="159"/>
      <c r="M266" s="159"/>
      <c r="N266" s="158"/>
      <c r="O266" s="158"/>
      <c r="P266" s="158"/>
      <c r="Q266" s="158"/>
      <c r="R266" s="159"/>
      <c r="S266" s="159"/>
      <c r="T266" s="159"/>
      <c r="U266" s="159"/>
      <c r="V266" s="159"/>
      <c r="W266" s="159"/>
      <c r="X266" s="159"/>
      <c r="Y266" s="149"/>
      <c r="Z266" s="149"/>
      <c r="AA266" s="149"/>
      <c r="AB266" s="149"/>
      <c r="AC266" s="149"/>
      <c r="AD266" s="149"/>
      <c r="AE266" s="149"/>
      <c r="AF266" s="149"/>
      <c r="AG266" s="149" t="s">
        <v>307</v>
      </c>
      <c r="AH266" s="149">
        <v>2</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97" t="s">
        <v>592</v>
      </c>
      <c r="D267" s="190"/>
      <c r="E267" s="191">
        <v>17.263999999999999</v>
      </c>
      <c r="F267" s="159"/>
      <c r="G267" s="15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307</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7" t="s">
        <v>593</v>
      </c>
      <c r="D268" s="190"/>
      <c r="E268" s="191">
        <v>70.824600000000004</v>
      </c>
      <c r="F268" s="159"/>
      <c r="G268" s="159"/>
      <c r="H268" s="159"/>
      <c r="I268" s="159"/>
      <c r="J268" s="159"/>
      <c r="K268" s="159"/>
      <c r="L268" s="159"/>
      <c r="M268" s="159"/>
      <c r="N268" s="158"/>
      <c r="O268" s="158"/>
      <c r="P268" s="158"/>
      <c r="Q268" s="158"/>
      <c r="R268" s="159"/>
      <c r="S268" s="159"/>
      <c r="T268" s="159"/>
      <c r="U268" s="159"/>
      <c r="V268" s="159"/>
      <c r="W268" s="159"/>
      <c r="X268" s="159"/>
      <c r="Y268" s="149"/>
      <c r="Z268" s="149"/>
      <c r="AA268" s="149"/>
      <c r="AB268" s="149"/>
      <c r="AC268" s="149"/>
      <c r="AD268" s="149"/>
      <c r="AE268" s="149"/>
      <c r="AF268" s="149"/>
      <c r="AG268" s="149" t="s">
        <v>307</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7" t="s">
        <v>594</v>
      </c>
      <c r="D269" s="190"/>
      <c r="E269" s="191">
        <v>70.824600000000004</v>
      </c>
      <c r="F269" s="159"/>
      <c r="G269" s="15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307</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7" t="s">
        <v>595</v>
      </c>
      <c r="D270" s="190"/>
      <c r="E270" s="191">
        <v>19.334</v>
      </c>
      <c r="F270" s="159"/>
      <c r="G270" s="159"/>
      <c r="H270" s="159"/>
      <c r="I270" s="159"/>
      <c r="J270" s="159"/>
      <c r="K270" s="159"/>
      <c r="L270" s="159"/>
      <c r="M270" s="159"/>
      <c r="N270" s="158"/>
      <c r="O270" s="158"/>
      <c r="P270" s="158"/>
      <c r="Q270" s="158"/>
      <c r="R270" s="159"/>
      <c r="S270" s="159"/>
      <c r="T270" s="159"/>
      <c r="U270" s="159"/>
      <c r="V270" s="159"/>
      <c r="W270" s="159"/>
      <c r="X270" s="159"/>
      <c r="Y270" s="149"/>
      <c r="Z270" s="149"/>
      <c r="AA270" s="149"/>
      <c r="AB270" s="149"/>
      <c r="AC270" s="149"/>
      <c r="AD270" s="149"/>
      <c r="AE270" s="149"/>
      <c r="AF270" s="149"/>
      <c r="AG270" s="149" t="s">
        <v>307</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7" t="s">
        <v>596</v>
      </c>
      <c r="D271" s="190"/>
      <c r="E271" s="191">
        <v>5.13</v>
      </c>
      <c r="F271" s="159"/>
      <c r="G271" s="15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307</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7" t="s">
        <v>597</v>
      </c>
      <c r="D272" s="190"/>
      <c r="E272" s="191">
        <v>7.1550000000000002</v>
      </c>
      <c r="F272" s="159"/>
      <c r="G272" s="159"/>
      <c r="H272" s="159"/>
      <c r="I272" s="159"/>
      <c r="J272" s="159"/>
      <c r="K272" s="159"/>
      <c r="L272" s="159"/>
      <c r="M272" s="159"/>
      <c r="N272" s="158"/>
      <c r="O272" s="158"/>
      <c r="P272" s="158"/>
      <c r="Q272" s="158"/>
      <c r="R272" s="159"/>
      <c r="S272" s="159"/>
      <c r="T272" s="159"/>
      <c r="U272" s="159"/>
      <c r="V272" s="159"/>
      <c r="W272" s="159"/>
      <c r="X272" s="159"/>
      <c r="Y272" s="149"/>
      <c r="Z272" s="149"/>
      <c r="AA272" s="149"/>
      <c r="AB272" s="149"/>
      <c r="AC272" s="149"/>
      <c r="AD272" s="149"/>
      <c r="AE272" s="149"/>
      <c r="AF272" s="149"/>
      <c r="AG272" s="149" t="s">
        <v>307</v>
      </c>
      <c r="AH272" s="149">
        <v>2</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97" t="s">
        <v>598</v>
      </c>
      <c r="D273" s="190"/>
      <c r="E273" s="191">
        <v>7.3440000000000003</v>
      </c>
      <c r="F273" s="159"/>
      <c r="G273" s="159"/>
      <c r="H273" s="159"/>
      <c r="I273" s="159"/>
      <c r="J273" s="159"/>
      <c r="K273" s="159"/>
      <c r="L273" s="159"/>
      <c r="M273" s="159"/>
      <c r="N273" s="158"/>
      <c r="O273" s="158"/>
      <c r="P273" s="158"/>
      <c r="Q273" s="158"/>
      <c r="R273" s="159"/>
      <c r="S273" s="159"/>
      <c r="T273" s="159"/>
      <c r="U273" s="159"/>
      <c r="V273" s="159"/>
      <c r="W273" s="159"/>
      <c r="X273" s="159"/>
      <c r="Y273" s="149"/>
      <c r="Z273" s="149"/>
      <c r="AA273" s="149"/>
      <c r="AB273" s="149"/>
      <c r="AC273" s="149"/>
      <c r="AD273" s="149"/>
      <c r="AE273" s="149"/>
      <c r="AF273" s="149"/>
      <c r="AG273" s="149" t="s">
        <v>307</v>
      </c>
      <c r="AH273" s="149">
        <v>2</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7" t="s">
        <v>599</v>
      </c>
      <c r="D274" s="190"/>
      <c r="E274" s="191">
        <v>2.8889999999999998</v>
      </c>
      <c r="F274" s="159"/>
      <c r="G274" s="159"/>
      <c r="H274" s="159"/>
      <c r="I274" s="159"/>
      <c r="J274" s="159"/>
      <c r="K274" s="159"/>
      <c r="L274" s="159"/>
      <c r="M274" s="159"/>
      <c r="N274" s="158"/>
      <c r="O274" s="158"/>
      <c r="P274" s="158"/>
      <c r="Q274" s="158"/>
      <c r="R274" s="159"/>
      <c r="S274" s="159"/>
      <c r="T274" s="159"/>
      <c r="U274" s="159"/>
      <c r="V274" s="159"/>
      <c r="W274" s="159"/>
      <c r="X274" s="159"/>
      <c r="Y274" s="149"/>
      <c r="Z274" s="149"/>
      <c r="AA274" s="149"/>
      <c r="AB274" s="149"/>
      <c r="AC274" s="149"/>
      <c r="AD274" s="149"/>
      <c r="AE274" s="149"/>
      <c r="AF274" s="149"/>
      <c r="AG274" s="149" t="s">
        <v>307</v>
      </c>
      <c r="AH274" s="149">
        <v>2</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7" t="s">
        <v>600</v>
      </c>
      <c r="D275" s="190"/>
      <c r="E275" s="191">
        <v>4.335</v>
      </c>
      <c r="F275" s="159"/>
      <c r="G275" s="159"/>
      <c r="H275" s="159"/>
      <c r="I275" s="159"/>
      <c r="J275" s="159"/>
      <c r="K275" s="159"/>
      <c r="L275" s="159"/>
      <c r="M275" s="159"/>
      <c r="N275" s="158"/>
      <c r="O275" s="158"/>
      <c r="P275" s="158"/>
      <c r="Q275" s="158"/>
      <c r="R275" s="159"/>
      <c r="S275" s="159"/>
      <c r="T275" s="159"/>
      <c r="U275" s="159"/>
      <c r="V275" s="159"/>
      <c r="W275" s="159"/>
      <c r="X275" s="159"/>
      <c r="Y275" s="149"/>
      <c r="Z275" s="149"/>
      <c r="AA275" s="149"/>
      <c r="AB275" s="149"/>
      <c r="AC275" s="149"/>
      <c r="AD275" s="149"/>
      <c r="AE275" s="149"/>
      <c r="AF275" s="149"/>
      <c r="AG275" s="149" t="s">
        <v>307</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197" t="s">
        <v>601</v>
      </c>
      <c r="D276" s="190"/>
      <c r="E276" s="191">
        <v>9.6517499999999998</v>
      </c>
      <c r="F276" s="159"/>
      <c r="G276" s="159"/>
      <c r="H276" s="159"/>
      <c r="I276" s="159"/>
      <c r="J276" s="159"/>
      <c r="K276" s="159"/>
      <c r="L276" s="159"/>
      <c r="M276" s="159"/>
      <c r="N276" s="158"/>
      <c r="O276" s="158"/>
      <c r="P276" s="158"/>
      <c r="Q276" s="158"/>
      <c r="R276" s="159"/>
      <c r="S276" s="159"/>
      <c r="T276" s="159"/>
      <c r="U276" s="159"/>
      <c r="V276" s="159"/>
      <c r="W276" s="159"/>
      <c r="X276" s="159"/>
      <c r="Y276" s="149"/>
      <c r="Z276" s="149"/>
      <c r="AA276" s="149"/>
      <c r="AB276" s="149"/>
      <c r="AC276" s="149"/>
      <c r="AD276" s="149"/>
      <c r="AE276" s="149"/>
      <c r="AF276" s="149"/>
      <c r="AG276" s="149" t="s">
        <v>307</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198" t="s">
        <v>426</v>
      </c>
      <c r="D277" s="192"/>
      <c r="E277" s="193">
        <v>344.86745000000002</v>
      </c>
      <c r="F277" s="159"/>
      <c r="G277" s="159"/>
      <c r="H277" s="159"/>
      <c r="I277" s="159"/>
      <c r="J277" s="159"/>
      <c r="K277" s="159"/>
      <c r="L277" s="159"/>
      <c r="M277" s="159"/>
      <c r="N277" s="158"/>
      <c r="O277" s="158"/>
      <c r="P277" s="158"/>
      <c r="Q277" s="158"/>
      <c r="R277" s="159"/>
      <c r="S277" s="159"/>
      <c r="T277" s="159"/>
      <c r="U277" s="159"/>
      <c r="V277" s="159"/>
      <c r="W277" s="159"/>
      <c r="X277" s="159"/>
      <c r="Y277" s="149"/>
      <c r="Z277" s="149"/>
      <c r="AA277" s="149"/>
      <c r="AB277" s="149"/>
      <c r="AC277" s="149"/>
      <c r="AD277" s="149"/>
      <c r="AE277" s="149"/>
      <c r="AF277" s="149"/>
      <c r="AG277" s="149" t="s">
        <v>307</v>
      </c>
      <c r="AH277" s="149">
        <v>3</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196" t="s">
        <v>427</v>
      </c>
      <c r="D278" s="190"/>
      <c r="E278" s="191"/>
      <c r="F278" s="159"/>
      <c r="G278" s="159"/>
      <c r="H278" s="159"/>
      <c r="I278" s="159"/>
      <c r="J278" s="159"/>
      <c r="K278" s="159"/>
      <c r="L278" s="159"/>
      <c r="M278" s="159"/>
      <c r="N278" s="158"/>
      <c r="O278" s="158"/>
      <c r="P278" s="158"/>
      <c r="Q278" s="158"/>
      <c r="R278" s="159"/>
      <c r="S278" s="159"/>
      <c r="T278" s="159"/>
      <c r="U278" s="159"/>
      <c r="V278" s="159"/>
      <c r="W278" s="159"/>
      <c r="X278" s="159"/>
      <c r="Y278" s="149"/>
      <c r="Z278" s="149"/>
      <c r="AA278" s="149"/>
      <c r="AB278" s="149"/>
      <c r="AC278" s="149"/>
      <c r="AD278" s="149"/>
      <c r="AE278" s="149"/>
      <c r="AF278" s="149"/>
      <c r="AG278" s="149" t="s">
        <v>307</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5" t="s">
        <v>602</v>
      </c>
      <c r="D279" s="188"/>
      <c r="E279" s="189">
        <v>172.43373</v>
      </c>
      <c r="F279" s="159"/>
      <c r="G279" s="159"/>
      <c r="H279" s="159"/>
      <c r="I279" s="159"/>
      <c r="J279" s="159"/>
      <c r="K279" s="159"/>
      <c r="L279" s="159"/>
      <c r="M279" s="159"/>
      <c r="N279" s="158"/>
      <c r="O279" s="158"/>
      <c r="P279" s="158"/>
      <c r="Q279" s="158"/>
      <c r="R279" s="159"/>
      <c r="S279" s="159"/>
      <c r="T279" s="159"/>
      <c r="U279" s="159"/>
      <c r="V279" s="159"/>
      <c r="W279" s="159"/>
      <c r="X279" s="159"/>
      <c r="Y279" s="149"/>
      <c r="Z279" s="149"/>
      <c r="AA279" s="149"/>
      <c r="AB279" s="149"/>
      <c r="AC279" s="149"/>
      <c r="AD279" s="149"/>
      <c r="AE279" s="149"/>
      <c r="AF279" s="149"/>
      <c r="AG279" s="149" t="s">
        <v>307</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ht="22.5" outlineLevel="1" x14ac:dyDescent="0.2">
      <c r="A280" s="168">
        <v>48</v>
      </c>
      <c r="B280" s="169" t="s">
        <v>603</v>
      </c>
      <c r="C280" s="184" t="s">
        <v>604</v>
      </c>
      <c r="D280" s="170" t="s">
        <v>300</v>
      </c>
      <c r="E280" s="171">
        <v>19.417300000000001</v>
      </c>
      <c r="F280" s="172"/>
      <c r="G280" s="173">
        <f>ROUND(E280*F280,2)</f>
        <v>0</v>
      </c>
      <c r="H280" s="172"/>
      <c r="I280" s="173">
        <f>ROUND(E280*H280,2)</f>
        <v>0</v>
      </c>
      <c r="J280" s="172"/>
      <c r="K280" s="173">
        <f>ROUND(E280*J280,2)</f>
        <v>0</v>
      </c>
      <c r="L280" s="173">
        <v>21</v>
      </c>
      <c r="M280" s="173">
        <f>G280*(1+L280/100)</f>
        <v>0</v>
      </c>
      <c r="N280" s="171">
        <v>2.5420000000000002E-2</v>
      </c>
      <c r="O280" s="171">
        <f>ROUND(E280*N280,2)</f>
        <v>0.49</v>
      </c>
      <c r="P280" s="171">
        <v>0</v>
      </c>
      <c r="Q280" s="171">
        <f>ROUND(E280*P280,2)</f>
        <v>0</v>
      </c>
      <c r="R280" s="173" t="s">
        <v>367</v>
      </c>
      <c r="S280" s="173" t="s">
        <v>288</v>
      </c>
      <c r="T280" s="174" t="s">
        <v>288</v>
      </c>
      <c r="U280" s="159">
        <v>1.2250000000000001</v>
      </c>
      <c r="V280" s="159">
        <f>ROUND(E280*U280,2)</f>
        <v>23.79</v>
      </c>
      <c r="W280" s="159"/>
      <c r="X280" s="159" t="s">
        <v>302</v>
      </c>
      <c r="Y280" s="149"/>
      <c r="Z280" s="149"/>
      <c r="AA280" s="149"/>
      <c r="AB280" s="149"/>
      <c r="AC280" s="149"/>
      <c r="AD280" s="149"/>
      <c r="AE280" s="149"/>
      <c r="AF280" s="149"/>
      <c r="AG280" s="149" t="s">
        <v>303</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2.5" outlineLevel="1" x14ac:dyDescent="0.2">
      <c r="A281" s="156"/>
      <c r="B281" s="157"/>
      <c r="C281" s="262" t="s">
        <v>605</v>
      </c>
      <c r="D281" s="263"/>
      <c r="E281" s="263"/>
      <c r="F281" s="263"/>
      <c r="G281" s="263"/>
      <c r="H281" s="159"/>
      <c r="I281" s="159"/>
      <c r="J281" s="159"/>
      <c r="K281" s="159"/>
      <c r="L281" s="159"/>
      <c r="M281" s="159"/>
      <c r="N281" s="158"/>
      <c r="O281" s="158"/>
      <c r="P281" s="158"/>
      <c r="Q281" s="158"/>
      <c r="R281" s="159"/>
      <c r="S281" s="159"/>
      <c r="T281" s="159"/>
      <c r="U281" s="159"/>
      <c r="V281" s="159"/>
      <c r="W281" s="159"/>
      <c r="X281" s="159"/>
      <c r="Y281" s="149"/>
      <c r="Z281" s="149"/>
      <c r="AA281" s="149"/>
      <c r="AB281" s="149"/>
      <c r="AC281" s="149"/>
      <c r="AD281" s="149"/>
      <c r="AE281" s="149"/>
      <c r="AF281" s="149"/>
      <c r="AG281" s="149" t="s">
        <v>305</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94" t="str">
        <f>C281</f>
        <v>zřízení nosné konstrukce příčky, vložení tepelné izolace tl. do 5 cm, montáž desek, tmelení spár Q2 a úprava rohů. Včetně dodávek materiálu.</v>
      </c>
      <c r="BB281" s="149"/>
      <c r="BC281" s="149"/>
      <c r="BD281" s="149"/>
      <c r="BE281" s="149"/>
      <c r="BF281" s="149"/>
      <c r="BG281" s="149"/>
      <c r="BH281" s="149"/>
    </row>
    <row r="282" spans="1:60" outlineLevel="1" x14ac:dyDescent="0.2">
      <c r="A282" s="156"/>
      <c r="B282" s="157"/>
      <c r="C282" s="195" t="s">
        <v>606</v>
      </c>
      <c r="D282" s="188"/>
      <c r="E282" s="189">
        <v>9.4723000000000006</v>
      </c>
      <c r="F282" s="159"/>
      <c r="G282" s="15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307</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195" t="s">
        <v>607</v>
      </c>
      <c r="D283" s="188"/>
      <c r="E283" s="189">
        <v>9.9450000000000003</v>
      </c>
      <c r="F283" s="159"/>
      <c r="G283" s="159"/>
      <c r="H283" s="159"/>
      <c r="I283" s="159"/>
      <c r="J283" s="159"/>
      <c r="K283" s="159"/>
      <c r="L283" s="159"/>
      <c r="M283" s="159"/>
      <c r="N283" s="158"/>
      <c r="O283" s="158"/>
      <c r="P283" s="158"/>
      <c r="Q283" s="158"/>
      <c r="R283" s="159"/>
      <c r="S283" s="159"/>
      <c r="T283" s="159"/>
      <c r="U283" s="159"/>
      <c r="V283" s="159"/>
      <c r="W283" s="159"/>
      <c r="X283" s="159"/>
      <c r="Y283" s="149"/>
      <c r="Z283" s="149"/>
      <c r="AA283" s="149"/>
      <c r="AB283" s="149"/>
      <c r="AC283" s="149"/>
      <c r="AD283" s="149"/>
      <c r="AE283" s="149"/>
      <c r="AF283" s="149"/>
      <c r="AG283" s="149" t="s">
        <v>307</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2.5" outlineLevel="1" x14ac:dyDescent="0.2">
      <c r="A284" s="168">
        <v>49</v>
      </c>
      <c r="B284" s="169" t="s">
        <v>608</v>
      </c>
      <c r="C284" s="184" t="s">
        <v>609</v>
      </c>
      <c r="D284" s="170" t="s">
        <v>300</v>
      </c>
      <c r="E284" s="171">
        <v>7.8079999999999998</v>
      </c>
      <c r="F284" s="172"/>
      <c r="G284" s="173">
        <f>ROUND(E284*F284,2)</f>
        <v>0</v>
      </c>
      <c r="H284" s="172"/>
      <c r="I284" s="173">
        <f>ROUND(E284*H284,2)</f>
        <v>0</v>
      </c>
      <c r="J284" s="172"/>
      <c r="K284" s="173">
        <f>ROUND(E284*J284,2)</f>
        <v>0</v>
      </c>
      <c r="L284" s="173">
        <v>21</v>
      </c>
      <c r="M284" s="173">
        <f>G284*(1+L284/100)</f>
        <v>0</v>
      </c>
      <c r="N284" s="171">
        <v>0.10091</v>
      </c>
      <c r="O284" s="171">
        <f>ROUND(E284*N284,2)</f>
        <v>0.79</v>
      </c>
      <c r="P284" s="171">
        <v>0</v>
      </c>
      <c r="Q284" s="171">
        <f>ROUND(E284*P284,2)</f>
        <v>0</v>
      </c>
      <c r="R284" s="173" t="s">
        <v>367</v>
      </c>
      <c r="S284" s="173" t="s">
        <v>288</v>
      </c>
      <c r="T284" s="174" t="s">
        <v>288</v>
      </c>
      <c r="U284" s="159">
        <v>0.52090000000000003</v>
      </c>
      <c r="V284" s="159">
        <f>ROUND(E284*U284,2)</f>
        <v>4.07</v>
      </c>
      <c r="W284" s="159"/>
      <c r="X284" s="159" t="s">
        <v>302</v>
      </c>
      <c r="Y284" s="149"/>
      <c r="Z284" s="149"/>
      <c r="AA284" s="149"/>
      <c r="AB284" s="149"/>
      <c r="AC284" s="149"/>
      <c r="AD284" s="149"/>
      <c r="AE284" s="149"/>
      <c r="AF284" s="149"/>
      <c r="AG284" s="149" t="s">
        <v>303</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2.5" outlineLevel="1" x14ac:dyDescent="0.2">
      <c r="A285" s="156"/>
      <c r="B285" s="157"/>
      <c r="C285" s="262" t="s">
        <v>610</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49"/>
      <c r="Z285" s="149"/>
      <c r="AA285" s="149"/>
      <c r="AB285" s="149"/>
      <c r="AC285" s="149"/>
      <c r="AD285" s="149"/>
      <c r="AE285" s="149"/>
      <c r="AF285" s="149"/>
      <c r="AG285" s="149" t="s">
        <v>305</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94" t="str">
        <f>C285</f>
        <v>jednoduché nebo příčky zděné do svislé dřevěné, cihelné, betonové nebo ocelové konstrukce na jakoukoliv maltu vápenocementovou (MVC) nebo cementovou (MC),</v>
      </c>
      <c r="BB285" s="149"/>
      <c r="BC285" s="149"/>
      <c r="BD285" s="149"/>
      <c r="BE285" s="149"/>
      <c r="BF285" s="149"/>
      <c r="BG285" s="149"/>
      <c r="BH285" s="149"/>
    </row>
    <row r="286" spans="1:60" outlineLevel="1" x14ac:dyDescent="0.2">
      <c r="A286" s="156"/>
      <c r="B286" s="157"/>
      <c r="C286" s="195" t="s">
        <v>611</v>
      </c>
      <c r="D286" s="188"/>
      <c r="E286" s="189">
        <v>7.8079999999999998</v>
      </c>
      <c r="F286" s="159"/>
      <c r="G286" s="159"/>
      <c r="H286" s="159"/>
      <c r="I286" s="159"/>
      <c r="J286" s="159"/>
      <c r="K286" s="159"/>
      <c r="L286" s="159"/>
      <c r="M286" s="159"/>
      <c r="N286" s="158"/>
      <c r="O286" s="158"/>
      <c r="P286" s="158"/>
      <c r="Q286" s="158"/>
      <c r="R286" s="159"/>
      <c r="S286" s="159"/>
      <c r="T286" s="159"/>
      <c r="U286" s="159"/>
      <c r="V286" s="159"/>
      <c r="W286" s="159"/>
      <c r="X286" s="159"/>
      <c r="Y286" s="149"/>
      <c r="Z286" s="149"/>
      <c r="AA286" s="149"/>
      <c r="AB286" s="149"/>
      <c r="AC286" s="149"/>
      <c r="AD286" s="149"/>
      <c r="AE286" s="149"/>
      <c r="AF286" s="149"/>
      <c r="AG286" s="149" t="s">
        <v>307</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22.5" outlineLevel="1" x14ac:dyDescent="0.2">
      <c r="A287" s="168">
        <v>50</v>
      </c>
      <c r="B287" s="169" t="s">
        <v>612</v>
      </c>
      <c r="C287" s="184" t="s">
        <v>613</v>
      </c>
      <c r="D287" s="170" t="s">
        <v>300</v>
      </c>
      <c r="E287" s="171">
        <v>93.299750000000003</v>
      </c>
      <c r="F287" s="172"/>
      <c r="G287" s="173">
        <f>ROUND(E287*F287,2)</f>
        <v>0</v>
      </c>
      <c r="H287" s="172"/>
      <c r="I287" s="173">
        <f>ROUND(E287*H287,2)</f>
        <v>0</v>
      </c>
      <c r="J287" s="172"/>
      <c r="K287" s="173">
        <f>ROUND(E287*J287,2)</f>
        <v>0</v>
      </c>
      <c r="L287" s="173">
        <v>21</v>
      </c>
      <c r="M287" s="173">
        <f>G287*(1+L287/100)</f>
        <v>0</v>
      </c>
      <c r="N287" s="171">
        <v>0.12268999999999999</v>
      </c>
      <c r="O287" s="171">
        <f>ROUND(E287*N287,2)</f>
        <v>11.45</v>
      </c>
      <c r="P287" s="171">
        <v>0</v>
      </c>
      <c r="Q287" s="171">
        <f>ROUND(E287*P287,2)</f>
        <v>0</v>
      </c>
      <c r="R287" s="173" t="s">
        <v>367</v>
      </c>
      <c r="S287" s="173" t="s">
        <v>288</v>
      </c>
      <c r="T287" s="174" t="s">
        <v>288</v>
      </c>
      <c r="U287" s="159">
        <v>0.55674999999999997</v>
      </c>
      <c r="V287" s="159">
        <f>ROUND(E287*U287,2)</f>
        <v>51.94</v>
      </c>
      <c r="W287" s="159"/>
      <c r="X287" s="159" t="s">
        <v>302</v>
      </c>
      <c r="Y287" s="149"/>
      <c r="Z287" s="149"/>
      <c r="AA287" s="149"/>
      <c r="AB287" s="149"/>
      <c r="AC287" s="149"/>
      <c r="AD287" s="149"/>
      <c r="AE287" s="149"/>
      <c r="AF287" s="149"/>
      <c r="AG287" s="149" t="s">
        <v>303</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2.5" outlineLevel="1" x14ac:dyDescent="0.2">
      <c r="A288" s="156"/>
      <c r="B288" s="157"/>
      <c r="C288" s="262" t="s">
        <v>610</v>
      </c>
      <c r="D288" s="263"/>
      <c r="E288" s="263"/>
      <c r="F288" s="263"/>
      <c r="G288" s="263"/>
      <c r="H288" s="159"/>
      <c r="I288" s="159"/>
      <c r="J288" s="159"/>
      <c r="K288" s="159"/>
      <c r="L288" s="159"/>
      <c r="M288" s="159"/>
      <c r="N288" s="158"/>
      <c r="O288" s="158"/>
      <c r="P288" s="158"/>
      <c r="Q288" s="158"/>
      <c r="R288" s="159"/>
      <c r="S288" s="159"/>
      <c r="T288" s="159"/>
      <c r="U288" s="159"/>
      <c r="V288" s="159"/>
      <c r="W288" s="159"/>
      <c r="X288" s="159"/>
      <c r="Y288" s="149"/>
      <c r="Z288" s="149"/>
      <c r="AA288" s="149"/>
      <c r="AB288" s="149"/>
      <c r="AC288" s="149"/>
      <c r="AD288" s="149"/>
      <c r="AE288" s="149"/>
      <c r="AF288" s="149"/>
      <c r="AG288" s="149" t="s">
        <v>305</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94" t="str">
        <f>C288</f>
        <v>jednoduché nebo příčky zděné do svislé dřevěné, cihelné, betonové nebo ocelové konstrukce na jakoukoliv maltu vápenocementovou (MVC) nebo cementovou (MC),</v>
      </c>
      <c r="BB288" s="149"/>
      <c r="BC288" s="149"/>
      <c r="BD288" s="149"/>
      <c r="BE288" s="149"/>
      <c r="BF288" s="149"/>
      <c r="BG288" s="149"/>
      <c r="BH288" s="149"/>
    </row>
    <row r="289" spans="1:60" outlineLevel="1" x14ac:dyDescent="0.2">
      <c r="A289" s="156"/>
      <c r="B289" s="157"/>
      <c r="C289" s="195" t="s">
        <v>614</v>
      </c>
      <c r="D289" s="188"/>
      <c r="E289" s="189">
        <v>15.574400000000001</v>
      </c>
      <c r="F289" s="159"/>
      <c r="G289" s="159"/>
      <c r="H289" s="159"/>
      <c r="I289" s="159"/>
      <c r="J289" s="159"/>
      <c r="K289" s="159"/>
      <c r="L289" s="159"/>
      <c r="M289" s="159"/>
      <c r="N289" s="158"/>
      <c r="O289" s="158"/>
      <c r="P289" s="158"/>
      <c r="Q289" s="158"/>
      <c r="R289" s="159"/>
      <c r="S289" s="159"/>
      <c r="T289" s="159"/>
      <c r="U289" s="159"/>
      <c r="V289" s="159"/>
      <c r="W289" s="159"/>
      <c r="X289" s="159"/>
      <c r="Y289" s="149"/>
      <c r="Z289" s="149"/>
      <c r="AA289" s="149"/>
      <c r="AB289" s="149"/>
      <c r="AC289" s="149"/>
      <c r="AD289" s="149"/>
      <c r="AE289" s="149"/>
      <c r="AF289" s="149"/>
      <c r="AG289" s="149" t="s">
        <v>307</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95" t="s">
        <v>615</v>
      </c>
      <c r="D290" s="188"/>
      <c r="E290" s="189">
        <v>86.393349999999998</v>
      </c>
      <c r="F290" s="159"/>
      <c r="G290" s="159"/>
      <c r="H290" s="159"/>
      <c r="I290" s="159"/>
      <c r="J290" s="159"/>
      <c r="K290" s="159"/>
      <c r="L290" s="159"/>
      <c r="M290" s="159"/>
      <c r="N290" s="158"/>
      <c r="O290" s="158"/>
      <c r="P290" s="158"/>
      <c r="Q290" s="158"/>
      <c r="R290" s="159"/>
      <c r="S290" s="159"/>
      <c r="T290" s="159"/>
      <c r="U290" s="159"/>
      <c r="V290" s="159"/>
      <c r="W290" s="159"/>
      <c r="X290" s="159"/>
      <c r="Y290" s="149"/>
      <c r="Z290" s="149"/>
      <c r="AA290" s="149"/>
      <c r="AB290" s="149"/>
      <c r="AC290" s="149"/>
      <c r="AD290" s="149"/>
      <c r="AE290" s="149"/>
      <c r="AF290" s="149"/>
      <c r="AG290" s="149" t="s">
        <v>307</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95" t="s">
        <v>616</v>
      </c>
      <c r="D291" s="188"/>
      <c r="E291" s="189">
        <v>-8.6679999999999993</v>
      </c>
      <c r="F291" s="159"/>
      <c r="G291" s="159"/>
      <c r="H291" s="159"/>
      <c r="I291" s="159"/>
      <c r="J291" s="159"/>
      <c r="K291" s="159"/>
      <c r="L291" s="159"/>
      <c r="M291" s="159"/>
      <c r="N291" s="158"/>
      <c r="O291" s="158"/>
      <c r="P291" s="158"/>
      <c r="Q291" s="158"/>
      <c r="R291" s="159"/>
      <c r="S291" s="159"/>
      <c r="T291" s="159"/>
      <c r="U291" s="159"/>
      <c r="V291" s="159"/>
      <c r="W291" s="159"/>
      <c r="X291" s="159"/>
      <c r="Y291" s="149"/>
      <c r="Z291" s="149"/>
      <c r="AA291" s="149"/>
      <c r="AB291" s="149"/>
      <c r="AC291" s="149"/>
      <c r="AD291" s="149"/>
      <c r="AE291" s="149"/>
      <c r="AF291" s="149"/>
      <c r="AG291" s="149" t="s">
        <v>307</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33.75" outlineLevel="1" x14ac:dyDescent="0.2">
      <c r="A292" s="168">
        <v>51</v>
      </c>
      <c r="B292" s="169" t="s">
        <v>617</v>
      </c>
      <c r="C292" s="184" t="s">
        <v>618</v>
      </c>
      <c r="D292" s="170" t="s">
        <v>300</v>
      </c>
      <c r="E292" s="171">
        <v>4.6719999999999997</v>
      </c>
      <c r="F292" s="172"/>
      <c r="G292" s="173">
        <f>ROUND(E292*F292,2)</f>
        <v>0</v>
      </c>
      <c r="H292" s="172"/>
      <c r="I292" s="173">
        <f>ROUND(E292*H292,2)</f>
        <v>0</v>
      </c>
      <c r="J292" s="172"/>
      <c r="K292" s="173">
        <f>ROUND(E292*J292,2)</f>
        <v>0</v>
      </c>
      <c r="L292" s="173">
        <v>21</v>
      </c>
      <c r="M292" s="173">
        <f>G292*(1+L292/100)</f>
        <v>0</v>
      </c>
      <c r="N292" s="171">
        <v>0.15679999999999999</v>
      </c>
      <c r="O292" s="171">
        <f>ROUND(E292*N292,2)</f>
        <v>0.73</v>
      </c>
      <c r="P292" s="171">
        <v>0</v>
      </c>
      <c r="Q292" s="171">
        <f>ROUND(E292*P292,2)</f>
        <v>0</v>
      </c>
      <c r="R292" s="173" t="s">
        <v>367</v>
      </c>
      <c r="S292" s="173" t="s">
        <v>288</v>
      </c>
      <c r="T292" s="174" t="s">
        <v>288</v>
      </c>
      <c r="U292" s="159">
        <v>1.2225999999999999</v>
      </c>
      <c r="V292" s="159">
        <f>ROUND(E292*U292,2)</f>
        <v>5.71</v>
      </c>
      <c r="W292" s="159"/>
      <c r="X292" s="159" t="s">
        <v>302</v>
      </c>
      <c r="Y292" s="149"/>
      <c r="Z292" s="149"/>
      <c r="AA292" s="149"/>
      <c r="AB292" s="149"/>
      <c r="AC292" s="149"/>
      <c r="AD292" s="149"/>
      <c r="AE292" s="149"/>
      <c r="AF292" s="149"/>
      <c r="AG292" s="149" t="s">
        <v>303</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262" t="s">
        <v>619</v>
      </c>
      <c r="D293" s="263"/>
      <c r="E293" s="263"/>
      <c r="F293" s="263"/>
      <c r="G293" s="263"/>
      <c r="H293" s="159"/>
      <c r="I293" s="159"/>
      <c r="J293" s="159"/>
      <c r="K293" s="159"/>
      <c r="L293" s="159"/>
      <c r="M293" s="159"/>
      <c r="N293" s="158"/>
      <c r="O293" s="158"/>
      <c r="P293" s="158"/>
      <c r="Q293" s="158"/>
      <c r="R293" s="159"/>
      <c r="S293" s="159"/>
      <c r="T293" s="159"/>
      <c r="U293" s="159"/>
      <c r="V293" s="159"/>
      <c r="W293" s="159"/>
      <c r="X293" s="159"/>
      <c r="Y293" s="149"/>
      <c r="Z293" s="149"/>
      <c r="AA293" s="149"/>
      <c r="AB293" s="149"/>
      <c r="AC293" s="149"/>
      <c r="AD293" s="149"/>
      <c r="AE293" s="149"/>
      <c r="AF293" s="149"/>
      <c r="AG293" s="149" t="s">
        <v>305</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195" t="s">
        <v>620</v>
      </c>
      <c r="D294" s="188"/>
      <c r="E294" s="189">
        <v>0.99199999999999999</v>
      </c>
      <c r="F294" s="159"/>
      <c r="G294" s="159"/>
      <c r="H294" s="159"/>
      <c r="I294" s="159"/>
      <c r="J294" s="159"/>
      <c r="K294" s="159"/>
      <c r="L294" s="159"/>
      <c r="M294" s="159"/>
      <c r="N294" s="158"/>
      <c r="O294" s="158"/>
      <c r="P294" s="158"/>
      <c r="Q294" s="158"/>
      <c r="R294" s="159"/>
      <c r="S294" s="159"/>
      <c r="T294" s="159"/>
      <c r="U294" s="159"/>
      <c r="V294" s="159"/>
      <c r="W294" s="159"/>
      <c r="X294" s="159"/>
      <c r="Y294" s="149"/>
      <c r="Z294" s="149"/>
      <c r="AA294" s="149"/>
      <c r="AB294" s="149"/>
      <c r="AC294" s="149"/>
      <c r="AD294" s="149"/>
      <c r="AE294" s="149"/>
      <c r="AF294" s="149"/>
      <c r="AG294" s="149" t="s">
        <v>307</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195" t="s">
        <v>621</v>
      </c>
      <c r="D295" s="188"/>
      <c r="E295" s="189">
        <v>3.68</v>
      </c>
      <c r="F295" s="159"/>
      <c r="G295" s="159"/>
      <c r="H295" s="159"/>
      <c r="I295" s="159"/>
      <c r="J295" s="159"/>
      <c r="K295" s="159"/>
      <c r="L295" s="159"/>
      <c r="M295" s="159"/>
      <c r="N295" s="158"/>
      <c r="O295" s="158"/>
      <c r="P295" s="158"/>
      <c r="Q295" s="158"/>
      <c r="R295" s="159"/>
      <c r="S295" s="159"/>
      <c r="T295" s="159"/>
      <c r="U295" s="159"/>
      <c r="V295" s="159"/>
      <c r="W295" s="159"/>
      <c r="X295" s="159"/>
      <c r="Y295" s="149"/>
      <c r="Z295" s="149"/>
      <c r="AA295" s="149"/>
      <c r="AB295" s="149"/>
      <c r="AC295" s="149"/>
      <c r="AD295" s="149"/>
      <c r="AE295" s="149"/>
      <c r="AF295" s="149"/>
      <c r="AG295" s="149" t="s">
        <v>307</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33.75" outlineLevel="1" x14ac:dyDescent="0.2">
      <c r="A296" s="168">
        <v>52</v>
      </c>
      <c r="B296" s="169" t="s">
        <v>622</v>
      </c>
      <c r="C296" s="184" t="s">
        <v>623</v>
      </c>
      <c r="D296" s="170" t="s">
        <v>300</v>
      </c>
      <c r="E296" s="171">
        <v>1.32</v>
      </c>
      <c r="F296" s="172"/>
      <c r="G296" s="173">
        <f>ROUND(E296*F296,2)</f>
        <v>0</v>
      </c>
      <c r="H296" s="172"/>
      <c r="I296" s="173">
        <f>ROUND(E296*H296,2)</f>
        <v>0</v>
      </c>
      <c r="J296" s="172"/>
      <c r="K296" s="173">
        <f>ROUND(E296*J296,2)</f>
        <v>0</v>
      </c>
      <c r="L296" s="173">
        <v>21</v>
      </c>
      <c r="M296" s="173">
        <f>G296*(1+L296/100)</f>
        <v>0</v>
      </c>
      <c r="N296" s="171">
        <v>0.15310000000000001</v>
      </c>
      <c r="O296" s="171">
        <f>ROUND(E296*N296,2)</f>
        <v>0.2</v>
      </c>
      <c r="P296" s="171">
        <v>0</v>
      </c>
      <c r="Q296" s="171">
        <f>ROUND(E296*P296,2)</f>
        <v>0</v>
      </c>
      <c r="R296" s="173" t="s">
        <v>367</v>
      </c>
      <c r="S296" s="173" t="s">
        <v>288</v>
      </c>
      <c r="T296" s="174" t="s">
        <v>288</v>
      </c>
      <c r="U296" s="159">
        <v>1.1419999999999999</v>
      </c>
      <c r="V296" s="159">
        <f>ROUND(E296*U296,2)</f>
        <v>1.51</v>
      </c>
      <c r="W296" s="159"/>
      <c r="X296" s="159" t="s">
        <v>302</v>
      </c>
      <c r="Y296" s="149"/>
      <c r="Z296" s="149"/>
      <c r="AA296" s="149"/>
      <c r="AB296" s="149"/>
      <c r="AC296" s="149"/>
      <c r="AD296" s="149"/>
      <c r="AE296" s="149"/>
      <c r="AF296" s="149"/>
      <c r="AG296" s="149" t="s">
        <v>303</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2" t="s">
        <v>619</v>
      </c>
      <c r="D297" s="263"/>
      <c r="E297" s="263"/>
      <c r="F297" s="263"/>
      <c r="G297" s="263"/>
      <c r="H297" s="159"/>
      <c r="I297" s="159"/>
      <c r="J297" s="159"/>
      <c r="K297" s="159"/>
      <c r="L297" s="159"/>
      <c r="M297" s="159"/>
      <c r="N297" s="158"/>
      <c r="O297" s="158"/>
      <c r="P297" s="158"/>
      <c r="Q297" s="158"/>
      <c r="R297" s="159"/>
      <c r="S297" s="159"/>
      <c r="T297" s="159"/>
      <c r="U297" s="159"/>
      <c r="V297" s="159"/>
      <c r="W297" s="159"/>
      <c r="X297" s="159"/>
      <c r="Y297" s="149"/>
      <c r="Z297" s="149"/>
      <c r="AA297" s="149"/>
      <c r="AB297" s="149"/>
      <c r="AC297" s="149"/>
      <c r="AD297" s="149"/>
      <c r="AE297" s="149"/>
      <c r="AF297" s="149"/>
      <c r="AG297" s="149" t="s">
        <v>305</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5" t="s">
        <v>624</v>
      </c>
      <c r="D298" s="188"/>
      <c r="E298" s="189">
        <v>1.32</v>
      </c>
      <c r="F298" s="159"/>
      <c r="G298" s="159"/>
      <c r="H298" s="159"/>
      <c r="I298" s="159"/>
      <c r="J298" s="159"/>
      <c r="K298" s="159"/>
      <c r="L298" s="159"/>
      <c r="M298" s="159"/>
      <c r="N298" s="158"/>
      <c r="O298" s="158"/>
      <c r="P298" s="158"/>
      <c r="Q298" s="158"/>
      <c r="R298" s="159"/>
      <c r="S298" s="159"/>
      <c r="T298" s="159"/>
      <c r="U298" s="159"/>
      <c r="V298" s="159"/>
      <c r="W298" s="159"/>
      <c r="X298" s="159"/>
      <c r="Y298" s="149"/>
      <c r="Z298" s="149"/>
      <c r="AA298" s="149"/>
      <c r="AB298" s="149"/>
      <c r="AC298" s="149"/>
      <c r="AD298" s="149"/>
      <c r="AE298" s="149"/>
      <c r="AF298" s="149"/>
      <c r="AG298" s="149" t="s">
        <v>307</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3.75" outlineLevel="1" x14ac:dyDescent="0.2">
      <c r="A299" s="168">
        <v>53</v>
      </c>
      <c r="B299" s="169" t="s">
        <v>625</v>
      </c>
      <c r="C299" s="184" t="s">
        <v>626</v>
      </c>
      <c r="D299" s="170" t="s">
        <v>300</v>
      </c>
      <c r="E299" s="171">
        <v>6.8887499999999999</v>
      </c>
      <c r="F299" s="172"/>
      <c r="G299" s="173">
        <f>ROUND(E299*F299,2)</f>
        <v>0</v>
      </c>
      <c r="H299" s="172"/>
      <c r="I299" s="173">
        <f>ROUND(E299*H299,2)</f>
        <v>0</v>
      </c>
      <c r="J299" s="172"/>
      <c r="K299" s="173">
        <f>ROUND(E299*J299,2)</f>
        <v>0</v>
      </c>
      <c r="L299" s="173">
        <v>21</v>
      </c>
      <c r="M299" s="173">
        <f>G299*(1+L299/100)</f>
        <v>0</v>
      </c>
      <c r="N299" s="171">
        <v>2.265E-2</v>
      </c>
      <c r="O299" s="171">
        <f>ROUND(E299*N299,2)</f>
        <v>0.16</v>
      </c>
      <c r="P299" s="171">
        <v>0</v>
      </c>
      <c r="Q299" s="171">
        <f>ROUND(E299*P299,2)</f>
        <v>0</v>
      </c>
      <c r="R299" s="173" t="s">
        <v>367</v>
      </c>
      <c r="S299" s="173" t="s">
        <v>288</v>
      </c>
      <c r="T299" s="174" t="s">
        <v>288</v>
      </c>
      <c r="U299" s="159">
        <v>0.83848999999999996</v>
      </c>
      <c r="V299" s="159">
        <f>ROUND(E299*U299,2)</f>
        <v>5.78</v>
      </c>
      <c r="W299" s="159"/>
      <c r="X299" s="159" t="s">
        <v>302</v>
      </c>
      <c r="Y299" s="149"/>
      <c r="Z299" s="149"/>
      <c r="AA299" s="149"/>
      <c r="AB299" s="149"/>
      <c r="AC299" s="149"/>
      <c r="AD299" s="149"/>
      <c r="AE299" s="149"/>
      <c r="AF299" s="149"/>
      <c r="AG299" s="149" t="s">
        <v>303</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195" t="s">
        <v>627</v>
      </c>
      <c r="D300" s="188"/>
      <c r="E300" s="189"/>
      <c r="F300" s="159"/>
      <c r="G300" s="159"/>
      <c r="H300" s="159"/>
      <c r="I300" s="159"/>
      <c r="J300" s="159"/>
      <c r="K300" s="159"/>
      <c r="L300" s="159"/>
      <c r="M300" s="159"/>
      <c r="N300" s="158"/>
      <c r="O300" s="158"/>
      <c r="P300" s="158"/>
      <c r="Q300" s="158"/>
      <c r="R300" s="159"/>
      <c r="S300" s="159"/>
      <c r="T300" s="159"/>
      <c r="U300" s="159"/>
      <c r="V300" s="159"/>
      <c r="W300" s="159"/>
      <c r="X300" s="159"/>
      <c r="Y300" s="149"/>
      <c r="Z300" s="149"/>
      <c r="AA300" s="149"/>
      <c r="AB300" s="149"/>
      <c r="AC300" s="149"/>
      <c r="AD300" s="149"/>
      <c r="AE300" s="149"/>
      <c r="AF300" s="149"/>
      <c r="AG300" s="149" t="s">
        <v>307</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195" t="s">
        <v>628</v>
      </c>
      <c r="D301" s="188"/>
      <c r="E301" s="189">
        <v>1.7655000000000001</v>
      </c>
      <c r="F301" s="159"/>
      <c r="G301" s="159"/>
      <c r="H301" s="159"/>
      <c r="I301" s="159"/>
      <c r="J301" s="159"/>
      <c r="K301" s="159"/>
      <c r="L301" s="159"/>
      <c r="M301" s="159"/>
      <c r="N301" s="158"/>
      <c r="O301" s="158"/>
      <c r="P301" s="158"/>
      <c r="Q301" s="158"/>
      <c r="R301" s="159"/>
      <c r="S301" s="159"/>
      <c r="T301" s="159"/>
      <c r="U301" s="159"/>
      <c r="V301" s="159"/>
      <c r="W301" s="159"/>
      <c r="X301" s="159"/>
      <c r="Y301" s="149"/>
      <c r="Z301" s="149"/>
      <c r="AA301" s="149"/>
      <c r="AB301" s="149"/>
      <c r="AC301" s="149"/>
      <c r="AD301" s="149"/>
      <c r="AE301" s="149"/>
      <c r="AF301" s="149"/>
      <c r="AG301" s="149" t="s">
        <v>307</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195" t="s">
        <v>629</v>
      </c>
      <c r="D302" s="188"/>
      <c r="E302" s="189">
        <v>1.7655000000000001</v>
      </c>
      <c r="F302" s="159"/>
      <c r="G302" s="159"/>
      <c r="H302" s="159"/>
      <c r="I302" s="159"/>
      <c r="J302" s="159"/>
      <c r="K302" s="159"/>
      <c r="L302" s="159"/>
      <c r="M302" s="159"/>
      <c r="N302" s="158"/>
      <c r="O302" s="158"/>
      <c r="P302" s="158"/>
      <c r="Q302" s="158"/>
      <c r="R302" s="159"/>
      <c r="S302" s="159"/>
      <c r="T302" s="159"/>
      <c r="U302" s="159"/>
      <c r="V302" s="159"/>
      <c r="W302" s="159"/>
      <c r="X302" s="159"/>
      <c r="Y302" s="149"/>
      <c r="Z302" s="149"/>
      <c r="AA302" s="149"/>
      <c r="AB302" s="149"/>
      <c r="AC302" s="149"/>
      <c r="AD302" s="149"/>
      <c r="AE302" s="149"/>
      <c r="AF302" s="149"/>
      <c r="AG302" s="149" t="s">
        <v>307</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5" t="s">
        <v>630</v>
      </c>
      <c r="D303" s="188"/>
      <c r="E303" s="189">
        <v>3.3577499999999998</v>
      </c>
      <c r="F303" s="159"/>
      <c r="G303" s="159"/>
      <c r="H303" s="159"/>
      <c r="I303" s="159"/>
      <c r="J303" s="159"/>
      <c r="K303" s="159"/>
      <c r="L303" s="159"/>
      <c r="M303" s="159"/>
      <c r="N303" s="158"/>
      <c r="O303" s="158"/>
      <c r="P303" s="158"/>
      <c r="Q303" s="158"/>
      <c r="R303" s="159"/>
      <c r="S303" s="159"/>
      <c r="T303" s="159"/>
      <c r="U303" s="159"/>
      <c r="V303" s="159"/>
      <c r="W303" s="159"/>
      <c r="X303" s="159"/>
      <c r="Y303" s="149"/>
      <c r="Z303" s="149"/>
      <c r="AA303" s="149"/>
      <c r="AB303" s="149"/>
      <c r="AC303" s="149"/>
      <c r="AD303" s="149"/>
      <c r="AE303" s="149"/>
      <c r="AF303" s="149"/>
      <c r="AG303" s="149" t="s">
        <v>307</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8">
        <v>54</v>
      </c>
      <c r="B304" s="169" t="s">
        <v>631</v>
      </c>
      <c r="C304" s="184" t="s">
        <v>632</v>
      </c>
      <c r="D304" s="170" t="s">
        <v>518</v>
      </c>
      <c r="E304" s="171">
        <v>9.61</v>
      </c>
      <c r="F304" s="172"/>
      <c r="G304" s="173">
        <f>ROUND(E304*F304,2)</f>
        <v>0</v>
      </c>
      <c r="H304" s="172"/>
      <c r="I304" s="173">
        <f>ROUND(E304*H304,2)</f>
        <v>0</v>
      </c>
      <c r="J304" s="172"/>
      <c r="K304" s="173">
        <f>ROUND(E304*J304,2)</f>
        <v>0</v>
      </c>
      <c r="L304" s="173">
        <v>21</v>
      </c>
      <c r="M304" s="173">
        <f>G304*(1+L304/100)</f>
        <v>0</v>
      </c>
      <c r="N304" s="171">
        <v>6.0000000000000002E-5</v>
      </c>
      <c r="O304" s="171">
        <f>ROUND(E304*N304,2)</f>
        <v>0</v>
      </c>
      <c r="P304" s="171">
        <v>0</v>
      </c>
      <c r="Q304" s="171">
        <f>ROUND(E304*P304,2)</f>
        <v>0</v>
      </c>
      <c r="R304" s="173" t="s">
        <v>510</v>
      </c>
      <c r="S304" s="173" t="s">
        <v>288</v>
      </c>
      <c r="T304" s="174" t="s">
        <v>288</v>
      </c>
      <c r="U304" s="159">
        <v>1.1000000000000001</v>
      </c>
      <c r="V304" s="159">
        <f>ROUND(E304*U304,2)</f>
        <v>10.57</v>
      </c>
      <c r="W304" s="159"/>
      <c r="X304" s="159" t="s">
        <v>302</v>
      </c>
      <c r="Y304" s="149"/>
      <c r="Z304" s="149"/>
      <c r="AA304" s="149"/>
      <c r="AB304" s="149"/>
      <c r="AC304" s="149"/>
      <c r="AD304" s="149"/>
      <c r="AE304" s="149"/>
      <c r="AF304" s="149"/>
      <c r="AG304" s="149" t="s">
        <v>303</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33.75" outlineLevel="1" x14ac:dyDescent="0.2">
      <c r="A305" s="156"/>
      <c r="B305" s="157"/>
      <c r="C305" s="262" t="s">
        <v>519</v>
      </c>
      <c r="D305" s="263"/>
      <c r="E305" s="263"/>
      <c r="F305" s="263"/>
      <c r="G305" s="263"/>
      <c r="H305" s="159"/>
      <c r="I305" s="159"/>
      <c r="J305" s="159"/>
      <c r="K305" s="159"/>
      <c r="L305" s="159"/>
      <c r="M305" s="159"/>
      <c r="N305" s="158"/>
      <c r="O305" s="158"/>
      <c r="P305" s="158"/>
      <c r="Q305" s="158"/>
      <c r="R305" s="159"/>
      <c r="S305" s="159"/>
      <c r="T305" s="159"/>
      <c r="U305" s="159"/>
      <c r="V305" s="159"/>
      <c r="W305" s="159"/>
      <c r="X305" s="159"/>
      <c r="Y305" s="149"/>
      <c r="Z305" s="149"/>
      <c r="AA305" s="149"/>
      <c r="AB305" s="149"/>
      <c r="AC305" s="149"/>
      <c r="AD305" s="149"/>
      <c r="AE305" s="149"/>
      <c r="AF305" s="149"/>
      <c r="AG305" s="149" t="s">
        <v>305</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94" t="str">
        <f>C305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05" s="149"/>
      <c r="BC305" s="149"/>
      <c r="BD305" s="149"/>
      <c r="BE305" s="149"/>
      <c r="BF305" s="149"/>
      <c r="BG305" s="149"/>
      <c r="BH305" s="149"/>
    </row>
    <row r="306" spans="1:60" outlineLevel="1" x14ac:dyDescent="0.2">
      <c r="A306" s="156"/>
      <c r="B306" s="157"/>
      <c r="C306" s="195" t="s">
        <v>558</v>
      </c>
      <c r="D306" s="188"/>
      <c r="E306" s="189"/>
      <c r="F306" s="159"/>
      <c r="G306" s="159"/>
      <c r="H306" s="159"/>
      <c r="I306" s="159"/>
      <c r="J306" s="159"/>
      <c r="K306" s="159"/>
      <c r="L306" s="159"/>
      <c r="M306" s="159"/>
      <c r="N306" s="158"/>
      <c r="O306" s="158"/>
      <c r="P306" s="158"/>
      <c r="Q306" s="158"/>
      <c r="R306" s="159"/>
      <c r="S306" s="159"/>
      <c r="T306" s="159"/>
      <c r="U306" s="159"/>
      <c r="V306" s="159"/>
      <c r="W306" s="159"/>
      <c r="X306" s="159"/>
      <c r="Y306" s="149"/>
      <c r="Z306" s="149"/>
      <c r="AA306" s="149"/>
      <c r="AB306" s="149"/>
      <c r="AC306" s="149"/>
      <c r="AD306" s="149"/>
      <c r="AE306" s="149"/>
      <c r="AF306" s="149"/>
      <c r="AG306" s="149" t="s">
        <v>307</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195" t="s">
        <v>633</v>
      </c>
      <c r="D307" s="188"/>
      <c r="E307" s="189">
        <v>9.61</v>
      </c>
      <c r="F307" s="159"/>
      <c r="G307" s="159"/>
      <c r="H307" s="159"/>
      <c r="I307" s="159"/>
      <c r="J307" s="159"/>
      <c r="K307" s="159"/>
      <c r="L307" s="159"/>
      <c r="M307" s="159"/>
      <c r="N307" s="158"/>
      <c r="O307" s="158"/>
      <c r="P307" s="158"/>
      <c r="Q307" s="158"/>
      <c r="R307" s="159"/>
      <c r="S307" s="159"/>
      <c r="T307" s="159"/>
      <c r="U307" s="159"/>
      <c r="V307" s="159"/>
      <c r="W307" s="159"/>
      <c r="X307" s="159"/>
      <c r="Y307" s="149"/>
      <c r="Z307" s="149"/>
      <c r="AA307" s="149"/>
      <c r="AB307" s="149"/>
      <c r="AC307" s="149"/>
      <c r="AD307" s="149"/>
      <c r="AE307" s="149"/>
      <c r="AF307" s="149"/>
      <c r="AG307" s="149" t="s">
        <v>307</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68">
        <v>55</v>
      </c>
      <c r="B308" s="169" t="s">
        <v>634</v>
      </c>
      <c r="C308" s="184" t="s">
        <v>635</v>
      </c>
      <c r="D308" s="170" t="s">
        <v>314</v>
      </c>
      <c r="E308" s="171">
        <v>0.1575</v>
      </c>
      <c r="F308" s="172"/>
      <c r="G308" s="173">
        <f>ROUND(E308*F308,2)</f>
        <v>0</v>
      </c>
      <c r="H308" s="172"/>
      <c r="I308" s="173">
        <f>ROUND(E308*H308,2)</f>
        <v>0</v>
      </c>
      <c r="J308" s="172"/>
      <c r="K308" s="173">
        <f>ROUND(E308*J308,2)</f>
        <v>0</v>
      </c>
      <c r="L308" s="173">
        <v>21</v>
      </c>
      <c r="M308" s="173">
        <f>G308*(1+L308/100)</f>
        <v>0</v>
      </c>
      <c r="N308" s="171">
        <v>2.5698099999999999</v>
      </c>
      <c r="O308" s="171">
        <f>ROUND(E308*N308,2)</f>
        <v>0.4</v>
      </c>
      <c r="P308" s="171">
        <v>0</v>
      </c>
      <c r="Q308" s="171">
        <f>ROUND(E308*P308,2)</f>
        <v>0</v>
      </c>
      <c r="R308" s="173" t="s">
        <v>636</v>
      </c>
      <c r="S308" s="173" t="s">
        <v>288</v>
      </c>
      <c r="T308" s="174" t="s">
        <v>288</v>
      </c>
      <c r="U308" s="159">
        <v>3.9289999999999998</v>
      </c>
      <c r="V308" s="159">
        <f>ROUND(E308*U308,2)</f>
        <v>0.62</v>
      </c>
      <c r="W308" s="159"/>
      <c r="X308" s="159" t="s">
        <v>302</v>
      </c>
      <c r="Y308" s="149"/>
      <c r="Z308" s="149"/>
      <c r="AA308" s="149"/>
      <c r="AB308" s="149"/>
      <c r="AC308" s="149"/>
      <c r="AD308" s="149"/>
      <c r="AE308" s="149"/>
      <c r="AF308" s="149"/>
      <c r="AG308" s="149" t="s">
        <v>303</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262" t="s">
        <v>637</v>
      </c>
      <c r="D309" s="263"/>
      <c r="E309" s="263"/>
      <c r="F309" s="263"/>
      <c r="G309" s="263"/>
      <c r="H309" s="159"/>
      <c r="I309" s="159"/>
      <c r="J309" s="159"/>
      <c r="K309" s="159"/>
      <c r="L309" s="159"/>
      <c r="M309" s="159"/>
      <c r="N309" s="158"/>
      <c r="O309" s="158"/>
      <c r="P309" s="158"/>
      <c r="Q309" s="158"/>
      <c r="R309" s="159"/>
      <c r="S309" s="159"/>
      <c r="T309" s="159"/>
      <c r="U309" s="159"/>
      <c r="V309" s="159"/>
      <c r="W309" s="159"/>
      <c r="X309" s="159"/>
      <c r="Y309" s="149"/>
      <c r="Z309" s="149"/>
      <c r="AA309" s="149"/>
      <c r="AB309" s="149"/>
      <c r="AC309" s="149"/>
      <c r="AD309" s="149"/>
      <c r="AE309" s="149"/>
      <c r="AF309" s="149"/>
      <c r="AG309" s="149" t="s">
        <v>305</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95" t="s">
        <v>638</v>
      </c>
      <c r="D310" s="188"/>
      <c r="E310" s="189">
        <v>0.1575</v>
      </c>
      <c r="F310" s="159"/>
      <c r="G310" s="159"/>
      <c r="H310" s="159"/>
      <c r="I310" s="159"/>
      <c r="J310" s="159"/>
      <c r="K310" s="159"/>
      <c r="L310" s="159"/>
      <c r="M310" s="159"/>
      <c r="N310" s="158"/>
      <c r="O310" s="158"/>
      <c r="P310" s="158"/>
      <c r="Q310" s="158"/>
      <c r="R310" s="159"/>
      <c r="S310" s="159"/>
      <c r="T310" s="159"/>
      <c r="U310" s="159"/>
      <c r="V310" s="159"/>
      <c r="W310" s="159"/>
      <c r="X310" s="159"/>
      <c r="Y310" s="149"/>
      <c r="Z310" s="149"/>
      <c r="AA310" s="149"/>
      <c r="AB310" s="149"/>
      <c r="AC310" s="149"/>
      <c r="AD310" s="149"/>
      <c r="AE310" s="149"/>
      <c r="AF310" s="149"/>
      <c r="AG310" s="149" t="s">
        <v>307</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68">
        <v>56</v>
      </c>
      <c r="B311" s="169" t="s">
        <v>639</v>
      </c>
      <c r="C311" s="184" t="s">
        <v>640</v>
      </c>
      <c r="D311" s="170" t="s">
        <v>355</v>
      </c>
      <c r="E311" s="171">
        <v>0.11985999999999999</v>
      </c>
      <c r="F311" s="172"/>
      <c r="G311" s="173">
        <f>ROUND(E311*F311,2)</f>
        <v>0</v>
      </c>
      <c r="H311" s="172"/>
      <c r="I311" s="173">
        <f>ROUND(E311*H311,2)</f>
        <v>0</v>
      </c>
      <c r="J311" s="172"/>
      <c r="K311" s="173">
        <f>ROUND(E311*J311,2)</f>
        <v>0</v>
      </c>
      <c r="L311" s="173">
        <v>21</v>
      </c>
      <c r="M311" s="173">
        <f>G311*(1+L311/100)</f>
        <v>0</v>
      </c>
      <c r="N311" s="171">
        <v>1</v>
      </c>
      <c r="O311" s="171">
        <f>ROUND(E311*N311,2)</f>
        <v>0.12</v>
      </c>
      <c r="P311" s="171">
        <v>0</v>
      </c>
      <c r="Q311" s="171">
        <f>ROUND(E311*P311,2)</f>
        <v>0</v>
      </c>
      <c r="R311" s="173" t="s">
        <v>360</v>
      </c>
      <c r="S311" s="173" t="s">
        <v>288</v>
      </c>
      <c r="T311" s="174" t="s">
        <v>288</v>
      </c>
      <c r="U311" s="159">
        <v>0</v>
      </c>
      <c r="V311" s="159">
        <f>ROUND(E311*U311,2)</f>
        <v>0</v>
      </c>
      <c r="W311" s="159"/>
      <c r="X311" s="159" t="s">
        <v>361</v>
      </c>
      <c r="Y311" s="149"/>
      <c r="Z311" s="149"/>
      <c r="AA311" s="149"/>
      <c r="AB311" s="149"/>
      <c r="AC311" s="149"/>
      <c r="AD311" s="149"/>
      <c r="AE311" s="149"/>
      <c r="AF311" s="149"/>
      <c r="AG311" s="149" t="s">
        <v>362</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95" t="s">
        <v>641</v>
      </c>
      <c r="D312" s="188"/>
      <c r="E312" s="189">
        <v>0.11985999999999999</v>
      </c>
      <c r="F312" s="159"/>
      <c r="G312" s="159"/>
      <c r="H312" s="159"/>
      <c r="I312" s="159"/>
      <c r="J312" s="159"/>
      <c r="K312" s="159"/>
      <c r="L312" s="159"/>
      <c r="M312" s="159"/>
      <c r="N312" s="158"/>
      <c r="O312" s="158"/>
      <c r="P312" s="158"/>
      <c r="Q312" s="158"/>
      <c r="R312" s="159"/>
      <c r="S312" s="159"/>
      <c r="T312" s="159"/>
      <c r="U312" s="159"/>
      <c r="V312" s="159"/>
      <c r="W312" s="159"/>
      <c r="X312" s="159"/>
      <c r="Y312" s="149"/>
      <c r="Z312" s="149"/>
      <c r="AA312" s="149"/>
      <c r="AB312" s="149"/>
      <c r="AC312" s="149"/>
      <c r="AD312" s="149"/>
      <c r="AE312" s="149"/>
      <c r="AF312" s="149"/>
      <c r="AG312" s="149" t="s">
        <v>307</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68">
        <v>57</v>
      </c>
      <c r="B313" s="169" t="s">
        <v>642</v>
      </c>
      <c r="C313" s="184" t="s">
        <v>643</v>
      </c>
      <c r="D313" s="170" t="s">
        <v>355</v>
      </c>
      <c r="E313" s="171">
        <v>0.78097000000000005</v>
      </c>
      <c r="F313" s="172"/>
      <c r="G313" s="173">
        <f>ROUND(E313*F313,2)</f>
        <v>0</v>
      </c>
      <c r="H313" s="172"/>
      <c r="I313" s="173">
        <f>ROUND(E313*H313,2)</f>
        <v>0</v>
      </c>
      <c r="J313" s="172"/>
      <c r="K313" s="173">
        <f>ROUND(E313*J313,2)</f>
        <v>0</v>
      </c>
      <c r="L313" s="173">
        <v>21</v>
      </c>
      <c r="M313" s="173">
        <f>G313*(1+L313/100)</f>
        <v>0</v>
      </c>
      <c r="N313" s="171">
        <v>1</v>
      </c>
      <c r="O313" s="171">
        <f>ROUND(E313*N313,2)</f>
        <v>0.78</v>
      </c>
      <c r="P313" s="171">
        <v>0</v>
      </c>
      <c r="Q313" s="171">
        <f>ROUND(E313*P313,2)</f>
        <v>0</v>
      </c>
      <c r="R313" s="173" t="s">
        <v>360</v>
      </c>
      <c r="S313" s="173" t="s">
        <v>288</v>
      </c>
      <c r="T313" s="174" t="s">
        <v>288</v>
      </c>
      <c r="U313" s="159">
        <v>0</v>
      </c>
      <c r="V313" s="159">
        <f>ROUND(E313*U313,2)</f>
        <v>0</v>
      </c>
      <c r="W313" s="159"/>
      <c r="X313" s="159" t="s">
        <v>361</v>
      </c>
      <c r="Y313" s="149"/>
      <c r="Z313" s="149"/>
      <c r="AA313" s="149"/>
      <c r="AB313" s="149"/>
      <c r="AC313" s="149"/>
      <c r="AD313" s="149"/>
      <c r="AE313" s="149"/>
      <c r="AF313" s="149"/>
      <c r="AG313" s="149" t="s">
        <v>362</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95" t="s">
        <v>644</v>
      </c>
      <c r="D314" s="188"/>
      <c r="E314" s="189">
        <v>0.78097000000000005</v>
      </c>
      <c r="F314" s="159"/>
      <c r="G314" s="159"/>
      <c r="H314" s="159"/>
      <c r="I314" s="159"/>
      <c r="J314" s="159"/>
      <c r="K314" s="159"/>
      <c r="L314" s="159"/>
      <c r="M314" s="159"/>
      <c r="N314" s="158"/>
      <c r="O314" s="158"/>
      <c r="P314" s="158"/>
      <c r="Q314" s="158"/>
      <c r="R314" s="159"/>
      <c r="S314" s="159"/>
      <c r="T314" s="159"/>
      <c r="U314" s="159"/>
      <c r="V314" s="159"/>
      <c r="W314" s="159"/>
      <c r="X314" s="159"/>
      <c r="Y314" s="149"/>
      <c r="Z314" s="149"/>
      <c r="AA314" s="149"/>
      <c r="AB314" s="149"/>
      <c r="AC314" s="149"/>
      <c r="AD314" s="149"/>
      <c r="AE314" s="149"/>
      <c r="AF314" s="149"/>
      <c r="AG314" s="149" t="s">
        <v>307</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8">
        <v>58</v>
      </c>
      <c r="B315" s="169" t="s">
        <v>645</v>
      </c>
      <c r="C315" s="184" t="s">
        <v>646</v>
      </c>
      <c r="D315" s="170" t="s">
        <v>355</v>
      </c>
      <c r="E315" s="171">
        <v>0.30229</v>
      </c>
      <c r="F315" s="172"/>
      <c r="G315" s="173">
        <f>ROUND(E315*F315,2)</f>
        <v>0</v>
      </c>
      <c r="H315" s="172"/>
      <c r="I315" s="173">
        <f>ROUND(E315*H315,2)</f>
        <v>0</v>
      </c>
      <c r="J315" s="172"/>
      <c r="K315" s="173">
        <f>ROUND(E315*J315,2)</f>
        <v>0</v>
      </c>
      <c r="L315" s="173">
        <v>21</v>
      </c>
      <c r="M315" s="173">
        <f>G315*(1+L315/100)</f>
        <v>0</v>
      </c>
      <c r="N315" s="171">
        <v>1</v>
      </c>
      <c r="O315" s="171">
        <f>ROUND(E315*N315,2)</f>
        <v>0.3</v>
      </c>
      <c r="P315" s="171">
        <v>0</v>
      </c>
      <c r="Q315" s="171">
        <f>ROUND(E315*P315,2)</f>
        <v>0</v>
      </c>
      <c r="R315" s="173" t="s">
        <v>360</v>
      </c>
      <c r="S315" s="173" t="s">
        <v>288</v>
      </c>
      <c r="T315" s="174" t="s">
        <v>288</v>
      </c>
      <c r="U315" s="159">
        <v>0</v>
      </c>
      <c r="V315" s="159">
        <f>ROUND(E315*U315,2)</f>
        <v>0</v>
      </c>
      <c r="W315" s="159"/>
      <c r="X315" s="159" t="s">
        <v>361</v>
      </c>
      <c r="Y315" s="149"/>
      <c r="Z315" s="149"/>
      <c r="AA315" s="149"/>
      <c r="AB315" s="149"/>
      <c r="AC315" s="149"/>
      <c r="AD315" s="149"/>
      <c r="AE315" s="149"/>
      <c r="AF315" s="149"/>
      <c r="AG315" s="149" t="s">
        <v>362</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195" t="s">
        <v>647</v>
      </c>
      <c r="D316" s="188"/>
      <c r="E316" s="189">
        <v>0.30229</v>
      </c>
      <c r="F316" s="159"/>
      <c r="G316" s="159"/>
      <c r="H316" s="159"/>
      <c r="I316" s="159"/>
      <c r="J316" s="159"/>
      <c r="K316" s="159"/>
      <c r="L316" s="159"/>
      <c r="M316" s="159"/>
      <c r="N316" s="158"/>
      <c r="O316" s="158"/>
      <c r="P316" s="158"/>
      <c r="Q316" s="158"/>
      <c r="R316" s="159"/>
      <c r="S316" s="159"/>
      <c r="T316" s="159"/>
      <c r="U316" s="159"/>
      <c r="V316" s="159"/>
      <c r="W316" s="159"/>
      <c r="X316" s="159"/>
      <c r="Y316" s="149"/>
      <c r="Z316" s="149"/>
      <c r="AA316" s="149"/>
      <c r="AB316" s="149"/>
      <c r="AC316" s="149"/>
      <c r="AD316" s="149"/>
      <c r="AE316" s="149"/>
      <c r="AF316" s="149"/>
      <c r="AG316" s="149" t="s">
        <v>307</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x14ac:dyDescent="0.2">
      <c r="A317" s="168">
        <v>59</v>
      </c>
      <c r="B317" s="169" t="s">
        <v>648</v>
      </c>
      <c r="C317" s="184" t="s">
        <v>649</v>
      </c>
      <c r="D317" s="170" t="s">
        <v>509</v>
      </c>
      <c r="E317" s="171">
        <v>1</v>
      </c>
      <c r="F317" s="172"/>
      <c r="G317" s="173">
        <f>ROUND(E317*F317,2)</f>
        <v>0</v>
      </c>
      <c r="H317" s="172"/>
      <c r="I317" s="173">
        <f>ROUND(E317*H317,2)</f>
        <v>0</v>
      </c>
      <c r="J317" s="172"/>
      <c r="K317" s="173">
        <f>ROUND(E317*J317,2)</f>
        <v>0</v>
      </c>
      <c r="L317" s="173">
        <v>21</v>
      </c>
      <c r="M317" s="173">
        <f>G317*(1+L317/100)</f>
        <v>0</v>
      </c>
      <c r="N317" s="171">
        <v>6.3E-2</v>
      </c>
      <c r="O317" s="171">
        <f>ROUND(E317*N317,2)</f>
        <v>0.06</v>
      </c>
      <c r="P317" s="171">
        <v>0</v>
      </c>
      <c r="Q317" s="171">
        <f>ROUND(E317*P317,2)</f>
        <v>0</v>
      </c>
      <c r="R317" s="173" t="s">
        <v>360</v>
      </c>
      <c r="S317" s="173" t="s">
        <v>288</v>
      </c>
      <c r="T317" s="174" t="s">
        <v>288</v>
      </c>
      <c r="U317" s="159">
        <v>0</v>
      </c>
      <c r="V317" s="159">
        <f>ROUND(E317*U317,2)</f>
        <v>0</v>
      </c>
      <c r="W317" s="159"/>
      <c r="X317" s="159" t="s">
        <v>361</v>
      </c>
      <c r="Y317" s="149"/>
      <c r="Z317" s="149"/>
      <c r="AA317" s="149"/>
      <c r="AB317" s="149"/>
      <c r="AC317" s="149"/>
      <c r="AD317" s="149"/>
      <c r="AE317" s="149"/>
      <c r="AF317" s="149"/>
      <c r="AG317" s="149" t="s">
        <v>362</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95" t="s">
        <v>650</v>
      </c>
      <c r="D318" s="188"/>
      <c r="E318" s="189">
        <v>1</v>
      </c>
      <c r="F318" s="159"/>
      <c r="G318" s="159"/>
      <c r="H318" s="159"/>
      <c r="I318" s="159"/>
      <c r="J318" s="159"/>
      <c r="K318" s="159"/>
      <c r="L318" s="159"/>
      <c r="M318" s="159"/>
      <c r="N318" s="158"/>
      <c r="O318" s="158"/>
      <c r="P318" s="158"/>
      <c r="Q318" s="158"/>
      <c r="R318" s="159"/>
      <c r="S318" s="159"/>
      <c r="T318" s="159"/>
      <c r="U318" s="159"/>
      <c r="V318" s="159"/>
      <c r="W318" s="159"/>
      <c r="X318" s="159"/>
      <c r="Y318" s="149"/>
      <c r="Z318" s="149"/>
      <c r="AA318" s="149"/>
      <c r="AB318" s="149"/>
      <c r="AC318" s="149"/>
      <c r="AD318" s="149"/>
      <c r="AE318" s="149"/>
      <c r="AF318" s="149"/>
      <c r="AG318" s="149" t="s">
        <v>307</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2.5" outlineLevel="1" x14ac:dyDescent="0.2">
      <c r="A319" s="168">
        <v>60</v>
      </c>
      <c r="B319" s="169" t="s">
        <v>651</v>
      </c>
      <c r="C319" s="184" t="s">
        <v>652</v>
      </c>
      <c r="D319" s="170" t="s">
        <v>509</v>
      </c>
      <c r="E319" s="171">
        <v>29</v>
      </c>
      <c r="F319" s="172"/>
      <c r="G319" s="173">
        <f>ROUND(E319*F319,2)</f>
        <v>0</v>
      </c>
      <c r="H319" s="172"/>
      <c r="I319" s="173">
        <f>ROUND(E319*H319,2)</f>
        <v>0</v>
      </c>
      <c r="J319" s="172"/>
      <c r="K319" s="173">
        <f>ROUND(E319*J319,2)</f>
        <v>0</v>
      </c>
      <c r="L319" s="173">
        <v>21</v>
      </c>
      <c r="M319" s="173">
        <f>G319*(1+L319/100)</f>
        <v>0</v>
      </c>
      <c r="N319" s="171">
        <v>0.104</v>
      </c>
      <c r="O319" s="171">
        <f>ROUND(E319*N319,2)</f>
        <v>3.02</v>
      </c>
      <c r="P319" s="171">
        <v>0</v>
      </c>
      <c r="Q319" s="171">
        <f>ROUND(E319*P319,2)</f>
        <v>0</v>
      </c>
      <c r="R319" s="173" t="s">
        <v>360</v>
      </c>
      <c r="S319" s="173" t="s">
        <v>288</v>
      </c>
      <c r="T319" s="174" t="s">
        <v>288</v>
      </c>
      <c r="U319" s="159">
        <v>0</v>
      </c>
      <c r="V319" s="159">
        <f>ROUND(E319*U319,2)</f>
        <v>0</v>
      </c>
      <c r="W319" s="159"/>
      <c r="X319" s="159" t="s">
        <v>361</v>
      </c>
      <c r="Y319" s="149"/>
      <c r="Z319" s="149"/>
      <c r="AA319" s="149"/>
      <c r="AB319" s="149"/>
      <c r="AC319" s="149"/>
      <c r="AD319" s="149"/>
      <c r="AE319" s="149"/>
      <c r="AF319" s="149"/>
      <c r="AG319" s="149" t="s">
        <v>362</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95" t="s">
        <v>653</v>
      </c>
      <c r="D320" s="188"/>
      <c r="E320" s="189">
        <v>29</v>
      </c>
      <c r="F320" s="159"/>
      <c r="G320" s="159"/>
      <c r="H320" s="159"/>
      <c r="I320" s="159"/>
      <c r="J320" s="159"/>
      <c r="K320" s="159"/>
      <c r="L320" s="159"/>
      <c r="M320" s="159"/>
      <c r="N320" s="158"/>
      <c r="O320" s="158"/>
      <c r="P320" s="158"/>
      <c r="Q320" s="158"/>
      <c r="R320" s="159"/>
      <c r="S320" s="159"/>
      <c r="T320" s="159"/>
      <c r="U320" s="159"/>
      <c r="V320" s="159"/>
      <c r="W320" s="159"/>
      <c r="X320" s="159"/>
      <c r="Y320" s="149"/>
      <c r="Z320" s="149"/>
      <c r="AA320" s="149"/>
      <c r="AB320" s="149"/>
      <c r="AC320" s="149"/>
      <c r="AD320" s="149"/>
      <c r="AE320" s="149"/>
      <c r="AF320" s="149"/>
      <c r="AG320" s="149" t="s">
        <v>307</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2.5" outlineLevel="1" x14ac:dyDescent="0.2">
      <c r="A321" s="168">
        <v>61</v>
      </c>
      <c r="B321" s="169" t="s">
        <v>654</v>
      </c>
      <c r="C321" s="184" t="s">
        <v>655</v>
      </c>
      <c r="D321" s="170" t="s">
        <v>509</v>
      </c>
      <c r="E321" s="171">
        <v>9</v>
      </c>
      <c r="F321" s="172"/>
      <c r="G321" s="173">
        <f>ROUND(E321*F321,2)</f>
        <v>0</v>
      </c>
      <c r="H321" s="172"/>
      <c r="I321" s="173">
        <f>ROUND(E321*H321,2)</f>
        <v>0</v>
      </c>
      <c r="J321" s="172"/>
      <c r="K321" s="173">
        <f>ROUND(E321*J321,2)</f>
        <v>0</v>
      </c>
      <c r="L321" s="173">
        <v>21</v>
      </c>
      <c r="M321" s="173">
        <f>G321*(1+L321/100)</f>
        <v>0</v>
      </c>
      <c r="N321" s="171">
        <v>0.125</v>
      </c>
      <c r="O321" s="171">
        <f>ROUND(E321*N321,2)</f>
        <v>1.1299999999999999</v>
      </c>
      <c r="P321" s="171">
        <v>0</v>
      </c>
      <c r="Q321" s="171">
        <f>ROUND(E321*P321,2)</f>
        <v>0</v>
      </c>
      <c r="R321" s="173" t="s">
        <v>360</v>
      </c>
      <c r="S321" s="173" t="s">
        <v>288</v>
      </c>
      <c r="T321" s="174" t="s">
        <v>288</v>
      </c>
      <c r="U321" s="159">
        <v>0</v>
      </c>
      <c r="V321" s="159">
        <f>ROUND(E321*U321,2)</f>
        <v>0</v>
      </c>
      <c r="W321" s="159"/>
      <c r="X321" s="159" t="s">
        <v>361</v>
      </c>
      <c r="Y321" s="149"/>
      <c r="Z321" s="149"/>
      <c r="AA321" s="149"/>
      <c r="AB321" s="149"/>
      <c r="AC321" s="149"/>
      <c r="AD321" s="149"/>
      <c r="AE321" s="149"/>
      <c r="AF321" s="149"/>
      <c r="AG321" s="149" t="s">
        <v>362</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195" t="s">
        <v>656</v>
      </c>
      <c r="D322" s="188"/>
      <c r="E322" s="189">
        <v>9</v>
      </c>
      <c r="F322" s="159"/>
      <c r="G322" s="159"/>
      <c r="H322" s="159"/>
      <c r="I322" s="159"/>
      <c r="J322" s="159"/>
      <c r="K322" s="159"/>
      <c r="L322" s="159"/>
      <c r="M322" s="159"/>
      <c r="N322" s="158"/>
      <c r="O322" s="158"/>
      <c r="P322" s="158"/>
      <c r="Q322" s="158"/>
      <c r="R322" s="159"/>
      <c r="S322" s="159"/>
      <c r="T322" s="159"/>
      <c r="U322" s="159"/>
      <c r="V322" s="159"/>
      <c r="W322" s="159"/>
      <c r="X322" s="159"/>
      <c r="Y322" s="149"/>
      <c r="Z322" s="149"/>
      <c r="AA322" s="149"/>
      <c r="AB322" s="149"/>
      <c r="AC322" s="149"/>
      <c r="AD322" s="149"/>
      <c r="AE322" s="149"/>
      <c r="AF322" s="149"/>
      <c r="AG322" s="149" t="s">
        <v>307</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ht="22.5" outlineLevel="1" x14ac:dyDescent="0.2">
      <c r="A323" s="168">
        <v>62</v>
      </c>
      <c r="B323" s="169" t="s">
        <v>657</v>
      </c>
      <c r="C323" s="184" t="s">
        <v>658</v>
      </c>
      <c r="D323" s="170" t="s">
        <v>509</v>
      </c>
      <c r="E323" s="171">
        <v>3</v>
      </c>
      <c r="F323" s="172"/>
      <c r="G323" s="173">
        <f>ROUND(E323*F323,2)</f>
        <v>0</v>
      </c>
      <c r="H323" s="172"/>
      <c r="I323" s="173">
        <f>ROUND(E323*H323,2)</f>
        <v>0</v>
      </c>
      <c r="J323" s="172"/>
      <c r="K323" s="173">
        <f>ROUND(E323*J323,2)</f>
        <v>0</v>
      </c>
      <c r="L323" s="173">
        <v>21</v>
      </c>
      <c r="M323" s="173">
        <f>G323*(1+L323/100)</f>
        <v>0</v>
      </c>
      <c r="N323" s="171">
        <v>0.14599999999999999</v>
      </c>
      <c r="O323" s="171">
        <f>ROUND(E323*N323,2)</f>
        <v>0.44</v>
      </c>
      <c r="P323" s="171">
        <v>0</v>
      </c>
      <c r="Q323" s="171">
        <f>ROUND(E323*P323,2)</f>
        <v>0</v>
      </c>
      <c r="R323" s="173" t="s">
        <v>360</v>
      </c>
      <c r="S323" s="173" t="s">
        <v>288</v>
      </c>
      <c r="T323" s="174" t="s">
        <v>288</v>
      </c>
      <c r="U323" s="159">
        <v>0</v>
      </c>
      <c r="V323" s="159">
        <f>ROUND(E323*U323,2)</f>
        <v>0</v>
      </c>
      <c r="W323" s="159"/>
      <c r="X323" s="159" t="s">
        <v>361</v>
      </c>
      <c r="Y323" s="149"/>
      <c r="Z323" s="149"/>
      <c r="AA323" s="149"/>
      <c r="AB323" s="149"/>
      <c r="AC323" s="149"/>
      <c r="AD323" s="149"/>
      <c r="AE323" s="149"/>
      <c r="AF323" s="149"/>
      <c r="AG323" s="149" t="s">
        <v>362</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5" t="s">
        <v>659</v>
      </c>
      <c r="D324" s="188"/>
      <c r="E324" s="189">
        <v>3</v>
      </c>
      <c r="F324" s="159"/>
      <c r="G324" s="159"/>
      <c r="H324" s="159"/>
      <c r="I324" s="159"/>
      <c r="J324" s="159"/>
      <c r="K324" s="159"/>
      <c r="L324" s="159"/>
      <c r="M324" s="159"/>
      <c r="N324" s="158"/>
      <c r="O324" s="158"/>
      <c r="P324" s="158"/>
      <c r="Q324" s="158"/>
      <c r="R324" s="159"/>
      <c r="S324" s="159"/>
      <c r="T324" s="159"/>
      <c r="U324" s="159"/>
      <c r="V324" s="159"/>
      <c r="W324" s="159"/>
      <c r="X324" s="159"/>
      <c r="Y324" s="149"/>
      <c r="Z324" s="149"/>
      <c r="AA324" s="149"/>
      <c r="AB324" s="149"/>
      <c r="AC324" s="149"/>
      <c r="AD324" s="149"/>
      <c r="AE324" s="149"/>
      <c r="AF324" s="149"/>
      <c r="AG324" s="149" t="s">
        <v>307</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68">
        <v>63</v>
      </c>
      <c r="B325" s="169" t="s">
        <v>660</v>
      </c>
      <c r="C325" s="184" t="s">
        <v>661</v>
      </c>
      <c r="D325" s="170" t="s">
        <v>509</v>
      </c>
      <c r="E325" s="171">
        <v>3</v>
      </c>
      <c r="F325" s="172"/>
      <c r="G325" s="173">
        <f>ROUND(E325*F325,2)</f>
        <v>0</v>
      </c>
      <c r="H325" s="172"/>
      <c r="I325" s="173">
        <f>ROUND(E325*H325,2)</f>
        <v>0</v>
      </c>
      <c r="J325" s="172"/>
      <c r="K325" s="173">
        <f>ROUND(E325*J325,2)</f>
        <v>0</v>
      </c>
      <c r="L325" s="173">
        <v>21</v>
      </c>
      <c r="M325" s="173">
        <f>G325*(1+L325/100)</f>
        <v>0</v>
      </c>
      <c r="N325" s="171">
        <v>0.10299999999999999</v>
      </c>
      <c r="O325" s="171">
        <f>ROUND(E325*N325,2)</f>
        <v>0.31</v>
      </c>
      <c r="P325" s="171">
        <v>0</v>
      </c>
      <c r="Q325" s="171">
        <f>ROUND(E325*P325,2)</f>
        <v>0</v>
      </c>
      <c r="R325" s="173" t="s">
        <v>360</v>
      </c>
      <c r="S325" s="173" t="s">
        <v>288</v>
      </c>
      <c r="T325" s="174" t="s">
        <v>288</v>
      </c>
      <c r="U325" s="159">
        <v>0</v>
      </c>
      <c r="V325" s="159">
        <f>ROUND(E325*U325,2)</f>
        <v>0</v>
      </c>
      <c r="W325" s="159"/>
      <c r="X325" s="159" t="s">
        <v>361</v>
      </c>
      <c r="Y325" s="149"/>
      <c r="Z325" s="149"/>
      <c r="AA325" s="149"/>
      <c r="AB325" s="149"/>
      <c r="AC325" s="149"/>
      <c r="AD325" s="149"/>
      <c r="AE325" s="149"/>
      <c r="AF325" s="149"/>
      <c r="AG325" s="149" t="s">
        <v>362</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95" t="s">
        <v>662</v>
      </c>
      <c r="D326" s="188"/>
      <c r="E326" s="189">
        <v>3</v>
      </c>
      <c r="F326" s="159"/>
      <c r="G326" s="159"/>
      <c r="H326" s="159"/>
      <c r="I326" s="159"/>
      <c r="J326" s="159"/>
      <c r="K326" s="159"/>
      <c r="L326" s="159"/>
      <c r="M326" s="159"/>
      <c r="N326" s="158"/>
      <c r="O326" s="158"/>
      <c r="P326" s="158"/>
      <c r="Q326" s="158"/>
      <c r="R326" s="159"/>
      <c r="S326" s="159"/>
      <c r="T326" s="159"/>
      <c r="U326" s="159"/>
      <c r="V326" s="159"/>
      <c r="W326" s="159"/>
      <c r="X326" s="159"/>
      <c r="Y326" s="149"/>
      <c r="Z326" s="149"/>
      <c r="AA326" s="149"/>
      <c r="AB326" s="149"/>
      <c r="AC326" s="149"/>
      <c r="AD326" s="149"/>
      <c r="AE326" s="149"/>
      <c r="AF326" s="149"/>
      <c r="AG326" s="149" t="s">
        <v>307</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22.5" outlineLevel="1" x14ac:dyDescent="0.2">
      <c r="A327" s="168">
        <v>64</v>
      </c>
      <c r="B327" s="169" t="s">
        <v>663</v>
      </c>
      <c r="C327" s="184" t="s">
        <v>664</v>
      </c>
      <c r="D327" s="170" t="s">
        <v>509</v>
      </c>
      <c r="E327" s="171">
        <v>3</v>
      </c>
      <c r="F327" s="172"/>
      <c r="G327" s="173">
        <f>ROUND(E327*F327,2)</f>
        <v>0</v>
      </c>
      <c r="H327" s="172"/>
      <c r="I327" s="173">
        <f>ROUND(E327*H327,2)</f>
        <v>0</v>
      </c>
      <c r="J327" s="172"/>
      <c r="K327" s="173">
        <f>ROUND(E327*J327,2)</f>
        <v>0</v>
      </c>
      <c r="L327" s="173">
        <v>21</v>
      </c>
      <c r="M327" s="173">
        <f>G327*(1+L327/100)</f>
        <v>0</v>
      </c>
      <c r="N327" s="171">
        <v>0.13200000000000001</v>
      </c>
      <c r="O327" s="171">
        <f>ROUND(E327*N327,2)</f>
        <v>0.4</v>
      </c>
      <c r="P327" s="171">
        <v>0</v>
      </c>
      <c r="Q327" s="171">
        <f>ROUND(E327*P327,2)</f>
        <v>0</v>
      </c>
      <c r="R327" s="173" t="s">
        <v>360</v>
      </c>
      <c r="S327" s="173" t="s">
        <v>288</v>
      </c>
      <c r="T327" s="174" t="s">
        <v>288</v>
      </c>
      <c r="U327" s="159">
        <v>0</v>
      </c>
      <c r="V327" s="159">
        <f>ROUND(E327*U327,2)</f>
        <v>0</v>
      </c>
      <c r="W327" s="159"/>
      <c r="X327" s="159" t="s">
        <v>361</v>
      </c>
      <c r="Y327" s="149"/>
      <c r="Z327" s="149"/>
      <c r="AA327" s="149"/>
      <c r="AB327" s="149"/>
      <c r="AC327" s="149"/>
      <c r="AD327" s="149"/>
      <c r="AE327" s="149"/>
      <c r="AF327" s="149"/>
      <c r="AG327" s="149" t="s">
        <v>362</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95" t="s">
        <v>665</v>
      </c>
      <c r="D328" s="188"/>
      <c r="E328" s="189">
        <v>3</v>
      </c>
      <c r="F328" s="159"/>
      <c r="G328" s="159"/>
      <c r="H328" s="159"/>
      <c r="I328" s="159"/>
      <c r="J328" s="159"/>
      <c r="K328" s="159"/>
      <c r="L328" s="159"/>
      <c r="M328" s="159"/>
      <c r="N328" s="158"/>
      <c r="O328" s="158"/>
      <c r="P328" s="158"/>
      <c r="Q328" s="158"/>
      <c r="R328" s="159"/>
      <c r="S328" s="159"/>
      <c r="T328" s="159"/>
      <c r="U328" s="159"/>
      <c r="V328" s="159"/>
      <c r="W328" s="159"/>
      <c r="X328" s="159"/>
      <c r="Y328" s="149"/>
      <c r="Z328" s="149"/>
      <c r="AA328" s="149"/>
      <c r="AB328" s="149"/>
      <c r="AC328" s="149"/>
      <c r="AD328" s="149"/>
      <c r="AE328" s="149"/>
      <c r="AF328" s="149"/>
      <c r="AG328" s="149" t="s">
        <v>307</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x14ac:dyDescent="0.2">
      <c r="A329" s="161" t="s">
        <v>283</v>
      </c>
      <c r="B329" s="162" t="s">
        <v>103</v>
      </c>
      <c r="C329" s="182" t="s">
        <v>104</v>
      </c>
      <c r="D329" s="163"/>
      <c r="E329" s="164"/>
      <c r="F329" s="165"/>
      <c r="G329" s="165">
        <f>SUMIF(AG330:AG388,"&lt;&gt;NOR",G330:G388)</f>
        <v>0</v>
      </c>
      <c r="H329" s="165"/>
      <c r="I329" s="165">
        <f>SUM(I330:I388)</f>
        <v>0</v>
      </c>
      <c r="J329" s="165"/>
      <c r="K329" s="165">
        <f>SUM(K330:K388)</f>
        <v>0</v>
      </c>
      <c r="L329" s="165"/>
      <c r="M329" s="165">
        <f>SUM(M330:M388)</f>
        <v>0</v>
      </c>
      <c r="N329" s="164"/>
      <c r="O329" s="164">
        <f>SUM(O330:O388)</f>
        <v>34.57</v>
      </c>
      <c r="P329" s="164"/>
      <c r="Q329" s="164">
        <f>SUM(Q330:Q388)</f>
        <v>0</v>
      </c>
      <c r="R329" s="165"/>
      <c r="S329" s="165"/>
      <c r="T329" s="166"/>
      <c r="U329" s="160"/>
      <c r="V329" s="160">
        <f>SUM(V330:V388)</f>
        <v>251.10000000000002</v>
      </c>
      <c r="W329" s="160"/>
      <c r="X329" s="160"/>
      <c r="AG329" t="s">
        <v>284</v>
      </c>
    </row>
    <row r="330" spans="1:60" outlineLevel="1" x14ac:dyDescent="0.2">
      <c r="A330" s="168">
        <v>65</v>
      </c>
      <c r="B330" s="169" t="s">
        <v>524</v>
      </c>
      <c r="C330" s="184" t="s">
        <v>525</v>
      </c>
      <c r="D330" s="170" t="s">
        <v>518</v>
      </c>
      <c r="E330" s="171">
        <v>21.75</v>
      </c>
      <c r="F330" s="172"/>
      <c r="G330" s="173">
        <f>ROUND(E330*F330,2)</f>
        <v>0</v>
      </c>
      <c r="H330" s="172"/>
      <c r="I330" s="173">
        <f>ROUND(E330*H330,2)</f>
        <v>0</v>
      </c>
      <c r="J330" s="172"/>
      <c r="K330" s="173">
        <f>ROUND(E330*J330,2)</f>
        <v>0</v>
      </c>
      <c r="L330" s="173">
        <v>21</v>
      </c>
      <c r="M330" s="173">
        <f>G330*(1+L330/100)</f>
        <v>0</v>
      </c>
      <c r="N330" s="171">
        <v>1.2E-4</v>
      </c>
      <c r="O330" s="171">
        <f>ROUND(E330*N330,2)</f>
        <v>0</v>
      </c>
      <c r="P330" s="171">
        <v>0</v>
      </c>
      <c r="Q330" s="171">
        <f>ROUND(E330*P330,2)</f>
        <v>0</v>
      </c>
      <c r="R330" s="173" t="s">
        <v>510</v>
      </c>
      <c r="S330" s="173" t="s">
        <v>288</v>
      </c>
      <c r="T330" s="174" t="s">
        <v>288</v>
      </c>
      <c r="U330" s="159">
        <v>1.18</v>
      </c>
      <c r="V330" s="159">
        <f>ROUND(E330*U330,2)</f>
        <v>25.67</v>
      </c>
      <c r="W330" s="159"/>
      <c r="X330" s="159" t="s">
        <v>302</v>
      </c>
      <c r="Y330" s="149"/>
      <c r="Z330" s="149"/>
      <c r="AA330" s="149"/>
      <c r="AB330" s="149"/>
      <c r="AC330" s="149"/>
      <c r="AD330" s="149"/>
      <c r="AE330" s="149"/>
      <c r="AF330" s="149"/>
      <c r="AG330" s="149" t="s">
        <v>303</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33.75" outlineLevel="1" x14ac:dyDescent="0.2">
      <c r="A331" s="156"/>
      <c r="B331" s="157"/>
      <c r="C331" s="262" t="s">
        <v>519</v>
      </c>
      <c r="D331" s="263"/>
      <c r="E331" s="263"/>
      <c r="F331" s="263"/>
      <c r="G331" s="263"/>
      <c r="H331" s="159"/>
      <c r="I331" s="159"/>
      <c r="J331" s="159"/>
      <c r="K331" s="159"/>
      <c r="L331" s="159"/>
      <c r="M331" s="159"/>
      <c r="N331" s="158"/>
      <c r="O331" s="158"/>
      <c r="P331" s="158"/>
      <c r="Q331" s="158"/>
      <c r="R331" s="159"/>
      <c r="S331" s="159"/>
      <c r="T331" s="159"/>
      <c r="U331" s="159"/>
      <c r="V331" s="159"/>
      <c r="W331" s="159"/>
      <c r="X331" s="159"/>
      <c r="Y331" s="149"/>
      <c r="Z331" s="149"/>
      <c r="AA331" s="149"/>
      <c r="AB331" s="149"/>
      <c r="AC331" s="149"/>
      <c r="AD331" s="149"/>
      <c r="AE331" s="149"/>
      <c r="AF331" s="149"/>
      <c r="AG331" s="149" t="s">
        <v>305</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94" t="str">
        <f>C331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31" s="149"/>
      <c r="BC331" s="149"/>
      <c r="BD331" s="149"/>
      <c r="BE331" s="149"/>
      <c r="BF331" s="149"/>
      <c r="BG331" s="149"/>
      <c r="BH331" s="149"/>
    </row>
    <row r="332" spans="1:60" outlineLevel="1" x14ac:dyDescent="0.2">
      <c r="A332" s="156"/>
      <c r="B332" s="157"/>
      <c r="C332" s="196" t="s">
        <v>418</v>
      </c>
      <c r="D332" s="190"/>
      <c r="E332" s="191"/>
      <c r="F332" s="159"/>
      <c r="G332" s="159"/>
      <c r="H332" s="159"/>
      <c r="I332" s="159"/>
      <c r="J332" s="159"/>
      <c r="K332" s="159"/>
      <c r="L332" s="159"/>
      <c r="M332" s="159"/>
      <c r="N332" s="158"/>
      <c r="O332" s="158"/>
      <c r="P332" s="158"/>
      <c r="Q332" s="158"/>
      <c r="R332" s="159"/>
      <c r="S332" s="159"/>
      <c r="T332" s="159"/>
      <c r="U332" s="159"/>
      <c r="V332" s="159"/>
      <c r="W332" s="159"/>
      <c r="X332" s="159"/>
      <c r="Y332" s="149"/>
      <c r="Z332" s="149"/>
      <c r="AA332" s="149"/>
      <c r="AB332" s="149"/>
      <c r="AC332" s="149"/>
      <c r="AD332" s="149"/>
      <c r="AE332" s="149"/>
      <c r="AF332" s="149"/>
      <c r="AG332" s="149" t="s">
        <v>307</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97" t="s">
        <v>666</v>
      </c>
      <c r="D333" s="190"/>
      <c r="E333" s="191">
        <v>40</v>
      </c>
      <c r="F333" s="159"/>
      <c r="G333" s="159"/>
      <c r="H333" s="159"/>
      <c r="I333" s="159"/>
      <c r="J333" s="159"/>
      <c r="K333" s="159"/>
      <c r="L333" s="159"/>
      <c r="M333" s="159"/>
      <c r="N333" s="158"/>
      <c r="O333" s="158"/>
      <c r="P333" s="158"/>
      <c r="Q333" s="158"/>
      <c r="R333" s="159"/>
      <c r="S333" s="159"/>
      <c r="T333" s="159"/>
      <c r="U333" s="159"/>
      <c r="V333" s="159"/>
      <c r="W333" s="159"/>
      <c r="X333" s="159"/>
      <c r="Y333" s="149"/>
      <c r="Z333" s="149"/>
      <c r="AA333" s="149"/>
      <c r="AB333" s="149"/>
      <c r="AC333" s="149"/>
      <c r="AD333" s="149"/>
      <c r="AE333" s="149"/>
      <c r="AF333" s="149"/>
      <c r="AG333" s="149" t="s">
        <v>307</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97" t="s">
        <v>667</v>
      </c>
      <c r="D334" s="190"/>
      <c r="E334" s="191">
        <v>18</v>
      </c>
      <c r="F334" s="159"/>
      <c r="G334" s="159"/>
      <c r="H334" s="159"/>
      <c r="I334" s="159"/>
      <c r="J334" s="159"/>
      <c r="K334" s="159"/>
      <c r="L334" s="159"/>
      <c r="M334" s="159"/>
      <c r="N334" s="158"/>
      <c r="O334" s="158"/>
      <c r="P334" s="158"/>
      <c r="Q334" s="158"/>
      <c r="R334" s="159"/>
      <c r="S334" s="159"/>
      <c r="T334" s="159"/>
      <c r="U334" s="159"/>
      <c r="V334" s="159"/>
      <c r="W334" s="159"/>
      <c r="X334" s="159"/>
      <c r="Y334" s="149"/>
      <c r="Z334" s="149"/>
      <c r="AA334" s="149"/>
      <c r="AB334" s="149"/>
      <c r="AC334" s="149"/>
      <c r="AD334" s="149"/>
      <c r="AE334" s="149"/>
      <c r="AF334" s="149"/>
      <c r="AG334" s="149" t="s">
        <v>307</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197" t="s">
        <v>668</v>
      </c>
      <c r="D335" s="190"/>
      <c r="E335" s="191">
        <v>15</v>
      </c>
      <c r="F335" s="159"/>
      <c r="G335" s="159"/>
      <c r="H335" s="159"/>
      <c r="I335" s="159"/>
      <c r="J335" s="159"/>
      <c r="K335" s="159"/>
      <c r="L335" s="159"/>
      <c r="M335" s="159"/>
      <c r="N335" s="158"/>
      <c r="O335" s="158"/>
      <c r="P335" s="158"/>
      <c r="Q335" s="158"/>
      <c r="R335" s="159"/>
      <c r="S335" s="159"/>
      <c r="T335" s="159"/>
      <c r="U335" s="159"/>
      <c r="V335" s="159"/>
      <c r="W335" s="159"/>
      <c r="X335" s="159"/>
      <c r="Y335" s="149"/>
      <c r="Z335" s="149"/>
      <c r="AA335" s="149"/>
      <c r="AB335" s="149"/>
      <c r="AC335" s="149"/>
      <c r="AD335" s="149"/>
      <c r="AE335" s="149"/>
      <c r="AF335" s="149"/>
      <c r="AG335" s="149" t="s">
        <v>307</v>
      </c>
      <c r="AH335" s="149">
        <v>2</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97" t="s">
        <v>669</v>
      </c>
      <c r="D336" s="190"/>
      <c r="E336" s="191">
        <v>10</v>
      </c>
      <c r="F336" s="159"/>
      <c r="G336" s="159"/>
      <c r="H336" s="159"/>
      <c r="I336" s="159"/>
      <c r="J336" s="159"/>
      <c r="K336" s="159"/>
      <c r="L336" s="159"/>
      <c r="M336" s="159"/>
      <c r="N336" s="158"/>
      <c r="O336" s="158"/>
      <c r="P336" s="158"/>
      <c r="Q336" s="158"/>
      <c r="R336" s="159"/>
      <c r="S336" s="159"/>
      <c r="T336" s="159"/>
      <c r="U336" s="159"/>
      <c r="V336" s="159"/>
      <c r="W336" s="159"/>
      <c r="X336" s="159"/>
      <c r="Y336" s="149"/>
      <c r="Z336" s="149"/>
      <c r="AA336" s="149"/>
      <c r="AB336" s="149"/>
      <c r="AC336" s="149"/>
      <c r="AD336" s="149"/>
      <c r="AE336" s="149"/>
      <c r="AF336" s="149"/>
      <c r="AG336" s="149" t="s">
        <v>307</v>
      </c>
      <c r="AH336" s="149">
        <v>2</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97" t="s">
        <v>670</v>
      </c>
      <c r="D337" s="190"/>
      <c r="E337" s="191">
        <v>4</v>
      </c>
      <c r="F337" s="159"/>
      <c r="G337" s="159"/>
      <c r="H337" s="159"/>
      <c r="I337" s="159"/>
      <c r="J337" s="159"/>
      <c r="K337" s="159"/>
      <c r="L337" s="159"/>
      <c r="M337" s="159"/>
      <c r="N337" s="158"/>
      <c r="O337" s="158"/>
      <c r="P337" s="158"/>
      <c r="Q337" s="158"/>
      <c r="R337" s="159"/>
      <c r="S337" s="159"/>
      <c r="T337" s="159"/>
      <c r="U337" s="159"/>
      <c r="V337" s="159"/>
      <c r="W337" s="159"/>
      <c r="X337" s="159"/>
      <c r="Y337" s="149"/>
      <c r="Z337" s="149"/>
      <c r="AA337" s="149"/>
      <c r="AB337" s="149"/>
      <c r="AC337" s="149"/>
      <c r="AD337" s="149"/>
      <c r="AE337" s="149"/>
      <c r="AF337" s="149"/>
      <c r="AG337" s="149" t="s">
        <v>307</v>
      </c>
      <c r="AH337" s="149">
        <v>2</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96" t="s">
        <v>427</v>
      </c>
      <c r="D338" s="190"/>
      <c r="E338" s="191"/>
      <c r="F338" s="159"/>
      <c r="G338" s="159"/>
      <c r="H338" s="159"/>
      <c r="I338" s="159"/>
      <c r="J338" s="159"/>
      <c r="K338" s="159"/>
      <c r="L338" s="159"/>
      <c r="M338" s="159"/>
      <c r="N338" s="158"/>
      <c r="O338" s="158"/>
      <c r="P338" s="158"/>
      <c r="Q338" s="158"/>
      <c r="R338" s="159"/>
      <c r="S338" s="159"/>
      <c r="T338" s="159"/>
      <c r="U338" s="159"/>
      <c r="V338" s="159"/>
      <c r="W338" s="159"/>
      <c r="X338" s="159"/>
      <c r="Y338" s="149"/>
      <c r="Z338" s="149"/>
      <c r="AA338" s="149"/>
      <c r="AB338" s="149"/>
      <c r="AC338" s="149"/>
      <c r="AD338" s="149"/>
      <c r="AE338" s="149"/>
      <c r="AF338" s="149"/>
      <c r="AG338" s="149" t="s">
        <v>307</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95" t="s">
        <v>671</v>
      </c>
      <c r="D339" s="188"/>
      <c r="E339" s="189">
        <v>21.75</v>
      </c>
      <c r="F339" s="159"/>
      <c r="G339" s="159"/>
      <c r="H339" s="159"/>
      <c r="I339" s="159"/>
      <c r="J339" s="159"/>
      <c r="K339" s="159"/>
      <c r="L339" s="159"/>
      <c r="M339" s="159"/>
      <c r="N339" s="158"/>
      <c r="O339" s="158"/>
      <c r="P339" s="158"/>
      <c r="Q339" s="158"/>
      <c r="R339" s="159"/>
      <c r="S339" s="159"/>
      <c r="T339" s="159"/>
      <c r="U339" s="159"/>
      <c r="V339" s="159"/>
      <c r="W339" s="159"/>
      <c r="X339" s="159"/>
      <c r="Y339" s="149"/>
      <c r="Z339" s="149"/>
      <c r="AA339" s="149"/>
      <c r="AB339" s="149"/>
      <c r="AC339" s="149"/>
      <c r="AD339" s="149"/>
      <c r="AE339" s="149"/>
      <c r="AF339" s="149"/>
      <c r="AG339" s="149" t="s">
        <v>307</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8">
        <v>66</v>
      </c>
      <c r="B340" s="169" t="s">
        <v>672</v>
      </c>
      <c r="C340" s="184" t="s">
        <v>673</v>
      </c>
      <c r="D340" s="170" t="s">
        <v>355</v>
      </c>
      <c r="E340" s="171">
        <v>3.6409999999999998E-2</v>
      </c>
      <c r="F340" s="172"/>
      <c r="G340" s="173">
        <f>ROUND(E340*F340,2)</f>
        <v>0</v>
      </c>
      <c r="H340" s="172"/>
      <c r="I340" s="173">
        <f>ROUND(E340*H340,2)</f>
        <v>0</v>
      </c>
      <c r="J340" s="172"/>
      <c r="K340" s="173">
        <f>ROUND(E340*J340,2)</f>
        <v>0</v>
      </c>
      <c r="L340" s="173">
        <v>21</v>
      </c>
      <c r="M340" s="173">
        <f>G340*(1+L340/100)</f>
        <v>0</v>
      </c>
      <c r="N340" s="171">
        <v>1.002</v>
      </c>
      <c r="O340" s="171">
        <f>ROUND(E340*N340,2)</f>
        <v>0.04</v>
      </c>
      <c r="P340" s="171">
        <v>0</v>
      </c>
      <c r="Q340" s="171">
        <f>ROUND(E340*P340,2)</f>
        <v>0</v>
      </c>
      <c r="R340" s="173" t="s">
        <v>636</v>
      </c>
      <c r="S340" s="173" t="s">
        <v>288</v>
      </c>
      <c r="T340" s="174" t="s">
        <v>288</v>
      </c>
      <c r="U340" s="159">
        <v>19.399000000000001</v>
      </c>
      <c r="V340" s="159">
        <f>ROUND(E340*U340,2)</f>
        <v>0.71</v>
      </c>
      <c r="W340" s="159"/>
      <c r="X340" s="159" t="s">
        <v>302</v>
      </c>
      <c r="Y340" s="149"/>
      <c r="Z340" s="149"/>
      <c r="AA340" s="149"/>
      <c r="AB340" s="149"/>
      <c r="AC340" s="149"/>
      <c r="AD340" s="149"/>
      <c r="AE340" s="149"/>
      <c r="AF340" s="149"/>
      <c r="AG340" s="149" t="s">
        <v>303</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95" t="s">
        <v>431</v>
      </c>
      <c r="D341" s="188"/>
      <c r="E341" s="189"/>
      <c r="F341" s="159"/>
      <c r="G341" s="159"/>
      <c r="H341" s="159"/>
      <c r="I341" s="159"/>
      <c r="J341" s="159"/>
      <c r="K341" s="159"/>
      <c r="L341" s="159"/>
      <c r="M341" s="159"/>
      <c r="N341" s="158"/>
      <c r="O341" s="158"/>
      <c r="P341" s="158"/>
      <c r="Q341" s="158"/>
      <c r="R341" s="159"/>
      <c r="S341" s="159"/>
      <c r="T341" s="159"/>
      <c r="U341" s="159"/>
      <c r="V341" s="159"/>
      <c r="W341" s="159"/>
      <c r="X341" s="159"/>
      <c r="Y341" s="149"/>
      <c r="Z341" s="149"/>
      <c r="AA341" s="149"/>
      <c r="AB341" s="149"/>
      <c r="AC341" s="149"/>
      <c r="AD341" s="149"/>
      <c r="AE341" s="149"/>
      <c r="AF341" s="149"/>
      <c r="AG341" s="149" t="s">
        <v>307</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95" t="s">
        <v>674</v>
      </c>
      <c r="D342" s="188"/>
      <c r="E342" s="189">
        <v>1.2200000000000001E-2</v>
      </c>
      <c r="F342" s="159"/>
      <c r="G342" s="159"/>
      <c r="H342" s="159"/>
      <c r="I342" s="159"/>
      <c r="J342" s="159"/>
      <c r="K342" s="159"/>
      <c r="L342" s="159"/>
      <c r="M342" s="159"/>
      <c r="N342" s="158"/>
      <c r="O342" s="158"/>
      <c r="P342" s="158"/>
      <c r="Q342" s="158"/>
      <c r="R342" s="159"/>
      <c r="S342" s="159"/>
      <c r="T342" s="159"/>
      <c r="U342" s="159"/>
      <c r="V342" s="159"/>
      <c r="W342" s="159"/>
      <c r="X342" s="159"/>
      <c r="Y342" s="149"/>
      <c r="Z342" s="149"/>
      <c r="AA342" s="149"/>
      <c r="AB342" s="149"/>
      <c r="AC342" s="149"/>
      <c r="AD342" s="149"/>
      <c r="AE342" s="149"/>
      <c r="AF342" s="149"/>
      <c r="AG342" s="149" t="s">
        <v>307</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95" t="s">
        <v>675</v>
      </c>
      <c r="D343" s="188"/>
      <c r="E343" s="189">
        <v>1.478E-2</v>
      </c>
      <c r="F343" s="159"/>
      <c r="G343" s="159"/>
      <c r="H343" s="159"/>
      <c r="I343" s="159"/>
      <c r="J343" s="159"/>
      <c r="K343" s="159"/>
      <c r="L343" s="159"/>
      <c r="M343" s="159"/>
      <c r="N343" s="158"/>
      <c r="O343" s="158"/>
      <c r="P343" s="158"/>
      <c r="Q343" s="158"/>
      <c r="R343" s="159"/>
      <c r="S343" s="159"/>
      <c r="T343" s="159"/>
      <c r="U343" s="159"/>
      <c r="V343" s="159"/>
      <c r="W343" s="159"/>
      <c r="X343" s="159"/>
      <c r="Y343" s="149"/>
      <c r="Z343" s="149"/>
      <c r="AA343" s="149"/>
      <c r="AB343" s="149"/>
      <c r="AC343" s="149"/>
      <c r="AD343" s="149"/>
      <c r="AE343" s="149"/>
      <c r="AF343" s="149"/>
      <c r="AG343" s="149" t="s">
        <v>307</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95" t="s">
        <v>676</v>
      </c>
      <c r="D344" s="188"/>
      <c r="E344" s="189">
        <v>4.3299999999999996E-3</v>
      </c>
      <c r="F344" s="159"/>
      <c r="G344" s="159"/>
      <c r="H344" s="159"/>
      <c r="I344" s="159"/>
      <c r="J344" s="159"/>
      <c r="K344" s="159"/>
      <c r="L344" s="159"/>
      <c r="M344" s="159"/>
      <c r="N344" s="158"/>
      <c r="O344" s="158"/>
      <c r="P344" s="158"/>
      <c r="Q344" s="158"/>
      <c r="R344" s="159"/>
      <c r="S344" s="159"/>
      <c r="T344" s="159"/>
      <c r="U344" s="159"/>
      <c r="V344" s="159"/>
      <c r="W344" s="159"/>
      <c r="X344" s="159"/>
      <c r="Y344" s="149"/>
      <c r="Z344" s="149"/>
      <c r="AA344" s="149"/>
      <c r="AB344" s="149"/>
      <c r="AC344" s="149"/>
      <c r="AD344" s="149"/>
      <c r="AE344" s="149"/>
      <c r="AF344" s="149"/>
      <c r="AG344" s="149" t="s">
        <v>307</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195" t="s">
        <v>677</v>
      </c>
      <c r="D345" s="188"/>
      <c r="E345" s="189">
        <v>5.1000000000000004E-3</v>
      </c>
      <c r="F345" s="159"/>
      <c r="G345" s="159"/>
      <c r="H345" s="159"/>
      <c r="I345" s="159"/>
      <c r="J345" s="159"/>
      <c r="K345" s="159"/>
      <c r="L345" s="159"/>
      <c r="M345" s="159"/>
      <c r="N345" s="158"/>
      <c r="O345" s="158"/>
      <c r="P345" s="158"/>
      <c r="Q345" s="158"/>
      <c r="R345" s="159"/>
      <c r="S345" s="159"/>
      <c r="T345" s="159"/>
      <c r="U345" s="159"/>
      <c r="V345" s="159"/>
      <c r="W345" s="159"/>
      <c r="X345" s="159"/>
      <c r="Y345" s="149"/>
      <c r="Z345" s="149"/>
      <c r="AA345" s="149"/>
      <c r="AB345" s="149"/>
      <c r="AC345" s="149"/>
      <c r="AD345" s="149"/>
      <c r="AE345" s="149"/>
      <c r="AF345" s="149"/>
      <c r="AG345" s="149" t="s">
        <v>307</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67</v>
      </c>
      <c r="B346" s="169" t="s">
        <v>678</v>
      </c>
      <c r="C346" s="184" t="s">
        <v>679</v>
      </c>
      <c r="D346" s="170" t="s">
        <v>314</v>
      </c>
      <c r="E346" s="171">
        <v>0.66100000000000003</v>
      </c>
      <c r="F346" s="172"/>
      <c r="G346" s="173">
        <f>ROUND(E346*F346,2)</f>
        <v>0</v>
      </c>
      <c r="H346" s="172"/>
      <c r="I346" s="173">
        <f>ROUND(E346*H346,2)</f>
        <v>0</v>
      </c>
      <c r="J346" s="172"/>
      <c r="K346" s="173">
        <f>ROUND(E346*J346,2)</f>
        <v>0</v>
      </c>
      <c r="L346" s="173">
        <v>21</v>
      </c>
      <c r="M346" s="173">
        <f>G346*(1+L346/100)</f>
        <v>0</v>
      </c>
      <c r="N346" s="171">
        <v>2.5698099999999999</v>
      </c>
      <c r="O346" s="171">
        <f>ROUND(E346*N346,2)</f>
        <v>1.7</v>
      </c>
      <c r="P346" s="171">
        <v>0</v>
      </c>
      <c r="Q346" s="171">
        <f>ROUND(E346*P346,2)</f>
        <v>0</v>
      </c>
      <c r="R346" s="173" t="s">
        <v>636</v>
      </c>
      <c r="S346" s="173" t="s">
        <v>288</v>
      </c>
      <c r="T346" s="174" t="s">
        <v>288</v>
      </c>
      <c r="U346" s="159">
        <v>3.9289999999999998</v>
      </c>
      <c r="V346" s="159">
        <f>ROUND(E346*U346,2)</f>
        <v>2.6</v>
      </c>
      <c r="W346" s="159"/>
      <c r="X346" s="159" t="s">
        <v>302</v>
      </c>
      <c r="Y346" s="149"/>
      <c r="Z346" s="149"/>
      <c r="AA346" s="149"/>
      <c r="AB346" s="149"/>
      <c r="AC346" s="149"/>
      <c r="AD346" s="149"/>
      <c r="AE346" s="149"/>
      <c r="AF346" s="149"/>
      <c r="AG346" s="149" t="s">
        <v>303</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2" t="s">
        <v>637</v>
      </c>
      <c r="D347" s="263"/>
      <c r="E347" s="263"/>
      <c r="F347" s="263"/>
      <c r="G347" s="263"/>
      <c r="H347" s="159"/>
      <c r="I347" s="159"/>
      <c r="J347" s="159"/>
      <c r="K347" s="159"/>
      <c r="L347" s="159"/>
      <c r="M347" s="159"/>
      <c r="N347" s="158"/>
      <c r="O347" s="158"/>
      <c r="P347" s="158"/>
      <c r="Q347" s="158"/>
      <c r="R347" s="159"/>
      <c r="S347" s="159"/>
      <c r="T347" s="159"/>
      <c r="U347" s="159"/>
      <c r="V347" s="159"/>
      <c r="W347" s="159"/>
      <c r="X347" s="159"/>
      <c r="Y347" s="149"/>
      <c r="Z347" s="149"/>
      <c r="AA347" s="149"/>
      <c r="AB347" s="149"/>
      <c r="AC347" s="149"/>
      <c r="AD347" s="149"/>
      <c r="AE347" s="149"/>
      <c r="AF347" s="149"/>
      <c r="AG347" s="149" t="s">
        <v>305</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95" t="s">
        <v>431</v>
      </c>
      <c r="D348" s="188"/>
      <c r="E348" s="189"/>
      <c r="F348" s="159"/>
      <c r="G348" s="159"/>
      <c r="H348" s="159"/>
      <c r="I348" s="159"/>
      <c r="J348" s="159"/>
      <c r="K348" s="159"/>
      <c r="L348" s="159"/>
      <c r="M348" s="159"/>
      <c r="N348" s="158"/>
      <c r="O348" s="158"/>
      <c r="P348" s="158"/>
      <c r="Q348" s="158"/>
      <c r="R348" s="159"/>
      <c r="S348" s="159"/>
      <c r="T348" s="159"/>
      <c r="U348" s="159"/>
      <c r="V348" s="159"/>
      <c r="W348" s="159"/>
      <c r="X348" s="159"/>
      <c r="Y348" s="149"/>
      <c r="Z348" s="149"/>
      <c r="AA348" s="149"/>
      <c r="AB348" s="149"/>
      <c r="AC348" s="149"/>
      <c r="AD348" s="149"/>
      <c r="AE348" s="149"/>
      <c r="AF348" s="149"/>
      <c r="AG348" s="149" t="s">
        <v>307</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95" t="s">
        <v>680</v>
      </c>
      <c r="D349" s="188"/>
      <c r="E349" s="189">
        <v>0.28000000000000003</v>
      </c>
      <c r="F349" s="159"/>
      <c r="G349" s="159"/>
      <c r="H349" s="159"/>
      <c r="I349" s="159"/>
      <c r="J349" s="159"/>
      <c r="K349" s="159"/>
      <c r="L349" s="159"/>
      <c r="M349" s="159"/>
      <c r="N349" s="158"/>
      <c r="O349" s="158"/>
      <c r="P349" s="158"/>
      <c r="Q349" s="158"/>
      <c r="R349" s="159"/>
      <c r="S349" s="159"/>
      <c r="T349" s="159"/>
      <c r="U349" s="159"/>
      <c r="V349" s="159"/>
      <c r="W349" s="159"/>
      <c r="X349" s="159"/>
      <c r="Y349" s="149"/>
      <c r="Z349" s="149"/>
      <c r="AA349" s="149"/>
      <c r="AB349" s="149"/>
      <c r="AC349" s="149"/>
      <c r="AD349" s="149"/>
      <c r="AE349" s="149"/>
      <c r="AF349" s="149"/>
      <c r="AG349" s="149" t="s">
        <v>307</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195" t="s">
        <v>681</v>
      </c>
      <c r="D350" s="188"/>
      <c r="E350" s="189">
        <v>0.28999999999999998</v>
      </c>
      <c r="F350" s="159"/>
      <c r="G350" s="159"/>
      <c r="H350" s="159"/>
      <c r="I350" s="159"/>
      <c r="J350" s="159"/>
      <c r="K350" s="159"/>
      <c r="L350" s="159"/>
      <c r="M350" s="159"/>
      <c r="N350" s="158"/>
      <c r="O350" s="158"/>
      <c r="P350" s="158"/>
      <c r="Q350" s="158"/>
      <c r="R350" s="159"/>
      <c r="S350" s="159"/>
      <c r="T350" s="159"/>
      <c r="U350" s="159"/>
      <c r="V350" s="159"/>
      <c r="W350" s="159"/>
      <c r="X350" s="159"/>
      <c r="Y350" s="149"/>
      <c r="Z350" s="149"/>
      <c r="AA350" s="149"/>
      <c r="AB350" s="149"/>
      <c r="AC350" s="149"/>
      <c r="AD350" s="149"/>
      <c r="AE350" s="149"/>
      <c r="AF350" s="149"/>
      <c r="AG350" s="149" t="s">
        <v>307</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195" t="s">
        <v>682</v>
      </c>
      <c r="D351" s="188"/>
      <c r="E351" s="189">
        <v>0.04</v>
      </c>
      <c r="F351" s="159"/>
      <c r="G351" s="159"/>
      <c r="H351" s="159"/>
      <c r="I351" s="159"/>
      <c r="J351" s="159"/>
      <c r="K351" s="159"/>
      <c r="L351" s="159"/>
      <c r="M351" s="159"/>
      <c r="N351" s="158"/>
      <c r="O351" s="158"/>
      <c r="P351" s="158"/>
      <c r="Q351" s="158"/>
      <c r="R351" s="159"/>
      <c r="S351" s="159"/>
      <c r="T351" s="159"/>
      <c r="U351" s="159"/>
      <c r="V351" s="159"/>
      <c r="W351" s="159"/>
      <c r="X351" s="159"/>
      <c r="Y351" s="149"/>
      <c r="Z351" s="149"/>
      <c r="AA351" s="149"/>
      <c r="AB351" s="149"/>
      <c r="AC351" s="149"/>
      <c r="AD351" s="149"/>
      <c r="AE351" s="149"/>
      <c r="AF351" s="149"/>
      <c r="AG351" s="149" t="s">
        <v>307</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195" t="s">
        <v>683</v>
      </c>
      <c r="D352" s="188"/>
      <c r="E352" s="189">
        <v>5.0999999999999997E-2</v>
      </c>
      <c r="F352" s="159"/>
      <c r="G352" s="159"/>
      <c r="H352" s="159"/>
      <c r="I352" s="159"/>
      <c r="J352" s="159"/>
      <c r="K352" s="159"/>
      <c r="L352" s="159"/>
      <c r="M352" s="159"/>
      <c r="N352" s="158"/>
      <c r="O352" s="158"/>
      <c r="P352" s="158"/>
      <c r="Q352" s="158"/>
      <c r="R352" s="159"/>
      <c r="S352" s="159"/>
      <c r="T352" s="159"/>
      <c r="U352" s="159"/>
      <c r="V352" s="159"/>
      <c r="W352" s="159"/>
      <c r="X352" s="159"/>
      <c r="Y352" s="149"/>
      <c r="Z352" s="149"/>
      <c r="AA352" s="149"/>
      <c r="AB352" s="149"/>
      <c r="AC352" s="149"/>
      <c r="AD352" s="149"/>
      <c r="AE352" s="149"/>
      <c r="AF352" s="149"/>
      <c r="AG352" s="149" t="s">
        <v>307</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68</v>
      </c>
      <c r="B353" s="169" t="s">
        <v>684</v>
      </c>
      <c r="C353" s="184" t="s">
        <v>685</v>
      </c>
      <c r="D353" s="170" t="s">
        <v>509</v>
      </c>
      <c r="E353" s="171">
        <v>68</v>
      </c>
      <c r="F353" s="172"/>
      <c r="G353" s="173">
        <f>ROUND(E353*F353,2)</f>
        <v>0</v>
      </c>
      <c r="H353" s="172"/>
      <c r="I353" s="173">
        <f>ROUND(E353*H353,2)</f>
        <v>0</v>
      </c>
      <c r="J353" s="172"/>
      <c r="K353" s="173">
        <f>ROUND(E353*J353,2)</f>
        <v>0</v>
      </c>
      <c r="L353" s="173">
        <v>21</v>
      </c>
      <c r="M353" s="173">
        <f>G353*(1+L353/100)</f>
        <v>0</v>
      </c>
      <c r="N353" s="171">
        <v>4.7499999999999999E-3</v>
      </c>
      <c r="O353" s="171">
        <f>ROUND(E353*N353,2)</f>
        <v>0.32</v>
      </c>
      <c r="P353" s="171">
        <v>0</v>
      </c>
      <c r="Q353" s="171">
        <f>ROUND(E353*P353,2)</f>
        <v>0</v>
      </c>
      <c r="R353" s="173"/>
      <c r="S353" s="173" t="s">
        <v>288</v>
      </c>
      <c r="T353" s="174" t="s">
        <v>288</v>
      </c>
      <c r="U353" s="159">
        <v>0.35299999999999998</v>
      </c>
      <c r="V353" s="159">
        <f>ROUND(E353*U353,2)</f>
        <v>24</v>
      </c>
      <c r="W353" s="159"/>
      <c r="X353" s="159" t="s">
        <v>302</v>
      </c>
      <c r="Y353" s="149"/>
      <c r="Z353" s="149"/>
      <c r="AA353" s="149"/>
      <c r="AB353" s="149"/>
      <c r="AC353" s="149"/>
      <c r="AD353" s="149"/>
      <c r="AE353" s="149"/>
      <c r="AF353" s="149"/>
      <c r="AG353" s="149" t="s">
        <v>303</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95" t="s">
        <v>431</v>
      </c>
      <c r="D354" s="188"/>
      <c r="E354" s="189"/>
      <c r="F354" s="159"/>
      <c r="G354" s="159"/>
      <c r="H354" s="159"/>
      <c r="I354" s="159"/>
      <c r="J354" s="159"/>
      <c r="K354" s="159"/>
      <c r="L354" s="159"/>
      <c r="M354" s="159"/>
      <c r="N354" s="158"/>
      <c r="O354" s="158"/>
      <c r="P354" s="158"/>
      <c r="Q354" s="158"/>
      <c r="R354" s="159"/>
      <c r="S354" s="159"/>
      <c r="T354" s="159"/>
      <c r="U354" s="159"/>
      <c r="V354" s="159"/>
      <c r="W354" s="159"/>
      <c r="X354" s="159"/>
      <c r="Y354" s="149"/>
      <c r="Z354" s="149"/>
      <c r="AA354" s="149"/>
      <c r="AB354" s="149"/>
      <c r="AC354" s="149"/>
      <c r="AD354" s="149"/>
      <c r="AE354" s="149"/>
      <c r="AF354" s="149"/>
      <c r="AG354" s="149" t="s">
        <v>307</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95" t="s">
        <v>686</v>
      </c>
      <c r="D355" s="188"/>
      <c r="E355" s="189">
        <v>68</v>
      </c>
      <c r="F355" s="159"/>
      <c r="G355" s="159"/>
      <c r="H355" s="159"/>
      <c r="I355" s="159"/>
      <c r="J355" s="159"/>
      <c r="K355" s="159"/>
      <c r="L355" s="159"/>
      <c r="M355" s="159"/>
      <c r="N355" s="158"/>
      <c r="O355" s="158"/>
      <c r="P355" s="158"/>
      <c r="Q355" s="158"/>
      <c r="R355" s="159"/>
      <c r="S355" s="159"/>
      <c r="T355" s="159"/>
      <c r="U355" s="159"/>
      <c r="V355" s="159"/>
      <c r="W355" s="159"/>
      <c r="X355" s="159"/>
      <c r="Y355" s="149"/>
      <c r="Z355" s="149"/>
      <c r="AA355" s="149"/>
      <c r="AB355" s="149"/>
      <c r="AC355" s="149"/>
      <c r="AD355" s="149"/>
      <c r="AE355" s="149"/>
      <c r="AF355" s="149"/>
      <c r="AG355" s="149" t="s">
        <v>307</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33.75" outlineLevel="1" x14ac:dyDescent="0.2">
      <c r="A356" s="168">
        <v>69</v>
      </c>
      <c r="B356" s="169" t="s">
        <v>687</v>
      </c>
      <c r="C356" s="184" t="s">
        <v>688</v>
      </c>
      <c r="D356" s="170" t="s">
        <v>314</v>
      </c>
      <c r="E356" s="171">
        <v>9</v>
      </c>
      <c r="F356" s="172"/>
      <c r="G356" s="173">
        <f>ROUND(E356*F356,2)</f>
        <v>0</v>
      </c>
      <c r="H356" s="172"/>
      <c r="I356" s="173">
        <f>ROUND(E356*H356,2)</f>
        <v>0</v>
      </c>
      <c r="J356" s="172"/>
      <c r="K356" s="173">
        <f>ROUND(E356*J356,2)</f>
        <v>0</v>
      </c>
      <c r="L356" s="173">
        <v>21</v>
      </c>
      <c r="M356" s="173">
        <f>G356*(1+L356/100)</f>
        <v>0</v>
      </c>
      <c r="N356" s="171">
        <v>2.5251399999999999</v>
      </c>
      <c r="O356" s="171">
        <f>ROUND(E356*N356,2)</f>
        <v>22.73</v>
      </c>
      <c r="P356" s="171">
        <v>0</v>
      </c>
      <c r="Q356" s="171">
        <f>ROUND(E356*P356,2)</f>
        <v>0</v>
      </c>
      <c r="R356" s="173" t="s">
        <v>367</v>
      </c>
      <c r="S356" s="173" t="s">
        <v>288</v>
      </c>
      <c r="T356" s="174" t="s">
        <v>288</v>
      </c>
      <c r="U356" s="159">
        <v>0.98699999999999999</v>
      </c>
      <c r="V356" s="159">
        <f>ROUND(E356*U356,2)</f>
        <v>8.8800000000000008</v>
      </c>
      <c r="W356" s="159"/>
      <c r="X356" s="159" t="s">
        <v>302</v>
      </c>
      <c r="Y356" s="149"/>
      <c r="Z356" s="149"/>
      <c r="AA356" s="149"/>
      <c r="AB356" s="149"/>
      <c r="AC356" s="149"/>
      <c r="AD356" s="149"/>
      <c r="AE356" s="149"/>
      <c r="AF356" s="149"/>
      <c r="AG356" s="149" t="s">
        <v>303</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195" t="s">
        <v>306</v>
      </c>
      <c r="D357" s="188"/>
      <c r="E357" s="189"/>
      <c r="F357" s="159"/>
      <c r="G357" s="159"/>
      <c r="H357" s="159"/>
      <c r="I357" s="159"/>
      <c r="J357" s="159"/>
      <c r="K357" s="159"/>
      <c r="L357" s="159"/>
      <c r="M357" s="159"/>
      <c r="N357" s="158"/>
      <c r="O357" s="158"/>
      <c r="P357" s="158"/>
      <c r="Q357" s="158"/>
      <c r="R357" s="159"/>
      <c r="S357" s="159"/>
      <c r="T357" s="159"/>
      <c r="U357" s="159"/>
      <c r="V357" s="159"/>
      <c r="W357" s="159"/>
      <c r="X357" s="159"/>
      <c r="Y357" s="149"/>
      <c r="Z357" s="149"/>
      <c r="AA357" s="149"/>
      <c r="AB357" s="149"/>
      <c r="AC357" s="149"/>
      <c r="AD357" s="149"/>
      <c r="AE357" s="149"/>
      <c r="AF357" s="149"/>
      <c r="AG357" s="149" t="s">
        <v>307</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95" t="s">
        <v>689</v>
      </c>
      <c r="D358" s="188"/>
      <c r="E358" s="189">
        <v>9</v>
      </c>
      <c r="F358" s="159"/>
      <c r="G358" s="159"/>
      <c r="H358" s="159"/>
      <c r="I358" s="159"/>
      <c r="J358" s="159"/>
      <c r="K358" s="159"/>
      <c r="L358" s="159"/>
      <c r="M358" s="159"/>
      <c r="N358" s="158"/>
      <c r="O358" s="158"/>
      <c r="P358" s="158"/>
      <c r="Q358" s="158"/>
      <c r="R358" s="159"/>
      <c r="S358" s="159"/>
      <c r="T358" s="159"/>
      <c r="U358" s="159"/>
      <c r="V358" s="159"/>
      <c r="W358" s="159"/>
      <c r="X358" s="159"/>
      <c r="Y358" s="149"/>
      <c r="Z358" s="149"/>
      <c r="AA358" s="149"/>
      <c r="AB358" s="149"/>
      <c r="AC358" s="149"/>
      <c r="AD358" s="149"/>
      <c r="AE358" s="149"/>
      <c r="AF358" s="149"/>
      <c r="AG358" s="149" t="s">
        <v>307</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ht="22.5" outlineLevel="1" x14ac:dyDescent="0.2">
      <c r="A359" s="168">
        <v>70</v>
      </c>
      <c r="B359" s="169" t="s">
        <v>690</v>
      </c>
      <c r="C359" s="184" t="s">
        <v>691</v>
      </c>
      <c r="D359" s="170" t="s">
        <v>300</v>
      </c>
      <c r="E359" s="171">
        <v>42.883499999999998</v>
      </c>
      <c r="F359" s="172"/>
      <c r="G359" s="173">
        <f>ROUND(E359*F359,2)</f>
        <v>0</v>
      </c>
      <c r="H359" s="172"/>
      <c r="I359" s="173">
        <f>ROUND(E359*H359,2)</f>
        <v>0</v>
      </c>
      <c r="J359" s="172"/>
      <c r="K359" s="173">
        <f>ROUND(E359*J359,2)</f>
        <v>0</v>
      </c>
      <c r="L359" s="173">
        <v>21</v>
      </c>
      <c r="M359" s="173">
        <f>G359*(1+L359/100)</f>
        <v>0</v>
      </c>
      <c r="N359" s="171">
        <v>3.5650000000000001E-2</v>
      </c>
      <c r="O359" s="171">
        <f>ROUND(E359*N359,2)</f>
        <v>1.53</v>
      </c>
      <c r="P359" s="171">
        <v>0</v>
      </c>
      <c r="Q359" s="171">
        <f>ROUND(E359*P359,2)</f>
        <v>0</v>
      </c>
      <c r="R359" s="173" t="s">
        <v>367</v>
      </c>
      <c r="S359" s="173" t="s">
        <v>288</v>
      </c>
      <c r="T359" s="174" t="s">
        <v>288</v>
      </c>
      <c r="U359" s="159">
        <v>0.83499999999999996</v>
      </c>
      <c r="V359" s="159">
        <f>ROUND(E359*U359,2)</f>
        <v>35.81</v>
      </c>
      <c r="W359" s="159"/>
      <c r="X359" s="159" t="s">
        <v>302</v>
      </c>
      <c r="Y359" s="149"/>
      <c r="Z359" s="149"/>
      <c r="AA359" s="149"/>
      <c r="AB359" s="149"/>
      <c r="AC359" s="149"/>
      <c r="AD359" s="149"/>
      <c r="AE359" s="149"/>
      <c r="AF359" s="149"/>
      <c r="AG359" s="149" t="s">
        <v>303</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262" t="s">
        <v>692</v>
      </c>
      <c r="D360" s="263"/>
      <c r="E360" s="263"/>
      <c r="F360" s="263"/>
      <c r="G360" s="263"/>
      <c r="H360" s="159"/>
      <c r="I360" s="159"/>
      <c r="J360" s="159"/>
      <c r="K360" s="159"/>
      <c r="L360" s="159"/>
      <c r="M360" s="159"/>
      <c r="N360" s="158"/>
      <c r="O360" s="158"/>
      <c r="P360" s="158"/>
      <c r="Q360" s="158"/>
      <c r="R360" s="159"/>
      <c r="S360" s="159"/>
      <c r="T360" s="159"/>
      <c r="U360" s="159"/>
      <c r="V360" s="159"/>
      <c r="W360" s="159"/>
      <c r="X360" s="159"/>
      <c r="Y360" s="149"/>
      <c r="Z360" s="149"/>
      <c r="AA360" s="149"/>
      <c r="AB360" s="149"/>
      <c r="AC360" s="149"/>
      <c r="AD360" s="149"/>
      <c r="AE360" s="149"/>
      <c r="AF360" s="149"/>
      <c r="AG360" s="149" t="s">
        <v>305</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95" t="s">
        <v>693</v>
      </c>
      <c r="D361" s="188"/>
      <c r="E361" s="189">
        <v>42.883499999999998</v>
      </c>
      <c r="F361" s="159"/>
      <c r="G361" s="159"/>
      <c r="H361" s="159"/>
      <c r="I361" s="159"/>
      <c r="J361" s="159"/>
      <c r="K361" s="159"/>
      <c r="L361" s="159"/>
      <c r="M361" s="159"/>
      <c r="N361" s="158"/>
      <c r="O361" s="158"/>
      <c r="P361" s="158"/>
      <c r="Q361" s="158"/>
      <c r="R361" s="159"/>
      <c r="S361" s="159"/>
      <c r="T361" s="159"/>
      <c r="U361" s="159"/>
      <c r="V361" s="159"/>
      <c r="W361" s="159"/>
      <c r="X361" s="159"/>
      <c r="Y361" s="149"/>
      <c r="Z361" s="149"/>
      <c r="AA361" s="149"/>
      <c r="AB361" s="149"/>
      <c r="AC361" s="149"/>
      <c r="AD361" s="149"/>
      <c r="AE361" s="149"/>
      <c r="AF361" s="149"/>
      <c r="AG361" s="149" t="s">
        <v>307</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68">
        <v>71</v>
      </c>
      <c r="B362" s="169" t="s">
        <v>694</v>
      </c>
      <c r="C362" s="184" t="s">
        <v>695</v>
      </c>
      <c r="D362" s="170" t="s">
        <v>300</v>
      </c>
      <c r="E362" s="171">
        <v>42.883499999999998</v>
      </c>
      <c r="F362" s="172"/>
      <c r="G362" s="173">
        <f>ROUND(E362*F362,2)</f>
        <v>0</v>
      </c>
      <c r="H362" s="172"/>
      <c r="I362" s="173">
        <f>ROUND(E362*H362,2)</f>
        <v>0</v>
      </c>
      <c r="J362" s="172"/>
      <c r="K362" s="173">
        <f>ROUND(E362*J362,2)</f>
        <v>0</v>
      </c>
      <c r="L362" s="173">
        <v>21</v>
      </c>
      <c r="M362" s="173">
        <f>G362*(1+L362/100)</f>
        <v>0</v>
      </c>
      <c r="N362" s="171">
        <v>0</v>
      </c>
      <c r="O362" s="171">
        <f>ROUND(E362*N362,2)</f>
        <v>0</v>
      </c>
      <c r="P362" s="171">
        <v>0</v>
      </c>
      <c r="Q362" s="171">
        <f>ROUND(E362*P362,2)</f>
        <v>0</v>
      </c>
      <c r="R362" s="173" t="s">
        <v>367</v>
      </c>
      <c r="S362" s="173" t="s">
        <v>288</v>
      </c>
      <c r="T362" s="174" t="s">
        <v>288</v>
      </c>
      <c r="U362" s="159">
        <v>0.41599999999999998</v>
      </c>
      <c r="V362" s="159">
        <f>ROUND(E362*U362,2)</f>
        <v>17.84</v>
      </c>
      <c r="W362" s="159"/>
      <c r="X362" s="159" t="s">
        <v>302</v>
      </c>
      <c r="Y362" s="149"/>
      <c r="Z362" s="149"/>
      <c r="AA362" s="149"/>
      <c r="AB362" s="149"/>
      <c r="AC362" s="149"/>
      <c r="AD362" s="149"/>
      <c r="AE362" s="149"/>
      <c r="AF362" s="149"/>
      <c r="AG362" s="149" t="s">
        <v>303</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262" t="s">
        <v>692</v>
      </c>
      <c r="D363" s="263"/>
      <c r="E363" s="263"/>
      <c r="F363" s="263"/>
      <c r="G363" s="263"/>
      <c r="H363" s="159"/>
      <c r="I363" s="159"/>
      <c r="J363" s="159"/>
      <c r="K363" s="159"/>
      <c r="L363" s="159"/>
      <c r="M363" s="159"/>
      <c r="N363" s="158"/>
      <c r="O363" s="158"/>
      <c r="P363" s="158"/>
      <c r="Q363" s="158"/>
      <c r="R363" s="159"/>
      <c r="S363" s="159"/>
      <c r="T363" s="159"/>
      <c r="U363" s="159"/>
      <c r="V363" s="159"/>
      <c r="W363" s="159"/>
      <c r="X363" s="159"/>
      <c r="Y363" s="149"/>
      <c r="Z363" s="149"/>
      <c r="AA363" s="149"/>
      <c r="AB363" s="149"/>
      <c r="AC363" s="149"/>
      <c r="AD363" s="149"/>
      <c r="AE363" s="149"/>
      <c r="AF363" s="149"/>
      <c r="AG363" s="149" t="s">
        <v>305</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95" t="s">
        <v>696</v>
      </c>
      <c r="D364" s="188"/>
      <c r="E364" s="189">
        <v>42.883499999999998</v>
      </c>
      <c r="F364" s="159"/>
      <c r="G364" s="159"/>
      <c r="H364" s="159"/>
      <c r="I364" s="159"/>
      <c r="J364" s="159"/>
      <c r="K364" s="159"/>
      <c r="L364" s="159"/>
      <c r="M364" s="159"/>
      <c r="N364" s="158"/>
      <c r="O364" s="158"/>
      <c r="P364" s="158"/>
      <c r="Q364" s="158"/>
      <c r="R364" s="159"/>
      <c r="S364" s="159"/>
      <c r="T364" s="159"/>
      <c r="U364" s="159"/>
      <c r="V364" s="159"/>
      <c r="W364" s="159"/>
      <c r="X364" s="159"/>
      <c r="Y364" s="149"/>
      <c r="Z364" s="149"/>
      <c r="AA364" s="149"/>
      <c r="AB364" s="149"/>
      <c r="AC364" s="149"/>
      <c r="AD364" s="149"/>
      <c r="AE364" s="149"/>
      <c r="AF364" s="149"/>
      <c r="AG364" s="149" t="s">
        <v>307</v>
      </c>
      <c r="AH364" s="149">
        <v>5</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72</v>
      </c>
      <c r="B365" s="169" t="s">
        <v>697</v>
      </c>
      <c r="C365" s="184" t="s">
        <v>698</v>
      </c>
      <c r="D365" s="170" t="s">
        <v>518</v>
      </c>
      <c r="E365" s="171">
        <v>41.86</v>
      </c>
      <c r="F365" s="172"/>
      <c r="G365" s="173">
        <f>ROUND(E365*F365,2)</f>
        <v>0</v>
      </c>
      <c r="H365" s="172"/>
      <c r="I365" s="173">
        <f>ROUND(E365*H365,2)</f>
        <v>0</v>
      </c>
      <c r="J365" s="172"/>
      <c r="K365" s="173">
        <f>ROUND(E365*J365,2)</f>
        <v>0</v>
      </c>
      <c r="L365" s="173">
        <v>21</v>
      </c>
      <c r="M365" s="173">
        <f>G365*(1+L365/100)</f>
        <v>0</v>
      </c>
      <c r="N365" s="171">
        <v>3.0470000000000001E-2</v>
      </c>
      <c r="O365" s="171">
        <f>ROUND(E365*N365,2)</f>
        <v>1.28</v>
      </c>
      <c r="P365" s="171">
        <v>0</v>
      </c>
      <c r="Q365" s="171">
        <f>ROUND(E365*P365,2)</f>
        <v>0</v>
      </c>
      <c r="R365" s="173" t="s">
        <v>367</v>
      </c>
      <c r="S365" s="173" t="s">
        <v>288</v>
      </c>
      <c r="T365" s="174" t="s">
        <v>288</v>
      </c>
      <c r="U365" s="159">
        <v>0.87</v>
      </c>
      <c r="V365" s="159">
        <f>ROUND(E365*U365,2)</f>
        <v>36.42</v>
      </c>
      <c r="W365" s="159"/>
      <c r="X365" s="159" t="s">
        <v>302</v>
      </c>
      <c r="Y365" s="149"/>
      <c r="Z365" s="149"/>
      <c r="AA365" s="149"/>
      <c r="AB365" s="149"/>
      <c r="AC365" s="149"/>
      <c r="AD365" s="149"/>
      <c r="AE365" s="149"/>
      <c r="AF365" s="149"/>
      <c r="AG365" s="149" t="s">
        <v>303</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62" t="s">
        <v>692</v>
      </c>
      <c r="D366" s="263"/>
      <c r="E366" s="263"/>
      <c r="F366" s="263"/>
      <c r="G366" s="263"/>
      <c r="H366" s="159"/>
      <c r="I366" s="159"/>
      <c r="J366" s="159"/>
      <c r="K366" s="159"/>
      <c r="L366" s="159"/>
      <c r="M366" s="159"/>
      <c r="N366" s="158"/>
      <c r="O366" s="158"/>
      <c r="P366" s="158"/>
      <c r="Q366" s="158"/>
      <c r="R366" s="159"/>
      <c r="S366" s="159"/>
      <c r="T366" s="159"/>
      <c r="U366" s="159"/>
      <c r="V366" s="159"/>
      <c r="W366" s="159"/>
      <c r="X366" s="159"/>
      <c r="Y366" s="149"/>
      <c r="Z366" s="149"/>
      <c r="AA366" s="149"/>
      <c r="AB366" s="149"/>
      <c r="AC366" s="149"/>
      <c r="AD366" s="149"/>
      <c r="AE366" s="149"/>
      <c r="AF366" s="149"/>
      <c r="AG366" s="149" t="s">
        <v>305</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195" t="s">
        <v>699</v>
      </c>
      <c r="D367" s="188"/>
      <c r="E367" s="189">
        <v>41.86</v>
      </c>
      <c r="F367" s="159"/>
      <c r="G367" s="159"/>
      <c r="H367" s="159"/>
      <c r="I367" s="159"/>
      <c r="J367" s="159"/>
      <c r="K367" s="159"/>
      <c r="L367" s="159"/>
      <c r="M367" s="159"/>
      <c r="N367" s="158"/>
      <c r="O367" s="158"/>
      <c r="P367" s="158"/>
      <c r="Q367" s="158"/>
      <c r="R367" s="159"/>
      <c r="S367" s="159"/>
      <c r="T367" s="159"/>
      <c r="U367" s="159"/>
      <c r="V367" s="159"/>
      <c r="W367" s="159"/>
      <c r="X367" s="159"/>
      <c r="Y367" s="149"/>
      <c r="Z367" s="149"/>
      <c r="AA367" s="149"/>
      <c r="AB367" s="149"/>
      <c r="AC367" s="149"/>
      <c r="AD367" s="149"/>
      <c r="AE367" s="149"/>
      <c r="AF367" s="149"/>
      <c r="AG367" s="149" t="s">
        <v>307</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68">
        <v>73</v>
      </c>
      <c r="B368" s="169" t="s">
        <v>700</v>
      </c>
      <c r="C368" s="184" t="s">
        <v>701</v>
      </c>
      <c r="D368" s="170" t="s">
        <v>518</v>
      </c>
      <c r="E368" s="171">
        <v>41.86</v>
      </c>
      <c r="F368" s="172"/>
      <c r="G368" s="173">
        <f>ROUND(E368*F368,2)</f>
        <v>0</v>
      </c>
      <c r="H368" s="172"/>
      <c r="I368" s="173">
        <f>ROUND(E368*H368,2)</f>
        <v>0</v>
      </c>
      <c r="J368" s="172"/>
      <c r="K368" s="173">
        <f>ROUND(E368*J368,2)</f>
        <v>0</v>
      </c>
      <c r="L368" s="173">
        <v>21</v>
      </c>
      <c r="M368" s="173">
        <f>G368*(1+L368/100)</f>
        <v>0</v>
      </c>
      <c r="N368" s="171">
        <v>0</v>
      </c>
      <c r="O368" s="171">
        <f>ROUND(E368*N368,2)</f>
        <v>0</v>
      </c>
      <c r="P368" s="171">
        <v>0</v>
      </c>
      <c r="Q368" s="171">
        <f>ROUND(E368*P368,2)</f>
        <v>0</v>
      </c>
      <c r="R368" s="173" t="s">
        <v>367</v>
      </c>
      <c r="S368" s="173" t="s">
        <v>288</v>
      </c>
      <c r="T368" s="174" t="s">
        <v>288</v>
      </c>
      <c r="U368" s="159">
        <v>0.23200000000000001</v>
      </c>
      <c r="V368" s="159">
        <f>ROUND(E368*U368,2)</f>
        <v>9.7100000000000009</v>
      </c>
      <c r="W368" s="159"/>
      <c r="X368" s="159" t="s">
        <v>302</v>
      </c>
      <c r="Y368" s="149"/>
      <c r="Z368" s="149"/>
      <c r="AA368" s="149"/>
      <c r="AB368" s="149"/>
      <c r="AC368" s="149"/>
      <c r="AD368" s="149"/>
      <c r="AE368" s="149"/>
      <c r="AF368" s="149"/>
      <c r="AG368" s="149" t="s">
        <v>303</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262" t="s">
        <v>692</v>
      </c>
      <c r="D369" s="263"/>
      <c r="E369" s="263"/>
      <c r="F369" s="263"/>
      <c r="G369" s="263"/>
      <c r="H369" s="159"/>
      <c r="I369" s="159"/>
      <c r="J369" s="159"/>
      <c r="K369" s="159"/>
      <c r="L369" s="159"/>
      <c r="M369" s="159"/>
      <c r="N369" s="158"/>
      <c r="O369" s="158"/>
      <c r="P369" s="158"/>
      <c r="Q369" s="158"/>
      <c r="R369" s="159"/>
      <c r="S369" s="159"/>
      <c r="T369" s="159"/>
      <c r="U369" s="159"/>
      <c r="V369" s="159"/>
      <c r="W369" s="159"/>
      <c r="X369" s="159"/>
      <c r="Y369" s="149"/>
      <c r="Z369" s="149"/>
      <c r="AA369" s="149"/>
      <c r="AB369" s="149"/>
      <c r="AC369" s="149"/>
      <c r="AD369" s="149"/>
      <c r="AE369" s="149"/>
      <c r="AF369" s="149"/>
      <c r="AG369" s="149" t="s">
        <v>305</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95" t="s">
        <v>702</v>
      </c>
      <c r="D370" s="188"/>
      <c r="E370" s="189">
        <v>41.86</v>
      </c>
      <c r="F370" s="159"/>
      <c r="G370" s="159"/>
      <c r="H370" s="159"/>
      <c r="I370" s="159"/>
      <c r="J370" s="159"/>
      <c r="K370" s="159"/>
      <c r="L370" s="159"/>
      <c r="M370" s="159"/>
      <c r="N370" s="158"/>
      <c r="O370" s="158"/>
      <c r="P370" s="158"/>
      <c r="Q370" s="158"/>
      <c r="R370" s="159"/>
      <c r="S370" s="159"/>
      <c r="T370" s="159"/>
      <c r="U370" s="159"/>
      <c r="V370" s="159"/>
      <c r="W370" s="159"/>
      <c r="X370" s="159"/>
      <c r="Y370" s="149"/>
      <c r="Z370" s="149"/>
      <c r="AA370" s="149"/>
      <c r="AB370" s="149"/>
      <c r="AC370" s="149"/>
      <c r="AD370" s="149"/>
      <c r="AE370" s="149"/>
      <c r="AF370" s="149"/>
      <c r="AG370" s="149" t="s">
        <v>307</v>
      </c>
      <c r="AH370" s="149">
        <v>5</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68">
        <v>74</v>
      </c>
      <c r="B371" s="169" t="s">
        <v>703</v>
      </c>
      <c r="C371" s="184" t="s">
        <v>704</v>
      </c>
      <c r="D371" s="170" t="s">
        <v>355</v>
      </c>
      <c r="E371" s="171">
        <v>0.59941</v>
      </c>
      <c r="F371" s="172"/>
      <c r="G371" s="173">
        <f>ROUND(E371*F371,2)</f>
        <v>0</v>
      </c>
      <c r="H371" s="172"/>
      <c r="I371" s="173">
        <f>ROUND(E371*H371,2)</f>
        <v>0</v>
      </c>
      <c r="J371" s="172"/>
      <c r="K371" s="173">
        <f>ROUND(E371*J371,2)</f>
        <v>0</v>
      </c>
      <c r="L371" s="173">
        <v>21</v>
      </c>
      <c r="M371" s="173">
        <f>G371*(1+L371/100)</f>
        <v>0</v>
      </c>
      <c r="N371" s="171">
        <v>1.02139</v>
      </c>
      <c r="O371" s="171">
        <f>ROUND(E371*N371,2)</f>
        <v>0.61</v>
      </c>
      <c r="P371" s="171">
        <v>0</v>
      </c>
      <c r="Q371" s="171">
        <f>ROUND(E371*P371,2)</f>
        <v>0</v>
      </c>
      <c r="R371" s="173" t="s">
        <v>367</v>
      </c>
      <c r="S371" s="173" t="s">
        <v>288</v>
      </c>
      <c r="T371" s="174" t="s">
        <v>288</v>
      </c>
      <c r="U371" s="159">
        <v>26.616</v>
      </c>
      <c r="V371" s="159">
        <f>ROUND(E371*U371,2)</f>
        <v>15.95</v>
      </c>
      <c r="W371" s="159"/>
      <c r="X371" s="159" t="s">
        <v>302</v>
      </c>
      <c r="Y371" s="149"/>
      <c r="Z371" s="149"/>
      <c r="AA371" s="149"/>
      <c r="AB371" s="149"/>
      <c r="AC371" s="149"/>
      <c r="AD371" s="149"/>
      <c r="AE371" s="149"/>
      <c r="AF371" s="149"/>
      <c r="AG371" s="149" t="s">
        <v>303</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33.75" outlineLevel="1" x14ac:dyDescent="0.2">
      <c r="A372" s="156"/>
      <c r="B372" s="157"/>
      <c r="C372" s="262" t="s">
        <v>705</v>
      </c>
      <c r="D372" s="263"/>
      <c r="E372" s="263"/>
      <c r="F372" s="263"/>
      <c r="G372" s="263"/>
      <c r="H372" s="159"/>
      <c r="I372" s="159"/>
      <c r="J372" s="159"/>
      <c r="K372" s="159"/>
      <c r="L372" s="159"/>
      <c r="M372" s="159"/>
      <c r="N372" s="158"/>
      <c r="O372" s="158"/>
      <c r="P372" s="158"/>
      <c r="Q372" s="158"/>
      <c r="R372" s="159"/>
      <c r="S372" s="159"/>
      <c r="T372" s="159"/>
      <c r="U372" s="159"/>
      <c r="V372" s="159"/>
      <c r="W372" s="159"/>
      <c r="X372" s="159"/>
      <c r="Y372" s="149"/>
      <c r="Z372" s="149"/>
      <c r="AA372" s="149"/>
      <c r="AB372" s="149"/>
      <c r="AC372" s="149"/>
      <c r="AD372" s="149"/>
      <c r="AE372" s="149"/>
      <c r="AF372" s="149"/>
      <c r="AG372" s="149" t="s">
        <v>305</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94" t="str">
        <f>C372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2" s="149"/>
      <c r="BC372" s="149"/>
      <c r="BD372" s="149"/>
      <c r="BE372" s="149"/>
      <c r="BF372" s="149"/>
      <c r="BG372" s="149"/>
      <c r="BH372" s="149"/>
    </row>
    <row r="373" spans="1:60" outlineLevel="1" x14ac:dyDescent="0.2">
      <c r="A373" s="156"/>
      <c r="B373" s="157"/>
      <c r="C373" s="195" t="s">
        <v>431</v>
      </c>
      <c r="D373" s="188"/>
      <c r="E373" s="189"/>
      <c r="F373" s="159"/>
      <c r="G373" s="159"/>
      <c r="H373" s="159"/>
      <c r="I373" s="159"/>
      <c r="J373" s="159"/>
      <c r="K373" s="159"/>
      <c r="L373" s="159"/>
      <c r="M373" s="159"/>
      <c r="N373" s="158"/>
      <c r="O373" s="158"/>
      <c r="P373" s="158"/>
      <c r="Q373" s="158"/>
      <c r="R373" s="159"/>
      <c r="S373" s="159"/>
      <c r="T373" s="159"/>
      <c r="U373" s="159"/>
      <c r="V373" s="159"/>
      <c r="W373" s="159"/>
      <c r="X373" s="159"/>
      <c r="Y373" s="149"/>
      <c r="Z373" s="149"/>
      <c r="AA373" s="149"/>
      <c r="AB373" s="149"/>
      <c r="AC373" s="149"/>
      <c r="AD373" s="149"/>
      <c r="AE373" s="149"/>
      <c r="AF373" s="149"/>
      <c r="AG373" s="149" t="s">
        <v>307</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95" t="s">
        <v>706</v>
      </c>
      <c r="D374" s="188"/>
      <c r="E374" s="189">
        <v>0.59941</v>
      </c>
      <c r="F374" s="159"/>
      <c r="G374" s="159"/>
      <c r="H374" s="159"/>
      <c r="I374" s="159"/>
      <c r="J374" s="159"/>
      <c r="K374" s="159"/>
      <c r="L374" s="159"/>
      <c r="M374" s="159"/>
      <c r="N374" s="158"/>
      <c r="O374" s="158"/>
      <c r="P374" s="158"/>
      <c r="Q374" s="158"/>
      <c r="R374" s="159"/>
      <c r="S374" s="159"/>
      <c r="T374" s="159"/>
      <c r="U374" s="159"/>
      <c r="V374" s="159"/>
      <c r="W374" s="159"/>
      <c r="X374" s="159"/>
      <c r="Y374" s="149"/>
      <c r="Z374" s="149"/>
      <c r="AA374" s="149"/>
      <c r="AB374" s="149"/>
      <c r="AC374" s="149"/>
      <c r="AD374" s="149"/>
      <c r="AE374" s="149"/>
      <c r="AF374" s="149"/>
      <c r="AG374" s="149" t="s">
        <v>307</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8">
        <v>75</v>
      </c>
      <c r="B375" s="169" t="s">
        <v>707</v>
      </c>
      <c r="C375" s="184" t="s">
        <v>708</v>
      </c>
      <c r="D375" s="170" t="s">
        <v>355</v>
      </c>
      <c r="E375" s="171">
        <v>0.42698999999999998</v>
      </c>
      <c r="F375" s="172"/>
      <c r="G375" s="173">
        <f>ROUND(E375*F375,2)</f>
        <v>0</v>
      </c>
      <c r="H375" s="172"/>
      <c r="I375" s="173">
        <f>ROUND(E375*H375,2)</f>
        <v>0</v>
      </c>
      <c r="J375" s="172"/>
      <c r="K375" s="173">
        <f>ROUND(E375*J375,2)</f>
        <v>0</v>
      </c>
      <c r="L375" s="173">
        <v>21</v>
      </c>
      <c r="M375" s="173">
        <f>G375*(1+L375/100)</f>
        <v>0</v>
      </c>
      <c r="N375" s="171">
        <v>1.0543800000000001</v>
      </c>
      <c r="O375" s="171">
        <f>ROUND(E375*N375,2)</f>
        <v>0.45</v>
      </c>
      <c r="P375" s="171">
        <v>0</v>
      </c>
      <c r="Q375" s="171">
        <f>ROUND(E375*P375,2)</f>
        <v>0</v>
      </c>
      <c r="R375" s="173" t="s">
        <v>367</v>
      </c>
      <c r="S375" s="173" t="s">
        <v>288</v>
      </c>
      <c r="T375" s="174" t="s">
        <v>288</v>
      </c>
      <c r="U375" s="159">
        <v>15.211</v>
      </c>
      <c r="V375" s="159">
        <f>ROUND(E375*U375,2)</f>
        <v>6.49</v>
      </c>
      <c r="W375" s="159"/>
      <c r="X375" s="159" t="s">
        <v>302</v>
      </c>
      <c r="Y375" s="149"/>
      <c r="Z375" s="149"/>
      <c r="AA375" s="149"/>
      <c r="AB375" s="149"/>
      <c r="AC375" s="149"/>
      <c r="AD375" s="149"/>
      <c r="AE375" s="149"/>
      <c r="AF375" s="149"/>
      <c r="AG375" s="149" t="s">
        <v>303</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33.75" outlineLevel="1" x14ac:dyDescent="0.2">
      <c r="A376" s="156"/>
      <c r="B376" s="157"/>
      <c r="C376" s="262" t="s">
        <v>705</v>
      </c>
      <c r="D376" s="263"/>
      <c r="E376" s="263"/>
      <c r="F376" s="263"/>
      <c r="G376" s="263"/>
      <c r="H376" s="159"/>
      <c r="I376" s="159"/>
      <c r="J376" s="159"/>
      <c r="K376" s="159"/>
      <c r="L376" s="159"/>
      <c r="M376" s="159"/>
      <c r="N376" s="158"/>
      <c r="O376" s="158"/>
      <c r="P376" s="158"/>
      <c r="Q376" s="158"/>
      <c r="R376" s="159"/>
      <c r="S376" s="159"/>
      <c r="T376" s="159"/>
      <c r="U376" s="159"/>
      <c r="V376" s="159"/>
      <c r="W376" s="159"/>
      <c r="X376" s="159"/>
      <c r="Y376" s="149"/>
      <c r="Z376" s="149"/>
      <c r="AA376" s="149"/>
      <c r="AB376" s="149"/>
      <c r="AC376" s="149"/>
      <c r="AD376" s="149"/>
      <c r="AE376" s="149"/>
      <c r="AF376" s="149"/>
      <c r="AG376" s="149" t="s">
        <v>305</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94" t="str">
        <f>C376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6" s="149"/>
      <c r="BC376" s="149"/>
      <c r="BD376" s="149"/>
      <c r="BE376" s="149"/>
      <c r="BF376" s="149"/>
      <c r="BG376" s="149"/>
      <c r="BH376" s="149"/>
    </row>
    <row r="377" spans="1:60" outlineLevel="1" x14ac:dyDescent="0.2">
      <c r="A377" s="156"/>
      <c r="B377" s="157"/>
      <c r="C377" s="195" t="s">
        <v>431</v>
      </c>
      <c r="D377" s="188"/>
      <c r="E377" s="189"/>
      <c r="F377" s="159"/>
      <c r="G377" s="159"/>
      <c r="H377" s="159"/>
      <c r="I377" s="159"/>
      <c r="J377" s="159"/>
      <c r="K377" s="159"/>
      <c r="L377" s="159"/>
      <c r="M377" s="159"/>
      <c r="N377" s="158"/>
      <c r="O377" s="158"/>
      <c r="P377" s="158"/>
      <c r="Q377" s="158"/>
      <c r="R377" s="159"/>
      <c r="S377" s="159"/>
      <c r="T377" s="159"/>
      <c r="U377" s="159"/>
      <c r="V377" s="159"/>
      <c r="W377" s="159"/>
      <c r="X377" s="159"/>
      <c r="Y377" s="149"/>
      <c r="Z377" s="149"/>
      <c r="AA377" s="149"/>
      <c r="AB377" s="149"/>
      <c r="AC377" s="149"/>
      <c r="AD377" s="149"/>
      <c r="AE377" s="149"/>
      <c r="AF377" s="149"/>
      <c r="AG377" s="149" t="s">
        <v>307</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95" t="s">
        <v>709</v>
      </c>
      <c r="D378" s="188"/>
      <c r="E378" s="189">
        <v>0.42698999999999998</v>
      </c>
      <c r="F378" s="159"/>
      <c r="G378" s="159"/>
      <c r="H378" s="159"/>
      <c r="I378" s="159"/>
      <c r="J378" s="159"/>
      <c r="K378" s="159"/>
      <c r="L378" s="159"/>
      <c r="M378" s="159"/>
      <c r="N378" s="158"/>
      <c r="O378" s="158"/>
      <c r="P378" s="158"/>
      <c r="Q378" s="158"/>
      <c r="R378" s="159"/>
      <c r="S378" s="159"/>
      <c r="T378" s="159"/>
      <c r="U378" s="159"/>
      <c r="V378" s="159"/>
      <c r="W378" s="159"/>
      <c r="X378" s="159"/>
      <c r="Y378" s="149"/>
      <c r="Z378" s="149"/>
      <c r="AA378" s="149"/>
      <c r="AB378" s="149"/>
      <c r="AC378" s="149"/>
      <c r="AD378" s="149"/>
      <c r="AE378" s="149"/>
      <c r="AF378" s="149"/>
      <c r="AG378" s="149" t="s">
        <v>307</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33.75" outlineLevel="1" x14ac:dyDescent="0.2">
      <c r="A379" s="168">
        <v>76</v>
      </c>
      <c r="B379" s="169" t="s">
        <v>710</v>
      </c>
      <c r="C379" s="184" t="s">
        <v>711</v>
      </c>
      <c r="D379" s="170" t="s">
        <v>300</v>
      </c>
      <c r="E379" s="171">
        <v>3.56</v>
      </c>
      <c r="F379" s="172"/>
      <c r="G379" s="173">
        <f>ROUND(E379*F379,2)</f>
        <v>0</v>
      </c>
      <c r="H379" s="172"/>
      <c r="I379" s="173">
        <f>ROUND(E379*H379,2)</f>
        <v>0</v>
      </c>
      <c r="J379" s="172"/>
      <c r="K379" s="173">
        <f>ROUND(E379*J379,2)</f>
        <v>0</v>
      </c>
      <c r="L379" s="173">
        <v>21</v>
      </c>
      <c r="M379" s="173">
        <f>G379*(1+L379/100)</f>
        <v>0</v>
      </c>
      <c r="N379" s="171">
        <v>1.201E-2</v>
      </c>
      <c r="O379" s="171">
        <f>ROUND(E379*N379,2)</f>
        <v>0.04</v>
      </c>
      <c r="P379" s="171">
        <v>0</v>
      </c>
      <c r="Q379" s="171">
        <f>ROUND(E379*P379,2)</f>
        <v>0</v>
      </c>
      <c r="R379" s="173" t="s">
        <v>367</v>
      </c>
      <c r="S379" s="173" t="s">
        <v>288</v>
      </c>
      <c r="T379" s="174" t="s">
        <v>288</v>
      </c>
      <c r="U379" s="159">
        <v>0.95</v>
      </c>
      <c r="V379" s="159">
        <f>ROUND(E379*U379,2)</f>
        <v>3.38</v>
      </c>
      <c r="W379" s="159"/>
      <c r="X379" s="159" t="s">
        <v>302</v>
      </c>
      <c r="Y379" s="149"/>
      <c r="Z379" s="149"/>
      <c r="AA379" s="149"/>
      <c r="AB379" s="149"/>
      <c r="AC379" s="149"/>
      <c r="AD379" s="149"/>
      <c r="AE379" s="149"/>
      <c r="AF379" s="149"/>
      <c r="AG379" s="149" t="s">
        <v>303</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95" t="s">
        <v>712</v>
      </c>
      <c r="D380" s="188"/>
      <c r="E380" s="189">
        <v>3.56</v>
      </c>
      <c r="F380" s="159"/>
      <c r="G380" s="159"/>
      <c r="H380" s="159"/>
      <c r="I380" s="159"/>
      <c r="J380" s="159"/>
      <c r="K380" s="159"/>
      <c r="L380" s="159"/>
      <c r="M380" s="159"/>
      <c r="N380" s="158"/>
      <c r="O380" s="158"/>
      <c r="P380" s="158"/>
      <c r="Q380" s="158"/>
      <c r="R380" s="159"/>
      <c r="S380" s="159"/>
      <c r="T380" s="159"/>
      <c r="U380" s="159"/>
      <c r="V380" s="159"/>
      <c r="W380" s="159"/>
      <c r="X380" s="159"/>
      <c r="Y380" s="149"/>
      <c r="Z380" s="149"/>
      <c r="AA380" s="149"/>
      <c r="AB380" s="149"/>
      <c r="AC380" s="149"/>
      <c r="AD380" s="149"/>
      <c r="AE380" s="149"/>
      <c r="AF380" s="149"/>
      <c r="AG380" s="149" t="s">
        <v>307</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8">
        <v>77</v>
      </c>
      <c r="B381" s="169" t="s">
        <v>713</v>
      </c>
      <c r="C381" s="184" t="s">
        <v>714</v>
      </c>
      <c r="D381" s="170" t="s">
        <v>300</v>
      </c>
      <c r="E381" s="171">
        <v>102.65</v>
      </c>
      <c r="F381" s="172"/>
      <c r="G381" s="173">
        <f>ROUND(E381*F381,2)</f>
        <v>0</v>
      </c>
      <c r="H381" s="172"/>
      <c r="I381" s="173">
        <f>ROUND(E381*H381,2)</f>
        <v>0</v>
      </c>
      <c r="J381" s="172"/>
      <c r="K381" s="173">
        <f>ROUND(E381*J381,2)</f>
        <v>0</v>
      </c>
      <c r="L381" s="173">
        <v>21</v>
      </c>
      <c r="M381" s="173">
        <f>G381*(1+L381/100)</f>
        <v>0</v>
      </c>
      <c r="N381" s="171">
        <v>7.5500000000000003E-3</v>
      </c>
      <c r="O381" s="171">
        <f>ROUND(E381*N381,2)</f>
        <v>0.78</v>
      </c>
      <c r="P381" s="171">
        <v>0</v>
      </c>
      <c r="Q381" s="171">
        <f>ROUND(E381*P381,2)</f>
        <v>0</v>
      </c>
      <c r="R381" s="173" t="s">
        <v>367</v>
      </c>
      <c r="S381" s="173" t="s">
        <v>288</v>
      </c>
      <c r="T381" s="174" t="s">
        <v>288</v>
      </c>
      <c r="U381" s="159">
        <v>0.5</v>
      </c>
      <c r="V381" s="159">
        <f>ROUND(E381*U381,2)</f>
        <v>51.33</v>
      </c>
      <c r="W381" s="159"/>
      <c r="X381" s="159" t="s">
        <v>302</v>
      </c>
      <c r="Y381" s="149"/>
      <c r="Z381" s="149"/>
      <c r="AA381" s="149"/>
      <c r="AB381" s="149"/>
      <c r="AC381" s="149"/>
      <c r="AD381" s="149"/>
      <c r="AE381" s="149"/>
      <c r="AF381" s="149"/>
      <c r="AG381" s="149" t="s">
        <v>303</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195" t="s">
        <v>715</v>
      </c>
      <c r="D382" s="188"/>
      <c r="E382" s="189">
        <v>48.47</v>
      </c>
      <c r="F382" s="159"/>
      <c r="G382" s="159"/>
      <c r="H382" s="159"/>
      <c r="I382" s="159"/>
      <c r="J382" s="159"/>
      <c r="K382" s="159"/>
      <c r="L382" s="159"/>
      <c r="M382" s="159"/>
      <c r="N382" s="158"/>
      <c r="O382" s="158"/>
      <c r="P382" s="158"/>
      <c r="Q382" s="158"/>
      <c r="R382" s="159"/>
      <c r="S382" s="159"/>
      <c r="T382" s="159"/>
      <c r="U382" s="159"/>
      <c r="V382" s="159"/>
      <c r="W382" s="159"/>
      <c r="X382" s="159"/>
      <c r="Y382" s="149"/>
      <c r="Z382" s="149"/>
      <c r="AA382" s="149"/>
      <c r="AB382" s="149"/>
      <c r="AC382" s="149"/>
      <c r="AD382" s="149"/>
      <c r="AE382" s="149"/>
      <c r="AF382" s="149"/>
      <c r="AG382" s="149" t="s">
        <v>307</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95" t="s">
        <v>716</v>
      </c>
      <c r="D383" s="188"/>
      <c r="E383" s="189">
        <v>54.18</v>
      </c>
      <c r="F383" s="159"/>
      <c r="G383" s="159"/>
      <c r="H383" s="159"/>
      <c r="I383" s="159"/>
      <c r="J383" s="159"/>
      <c r="K383" s="159"/>
      <c r="L383" s="159"/>
      <c r="M383" s="159"/>
      <c r="N383" s="158"/>
      <c r="O383" s="158"/>
      <c r="P383" s="158"/>
      <c r="Q383" s="158"/>
      <c r="R383" s="159"/>
      <c r="S383" s="159"/>
      <c r="T383" s="159"/>
      <c r="U383" s="159"/>
      <c r="V383" s="159"/>
      <c r="W383" s="159"/>
      <c r="X383" s="159"/>
      <c r="Y383" s="149"/>
      <c r="Z383" s="149"/>
      <c r="AA383" s="149"/>
      <c r="AB383" s="149"/>
      <c r="AC383" s="149"/>
      <c r="AD383" s="149"/>
      <c r="AE383" s="149"/>
      <c r="AF383" s="149"/>
      <c r="AG383" s="149" t="s">
        <v>307</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x14ac:dyDescent="0.2">
      <c r="A384" s="168">
        <v>78</v>
      </c>
      <c r="B384" s="169" t="s">
        <v>717</v>
      </c>
      <c r="C384" s="184" t="s">
        <v>714</v>
      </c>
      <c r="D384" s="170" t="s">
        <v>300</v>
      </c>
      <c r="E384" s="171">
        <v>24.61</v>
      </c>
      <c r="F384" s="172"/>
      <c r="G384" s="173">
        <f>ROUND(E384*F384,2)</f>
        <v>0</v>
      </c>
      <c r="H384" s="172"/>
      <c r="I384" s="173">
        <f>ROUND(E384*H384,2)</f>
        <v>0</v>
      </c>
      <c r="J384" s="172"/>
      <c r="K384" s="173">
        <f>ROUND(E384*J384,2)</f>
        <v>0</v>
      </c>
      <c r="L384" s="173">
        <v>21</v>
      </c>
      <c r="M384" s="173">
        <f>G384*(1+L384/100)</f>
        <v>0</v>
      </c>
      <c r="N384" s="171">
        <v>7.5500000000000003E-3</v>
      </c>
      <c r="O384" s="171">
        <f>ROUND(E384*N384,2)</f>
        <v>0.19</v>
      </c>
      <c r="P384" s="171">
        <v>0</v>
      </c>
      <c r="Q384" s="171">
        <f>ROUND(E384*P384,2)</f>
        <v>0</v>
      </c>
      <c r="R384" s="173" t="s">
        <v>367</v>
      </c>
      <c r="S384" s="173" t="s">
        <v>288</v>
      </c>
      <c r="T384" s="174" t="s">
        <v>288</v>
      </c>
      <c r="U384" s="159">
        <v>0.5</v>
      </c>
      <c r="V384" s="159">
        <f>ROUND(E384*U384,2)</f>
        <v>12.31</v>
      </c>
      <c r="W384" s="159"/>
      <c r="X384" s="159" t="s">
        <v>302</v>
      </c>
      <c r="Y384" s="149"/>
      <c r="Z384" s="149"/>
      <c r="AA384" s="149"/>
      <c r="AB384" s="149"/>
      <c r="AC384" s="149"/>
      <c r="AD384" s="149"/>
      <c r="AE384" s="149"/>
      <c r="AF384" s="149"/>
      <c r="AG384" s="149" t="s">
        <v>303</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268" t="s">
        <v>718</v>
      </c>
      <c r="D385" s="269"/>
      <c r="E385" s="269"/>
      <c r="F385" s="269"/>
      <c r="G385" s="269"/>
      <c r="H385" s="159"/>
      <c r="I385" s="159"/>
      <c r="J385" s="159"/>
      <c r="K385" s="159"/>
      <c r="L385" s="159"/>
      <c r="M385" s="159"/>
      <c r="N385" s="158"/>
      <c r="O385" s="158"/>
      <c r="P385" s="158"/>
      <c r="Q385" s="158"/>
      <c r="R385" s="159"/>
      <c r="S385" s="159"/>
      <c r="T385" s="159"/>
      <c r="U385" s="159"/>
      <c r="V385" s="159"/>
      <c r="W385" s="159"/>
      <c r="X385" s="159"/>
      <c r="Y385" s="149"/>
      <c r="Z385" s="149"/>
      <c r="AA385" s="149"/>
      <c r="AB385" s="149"/>
      <c r="AC385" s="149"/>
      <c r="AD385" s="149"/>
      <c r="AE385" s="149"/>
      <c r="AF385" s="149"/>
      <c r="AG385" s="149" t="s">
        <v>318</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95" t="s">
        <v>719</v>
      </c>
      <c r="D386" s="188"/>
      <c r="E386" s="189">
        <v>24.61</v>
      </c>
      <c r="F386" s="159"/>
      <c r="G386" s="159"/>
      <c r="H386" s="159"/>
      <c r="I386" s="159"/>
      <c r="J386" s="159"/>
      <c r="K386" s="159"/>
      <c r="L386" s="159"/>
      <c r="M386" s="159"/>
      <c r="N386" s="158"/>
      <c r="O386" s="158"/>
      <c r="P386" s="158"/>
      <c r="Q386" s="158"/>
      <c r="R386" s="159"/>
      <c r="S386" s="159"/>
      <c r="T386" s="159"/>
      <c r="U386" s="159"/>
      <c r="V386" s="159"/>
      <c r="W386" s="159"/>
      <c r="X386" s="159"/>
      <c r="Y386" s="149"/>
      <c r="Z386" s="149"/>
      <c r="AA386" s="149"/>
      <c r="AB386" s="149"/>
      <c r="AC386" s="149"/>
      <c r="AD386" s="149"/>
      <c r="AE386" s="149"/>
      <c r="AF386" s="149"/>
      <c r="AG386" s="149" t="s">
        <v>307</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ht="22.5" outlineLevel="1" x14ac:dyDescent="0.2">
      <c r="A387" s="168">
        <v>79</v>
      </c>
      <c r="B387" s="169" t="s">
        <v>720</v>
      </c>
      <c r="C387" s="184" t="s">
        <v>721</v>
      </c>
      <c r="D387" s="170" t="s">
        <v>509</v>
      </c>
      <c r="E387" s="171">
        <v>68</v>
      </c>
      <c r="F387" s="172"/>
      <c r="G387" s="173">
        <f>ROUND(E387*F387,2)</f>
        <v>0</v>
      </c>
      <c r="H387" s="172"/>
      <c r="I387" s="173">
        <f>ROUND(E387*H387,2)</f>
        <v>0</v>
      </c>
      <c r="J387" s="172"/>
      <c r="K387" s="173">
        <f>ROUND(E387*J387,2)</f>
        <v>0</v>
      </c>
      <c r="L387" s="173">
        <v>21</v>
      </c>
      <c r="M387" s="173">
        <f>G387*(1+L387/100)</f>
        <v>0</v>
      </c>
      <c r="N387" s="171">
        <v>7.1999999999999995E-2</v>
      </c>
      <c r="O387" s="171">
        <f>ROUND(E387*N387,2)</f>
        <v>4.9000000000000004</v>
      </c>
      <c r="P387" s="171">
        <v>0</v>
      </c>
      <c r="Q387" s="171">
        <f>ROUND(E387*P387,2)</f>
        <v>0</v>
      </c>
      <c r="R387" s="173" t="s">
        <v>360</v>
      </c>
      <c r="S387" s="173" t="s">
        <v>288</v>
      </c>
      <c r="T387" s="174" t="s">
        <v>288</v>
      </c>
      <c r="U387" s="159">
        <v>0</v>
      </c>
      <c r="V387" s="159">
        <f>ROUND(E387*U387,2)</f>
        <v>0</v>
      </c>
      <c r="W387" s="159"/>
      <c r="X387" s="159" t="s">
        <v>361</v>
      </c>
      <c r="Y387" s="149"/>
      <c r="Z387" s="149"/>
      <c r="AA387" s="149"/>
      <c r="AB387" s="149"/>
      <c r="AC387" s="149"/>
      <c r="AD387" s="149"/>
      <c r="AE387" s="149"/>
      <c r="AF387" s="149"/>
      <c r="AG387" s="149" t="s">
        <v>362</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95" t="s">
        <v>686</v>
      </c>
      <c r="D388" s="188"/>
      <c r="E388" s="189">
        <v>68</v>
      </c>
      <c r="F388" s="159"/>
      <c r="G388" s="159"/>
      <c r="H388" s="159"/>
      <c r="I388" s="159"/>
      <c r="J388" s="159"/>
      <c r="K388" s="159"/>
      <c r="L388" s="159"/>
      <c r="M388" s="159"/>
      <c r="N388" s="158"/>
      <c r="O388" s="158"/>
      <c r="P388" s="158"/>
      <c r="Q388" s="158"/>
      <c r="R388" s="159"/>
      <c r="S388" s="159"/>
      <c r="T388" s="159"/>
      <c r="U388" s="159"/>
      <c r="V388" s="159"/>
      <c r="W388" s="159"/>
      <c r="X388" s="159"/>
      <c r="Y388" s="149"/>
      <c r="Z388" s="149"/>
      <c r="AA388" s="149"/>
      <c r="AB388" s="149"/>
      <c r="AC388" s="149"/>
      <c r="AD388" s="149"/>
      <c r="AE388" s="149"/>
      <c r="AF388" s="149"/>
      <c r="AG388" s="149" t="s">
        <v>307</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x14ac:dyDescent="0.2">
      <c r="A389" s="161" t="s">
        <v>283</v>
      </c>
      <c r="B389" s="162" t="s">
        <v>105</v>
      </c>
      <c r="C389" s="182" t="s">
        <v>106</v>
      </c>
      <c r="D389" s="163"/>
      <c r="E389" s="164"/>
      <c r="F389" s="165"/>
      <c r="G389" s="165">
        <f>SUMIF(AG390:AG396,"&lt;&gt;NOR",G390:G396)</f>
        <v>0</v>
      </c>
      <c r="H389" s="165"/>
      <c r="I389" s="165">
        <f>SUM(I390:I396)</f>
        <v>0</v>
      </c>
      <c r="J389" s="165"/>
      <c r="K389" s="165">
        <f>SUM(K390:K396)</f>
        <v>0</v>
      </c>
      <c r="L389" s="165"/>
      <c r="M389" s="165">
        <f>SUM(M390:M396)</f>
        <v>0</v>
      </c>
      <c r="N389" s="164"/>
      <c r="O389" s="164">
        <f>SUM(O390:O396)</f>
        <v>4.7300000000000004</v>
      </c>
      <c r="P389" s="164"/>
      <c r="Q389" s="164">
        <f>SUM(Q390:Q396)</f>
        <v>0</v>
      </c>
      <c r="R389" s="165"/>
      <c r="S389" s="165"/>
      <c r="T389" s="166"/>
      <c r="U389" s="160"/>
      <c r="V389" s="160">
        <f>SUM(V390:V396)</f>
        <v>3.3</v>
      </c>
      <c r="W389" s="160"/>
      <c r="X389" s="160"/>
      <c r="AG389" t="s">
        <v>284</v>
      </c>
    </row>
    <row r="390" spans="1:60" ht="22.5" outlineLevel="1" x14ac:dyDescent="0.2">
      <c r="A390" s="168">
        <v>80</v>
      </c>
      <c r="B390" s="169" t="s">
        <v>722</v>
      </c>
      <c r="C390" s="184" t="s">
        <v>723</v>
      </c>
      <c r="D390" s="170" t="s">
        <v>300</v>
      </c>
      <c r="E390" s="171">
        <v>8.25</v>
      </c>
      <c r="F390" s="172"/>
      <c r="G390" s="173">
        <f>ROUND(E390*F390,2)</f>
        <v>0</v>
      </c>
      <c r="H390" s="172"/>
      <c r="I390" s="173">
        <f>ROUND(E390*H390,2)</f>
        <v>0</v>
      </c>
      <c r="J390" s="172"/>
      <c r="K390" s="173">
        <f>ROUND(E390*J390,2)</f>
        <v>0</v>
      </c>
      <c r="L390" s="173">
        <v>21</v>
      </c>
      <c r="M390" s="173">
        <f>G390*(1+L390/100)</f>
        <v>0</v>
      </c>
      <c r="N390" s="171">
        <v>0.378</v>
      </c>
      <c r="O390" s="171">
        <f>ROUND(E390*N390,2)</f>
        <v>3.12</v>
      </c>
      <c r="P390" s="171">
        <v>0</v>
      </c>
      <c r="Q390" s="171">
        <f>ROUND(E390*P390,2)</f>
        <v>0</v>
      </c>
      <c r="R390" s="173" t="s">
        <v>301</v>
      </c>
      <c r="S390" s="173" t="s">
        <v>288</v>
      </c>
      <c r="T390" s="174" t="s">
        <v>288</v>
      </c>
      <c r="U390" s="159">
        <v>2.5999999999999999E-2</v>
      </c>
      <c r="V390" s="159">
        <f>ROUND(E390*U390,2)</f>
        <v>0.21</v>
      </c>
      <c r="W390" s="159"/>
      <c r="X390" s="159" t="s">
        <v>302</v>
      </c>
      <c r="Y390" s="149"/>
      <c r="Z390" s="149"/>
      <c r="AA390" s="149"/>
      <c r="AB390" s="149"/>
      <c r="AC390" s="149"/>
      <c r="AD390" s="149"/>
      <c r="AE390" s="149"/>
      <c r="AF390" s="149"/>
      <c r="AG390" s="149" t="s">
        <v>303</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95" t="s">
        <v>724</v>
      </c>
      <c r="D391" s="188"/>
      <c r="E391" s="189">
        <v>8.25</v>
      </c>
      <c r="F391" s="159"/>
      <c r="G391" s="159"/>
      <c r="H391" s="159"/>
      <c r="I391" s="159"/>
      <c r="J391" s="159"/>
      <c r="K391" s="159"/>
      <c r="L391" s="159"/>
      <c r="M391" s="159"/>
      <c r="N391" s="158"/>
      <c r="O391" s="158"/>
      <c r="P391" s="158"/>
      <c r="Q391" s="158"/>
      <c r="R391" s="159"/>
      <c r="S391" s="159"/>
      <c r="T391" s="159"/>
      <c r="U391" s="159"/>
      <c r="V391" s="159"/>
      <c r="W391" s="159"/>
      <c r="X391" s="159"/>
      <c r="Y391" s="149"/>
      <c r="Z391" s="149"/>
      <c r="AA391" s="149"/>
      <c r="AB391" s="149"/>
      <c r="AC391" s="149"/>
      <c r="AD391" s="149"/>
      <c r="AE391" s="149"/>
      <c r="AF391" s="149"/>
      <c r="AG391" s="149" t="s">
        <v>307</v>
      </c>
      <c r="AH391" s="149">
        <v>5</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8">
        <v>81</v>
      </c>
      <c r="B392" s="169" t="s">
        <v>725</v>
      </c>
      <c r="C392" s="184" t="s">
        <v>726</v>
      </c>
      <c r="D392" s="170" t="s">
        <v>300</v>
      </c>
      <c r="E392" s="171">
        <v>8.25</v>
      </c>
      <c r="F392" s="172"/>
      <c r="G392" s="173">
        <f>ROUND(E392*F392,2)</f>
        <v>0</v>
      </c>
      <c r="H392" s="172"/>
      <c r="I392" s="173">
        <f>ROUND(E392*H392,2)</f>
        <v>0</v>
      </c>
      <c r="J392" s="172"/>
      <c r="K392" s="173">
        <f>ROUND(E392*J392,2)</f>
        <v>0</v>
      </c>
      <c r="L392" s="173">
        <v>21</v>
      </c>
      <c r="M392" s="173">
        <f>G392*(1+L392/100)</f>
        <v>0</v>
      </c>
      <c r="N392" s="171">
        <v>7.1999999999999995E-2</v>
      </c>
      <c r="O392" s="171">
        <f>ROUND(E392*N392,2)</f>
        <v>0.59</v>
      </c>
      <c r="P392" s="171">
        <v>0</v>
      </c>
      <c r="Q392" s="171">
        <f>ROUND(E392*P392,2)</f>
        <v>0</v>
      </c>
      <c r="R392" s="173" t="s">
        <v>301</v>
      </c>
      <c r="S392" s="173" t="s">
        <v>288</v>
      </c>
      <c r="T392" s="174" t="s">
        <v>288</v>
      </c>
      <c r="U392" s="159">
        <v>0.375</v>
      </c>
      <c r="V392" s="159">
        <f>ROUND(E392*U392,2)</f>
        <v>3.09</v>
      </c>
      <c r="W392" s="159"/>
      <c r="X392" s="159" t="s">
        <v>302</v>
      </c>
      <c r="Y392" s="149"/>
      <c r="Z392" s="149"/>
      <c r="AA392" s="149"/>
      <c r="AB392" s="149"/>
      <c r="AC392" s="149"/>
      <c r="AD392" s="149"/>
      <c r="AE392" s="149"/>
      <c r="AF392" s="149"/>
      <c r="AG392" s="149" t="s">
        <v>303</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2.5" outlineLevel="1" x14ac:dyDescent="0.2">
      <c r="A393" s="156"/>
      <c r="B393" s="157"/>
      <c r="C393" s="262" t="s">
        <v>727</v>
      </c>
      <c r="D393" s="263"/>
      <c r="E393" s="263"/>
      <c r="F393" s="263"/>
      <c r="G393" s="263"/>
      <c r="H393" s="159"/>
      <c r="I393" s="159"/>
      <c r="J393" s="159"/>
      <c r="K393" s="159"/>
      <c r="L393" s="159"/>
      <c r="M393" s="159"/>
      <c r="N393" s="158"/>
      <c r="O393" s="158"/>
      <c r="P393" s="158"/>
      <c r="Q393" s="158"/>
      <c r="R393" s="159"/>
      <c r="S393" s="159"/>
      <c r="T393" s="159"/>
      <c r="U393" s="159"/>
      <c r="V393" s="159"/>
      <c r="W393" s="159"/>
      <c r="X393" s="159"/>
      <c r="Y393" s="149"/>
      <c r="Z393" s="149"/>
      <c r="AA393" s="149"/>
      <c r="AB393" s="149"/>
      <c r="AC393" s="149"/>
      <c r="AD393" s="149"/>
      <c r="AE393" s="149"/>
      <c r="AF393" s="149"/>
      <c r="AG393" s="149" t="s">
        <v>305</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94" t="str">
        <f>C393</f>
        <v>komunikací pro pěší do velikosti dlaždic 0,25 m2 s provedením lože do tl. 30 mm, s vyplněním spár a se smetením přebytečného materiálu na vzdálenost do 3 m</v>
      </c>
      <c r="BB393" s="149"/>
      <c r="BC393" s="149"/>
      <c r="BD393" s="149"/>
      <c r="BE393" s="149"/>
      <c r="BF393" s="149"/>
      <c r="BG393" s="149"/>
      <c r="BH393" s="149"/>
    </row>
    <row r="394" spans="1:60" outlineLevel="1" x14ac:dyDescent="0.2">
      <c r="A394" s="156"/>
      <c r="B394" s="157"/>
      <c r="C394" s="195" t="s">
        <v>728</v>
      </c>
      <c r="D394" s="188"/>
      <c r="E394" s="189">
        <v>8.25</v>
      </c>
      <c r="F394" s="159"/>
      <c r="G394" s="159"/>
      <c r="H394" s="159"/>
      <c r="I394" s="159"/>
      <c r="J394" s="159"/>
      <c r="K394" s="159"/>
      <c r="L394" s="159"/>
      <c r="M394" s="159"/>
      <c r="N394" s="158"/>
      <c r="O394" s="158"/>
      <c r="P394" s="158"/>
      <c r="Q394" s="158"/>
      <c r="R394" s="159"/>
      <c r="S394" s="159"/>
      <c r="T394" s="159"/>
      <c r="U394" s="159"/>
      <c r="V394" s="159"/>
      <c r="W394" s="159"/>
      <c r="X394" s="159"/>
      <c r="Y394" s="149"/>
      <c r="Z394" s="149"/>
      <c r="AA394" s="149"/>
      <c r="AB394" s="149"/>
      <c r="AC394" s="149"/>
      <c r="AD394" s="149"/>
      <c r="AE394" s="149"/>
      <c r="AF394" s="149"/>
      <c r="AG394" s="149" t="s">
        <v>307</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68">
        <v>82</v>
      </c>
      <c r="B395" s="169" t="s">
        <v>729</v>
      </c>
      <c r="C395" s="184" t="s">
        <v>730</v>
      </c>
      <c r="D395" s="170" t="s">
        <v>300</v>
      </c>
      <c r="E395" s="171">
        <v>8.6624999999999996</v>
      </c>
      <c r="F395" s="172"/>
      <c r="G395" s="173">
        <f>ROUND(E395*F395,2)</f>
        <v>0</v>
      </c>
      <c r="H395" s="172"/>
      <c r="I395" s="173">
        <f>ROUND(E395*H395,2)</f>
        <v>0</v>
      </c>
      <c r="J395" s="172"/>
      <c r="K395" s="173">
        <f>ROUND(E395*J395,2)</f>
        <v>0</v>
      </c>
      <c r="L395" s="173">
        <v>21</v>
      </c>
      <c r="M395" s="173">
        <f>G395*(1+L395/100)</f>
        <v>0</v>
      </c>
      <c r="N395" s="171">
        <v>0.11799999999999999</v>
      </c>
      <c r="O395" s="171">
        <f>ROUND(E395*N395,2)</f>
        <v>1.02</v>
      </c>
      <c r="P395" s="171">
        <v>0</v>
      </c>
      <c r="Q395" s="171">
        <f>ROUND(E395*P395,2)</f>
        <v>0</v>
      </c>
      <c r="R395" s="173" t="s">
        <v>360</v>
      </c>
      <c r="S395" s="173" t="s">
        <v>288</v>
      </c>
      <c r="T395" s="174" t="s">
        <v>288</v>
      </c>
      <c r="U395" s="159">
        <v>0</v>
      </c>
      <c r="V395" s="159">
        <f>ROUND(E395*U395,2)</f>
        <v>0</v>
      </c>
      <c r="W395" s="159"/>
      <c r="X395" s="159" t="s">
        <v>361</v>
      </c>
      <c r="Y395" s="149"/>
      <c r="Z395" s="149"/>
      <c r="AA395" s="149"/>
      <c r="AB395" s="149"/>
      <c r="AC395" s="149"/>
      <c r="AD395" s="149"/>
      <c r="AE395" s="149"/>
      <c r="AF395" s="149"/>
      <c r="AG395" s="149" t="s">
        <v>362</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95" t="s">
        <v>731</v>
      </c>
      <c r="D396" s="188"/>
      <c r="E396" s="189">
        <v>8.6624999999999996</v>
      </c>
      <c r="F396" s="159"/>
      <c r="G396" s="159"/>
      <c r="H396" s="159"/>
      <c r="I396" s="159"/>
      <c r="J396" s="159"/>
      <c r="K396" s="159"/>
      <c r="L396" s="159"/>
      <c r="M396" s="159"/>
      <c r="N396" s="158"/>
      <c r="O396" s="158"/>
      <c r="P396" s="158"/>
      <c r="Q396" s="158"/>
      <c r="R396" s="159"/>
      <c r="S396" s="159"/>
      <c r="T396" s="159"/>
      <c r="U396" s="159"/>
      <c r="V396" s="159"/>
      <c r="W396" s="159"/>
      <c r="X396" s="159"/>
      <c r="Y396" s="149"/>
      <c r="Z396" s="149"/>
      <c r="AA396" s="149"/>
      <c r="AB396" s="149"/>
      <c r="AC396" s="149"/>
      <c r="AD396" s="149"/>
      <c r="AE396" s="149"/>
      <c r="AF396" s="149"/>
      <c r="AG396" s="149" t="s">
        <v>307</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x14ac:dyDescent="0.2">
      <c r="A397" s="161" t="s">
        <v>283</v>
      </c>
      <c r="B397" s="162" t="s">
        <v>107</v>
      </c>
      <c r="C397" s="182" t="s">
        <v>108</v>
      </c>
      <c r="D397" s="163"/>
      <c r="E397" s="164"/>
      <c r="F397" s="165"/>
      <c r="G397" s="165">
        <f>SUMIF(AG398:AG438,"&lt;&gt;NOR",G398:G438)</f>
        <v>0</v>
      </c>
      <c r="H397" s="165"/>
      <c r="I397" s="165">
        <f>SUM(I398:I438)</f>
        <v>0</v>
      </c>
      <c r="J397" s="165"/>
      <c r="K397" s="165">
        <f>SUM(K398:K438)</f>
        <v>0</v>
      </c>
      <c r="L397" s="165"/>
      <c r="M397" s="165">
        <f>SUM(M398:M438)</f>
        <v>0</v>
      </c>
      <c r="N397" s="164"/>
      <c r="O397" s="164">
        <f>SUM(O398:O438)</f>
        <v>67.55</v>
      </c>
      <c r="P397" s="164"/>
      <c r="Q397" s="164">
        <f>SUM(Q398:Q438)</f>
        <v>0</v>
      </c>
      <c r="R397" s="165"/>
      <c r="S397" s="165"/>
      <c r="T397" s="166"/>
      <c r="U397" s="160"/>
      <c r="V397" s="160">
        <f>SUM(V398:V438)</f>
        <v>1195.31</v>
      </c>
      <c r="W397" s="160"/>
      <c r="X397" s="160"/>
      <c r="AG397" t="s">
        <v>284</v>
      </c>
    </row>
    <row r="398" spans="1:60" outlineLevel="1" x14ac:dyDescent="0.2">
      <c r="A398" s="168">
        <v>83</v>
      </c>
      <c r="B398" s="169" t="s">
        <v>732</v>
      </c>
      <c r="C398" s="184" t="s">
        <v>733</v>
      </c>
      <c r="D398" s="170" t="s">
        <v>300</v>
      </c>
      <c r="E398" s="171">
        <v>251.64500000000001</v>
      </c>
      <c r="F398" s="172"/>
      <c r="G398" s="173">
        <f>ROUND(E398*F398,2)</f>
        <v>0</v>
      </c>
      <c r="H398" s="172"/>
      <c r="I398" s="173">
        <f>ROUND(E398*H398,2)</f>
        <v>0</v>
      </c>
      <c r="J398" s="172"/>
      <c r="K398" s="173">
        <f>ROUND(E398*J398,2)</f>
        <v>0</v>
      </c>
      <c r="L398" s="173">
        <v>21</v>
      </c>
      <c r="M398" s="173">
        <f>G398*(1+L398/100)</f>
        <v>0</v>
      </c>
      <c r="N398" s="171">
        <v>4.0000000000000003E-5</v>
      </c>
      <c r="O398" s="171">
        <f>ROUND(E398*N398,2)</f>
        <v>0.01</v>
      </c>
      <c r="P398" s="171">
        <v>0</v>
      </c>
      <c r="Q398" s="171">
        <f>ROUND(E398*P398,2)</f>
        <v>0</v>
      </c>
      <c r="R398" s="173" t="s">
        <v>367</v>
      </c>
      <c r="S398" s="173" t="s">
        <v>288</v>
      </c>
      <c r="T398" s="174" t="s">
        <v>288</v>
      </c>
      <c r="U398" s="159">
        <v>7.8E-2</v>
      </c>
      <c r="V398" s="159">
        <f>ROUND(E398*U398,2)</f>
        <v>19.63</v>
      </c>
      <c r="W398" s="159"/>
      <c r="X398" s="159" t="s">
        <v>302</v>
      </c>
      <c r="Y398" s="149"/>
      <c r="Z398" s="149"/>
      <c r="AA398" s="149"/>
      <c r="AB398" s="149"/>
      <c r="AC398" s="149"/>
      <c r="AD398" s="149"/>
      <c r="AE398" s="149"/>
      <c r="AF398" s="149"/>
      <c r="AG398" s="149" t="s">
        <v>303</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2.5" outlineLevel="1" x14ac:dyDescent="0.2">
      <c r="A399" s="156"/>
      <c r="B399" s="157"/>
      <c r="C399" s="262" t="s">
        <v>734</v>
      </c>
      <c r="D399" s="263"/>
      <c r="E399" s="263"/>
      <c r="F399" s="263"/>
      <c r="G399" s="263"/>
      <c r="H399" s="159"/>
      <c r="I399" s="159"/>
      <c r="J399" s="159"/>
      <c r="K399" s="159"/>
      <c r="L399" s="159"/>
      <c r="M399" s="159"/>
      <c r="N399" s="158"/>
      <c r="O399" s="158"/>
      <c r="P399" s="158"/>
      <c r="Q399" s="158"/>
      <c r="R399" s="159"/>
      <c r="S399" s="159"/>
      <c r="T399" s="159"/>
      <c r="U399" s="159"/>
      <c r="V399" s="159"/>
      <c r="W399" s="159"/>
      <c r="X399" s="159"/>
      <c r="Y399" s="149"/>
      <c r="Z399" s="149"/>
      <c r="AA399" s="149"/>
      <c r="AB399" s="149"/>
      <c r="AC399" s="149"/>
      <c r="AD399" s="149"/>
      <c r="AE399" s="149"/>
      <c r="AF399" s="149"/>
      <c r="AG399" s="149" t="s">
        <v>305</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94" t="str">
        <f>C399</f>
        <v>které se zřizují před úpravami povrchu, a obalení osazených dveřních zárubní před znečištěním při úpravách povrchu nástřikem plastických maltovin včetně pozdějšího odkrytí,</v>
      </c>
      <c r="BB399" s="149"/>
      <c r="BC399" s="149"/>
      <c r="BD399" s="149"/>
      <c r="BE399" s="149"/>
      <c r="BF399" s="149"/>
      <c r="BG399" s="149"/>
      <c r="BH399" s="149"/>
    </row>
    <row r="400" spans="1:60" outlineLevel="1" x14ac:dyDescent="0.2">
      <c r="A400" s="156"/>
      <c r="B400" s="157"/>
      <c r="C400" s="195" t="s">
        <v>735</v>
      </c>
      <c r="D400" s="188"/>
      <c r="E400" s="189">
        <v>251.64500000000001</v>
      </c>
      <c r="F400" s="159"/>
      <c r="G400" s="159"/>
      <c r="H400" s="159"/>
      <c r="I400" s="159"/>
      <c r="J400" s="159"/>
      <c r="K400" s="159"/>
      <c r="L400" s="159"/>
      <c r="M400" s="159"/>
      <c r="N400" s="158"/>
      <c r="O400" s="158"/>
      <c r="P400" s="158"/>
      <c r="Q400" s="158"/>
      <c r="R400" s="159"/>
      <c r="S400" s="159"/>
      <c r="T400" s="159"/>
      <c r="U400" s="159"/>
      <c r="V400" s="159"/>
      <c r="W400" s="159"/>
      <c r="X400" s="159"/>
      <c r="Y400" s="149"/>
      <c r="Z400" s="149"/>
      <c r="AA400" s="149"/>
      <c r="AB400" s="149"/>
      <c r="AC400" s="149"/>
      <c r="AD400" s="149"/>
      <c r="AE400" s="149"/>
      <c r="AF400" s="149"/>
      <c r="AG400" s="149" t="s">
        <v>307</v>
      </c>
      <c r="AH400" s="149">
        <v>5</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22.5" outlineLevel="1" x14ac:dyDescent="0.2">
      <c r="A401" s="168">
        <v>84</v>
      </c>
      <c r="B401" s="169" t="s">
        <v>736</v>
      </c>
      <c r="C401" s="184" t="s">
        <v>737</v>
      </c>
      <c r="D401" s="170" t="s">
        <v>300</v>
      </c>
      <c r="E401" s="171">
        <v>28.48</v>
      </c>
      <c r="F401" s="172"/>
      <c r="G401" s="173">
        <f>ROUND(E401*F401,2)</f>
        <v>0</v>
      </c>
      <c r="H401" s="172"/>
      <c r="I401" s="173">
        <f>ROUND(E401*H401,2)</f>
        <v>0</v>
      </c>
      <c r="J401" s="172"/>
      <c r="K401" s="173">
        <f>ROUND(E401*J401,2)</f>
        <v>0</v>
      </c>
      <c r="L401" s="173">
        <v>21</v>
      </c>
      <c r="M401" s="173">
        <f>G401*(1+L401/100)</f>
        <v>0</v>
      </c>
      <c r="N401" s="171">
        <v>5.1229999999999998E-2</v>
      </c>
      <c r="O401" s="171">
        <f>ROUND(E401*N401,2)</f>
        <v>1.46</v>
      </c>
      <c r="P401" s="171">
        <v>0</v>
      </c>
      <c r="Q401" s="171">
        <f>ROUND(E401*P401,2)</f>
        <v>0</v>
      </c>
      <c r="R401" s="173" t="s">
        <v>367</v>
      </c>
      <c r="S401" s="173" t="s">
        <v>288</v>
      </c>
      <c r="T401" s="174" t="s">
        <v>288</v>
      </c>
      <c r="U401" s="159">
        <v>0.90800000000000003</v>
      </c>
      <c r="V401" s="159">
        <f>ROUND(E401*U401,2)</f>
        <v>25.86</v>
      </c>
      <c r="W401" s="159"/>
      <c r="X401" s="159" t="s">
        <v>302</v>
      </c>
      <c r="Y401" s="149"/>
      <c r="Z401" s="149"/>
      <c r="AA401" s="149"/>
      <c r="AB401" s="149"/>
      <c r="AC401" s="149"/>
      <c r="AD401" s="149"/>
      <c r="AE401" s="149"/>
      <c r="AF401" s="149"/>
      <c r="AG401" s="149" t="s">
        <v>303</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262" t="s">
        <v>738</v>
      </c>
      <c r="D402" s="263"/>
      <c r="E402" s="263"/>
      <c r="F402" s="263"/>
      <c r="G402" s="263"/>
      <c r="H402" s="159"/>
      <c r="I402" s="159"/>
      <c r="J402" s="159"/>
      <c r="K402" s="159"/>
      <c r="L402" s="159"/>
      <c r="M402" s="159"/>
      <c r="N402" s="158"/>
      <c r="O402" s="158"/>
      <c r="P402" s="158"/>
      <c r="Q402" s="158"/>
      <c r="R402" s="159"/>
      <c r="S402" s="159"/>
      <c r="T402" s="159"/>
      <c r="U402" s="159"/>
      <c r="V402" s="159"/>
      <c r="W402" s="159"/>
      <c r="X402" s="159"/>
      <c r="Y402" s="149"/>
      <c r="Z402" s="149"/>
      <c r="AA402" s="149"/>
      <c r="AB402" s="149"/>
      <c r="AC402" s="149"/>
      <c r="AD402" s="149"/>
      <c r="AE402" s="149"/>
      <c r="AF402" s="149"/>
      <c r="AG402" s="149" t="s">
        <v>305</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195" t="s">
        <v>739</v>
      </c>
      <c r="D403" s="188"/>
      <c r="E403" s="189">
        <v>28.48</v>
      </c>
      <c r="F403" s="159"/>
      <c r="G403" s="159"/>
      <c r="H403" s="159"/>
      <c r="I403" s="159"/>
      <c r="J403" s="159"/>
      <c r="K403" s="159"/>
      <c r="L403" s="159"/>
      <c r="M403" s="159"/>
      <c r="N403" s="158"/>
      <c r="O403" s="158"/>
      <c r="P403" s="158"/>
      <c r="Q403" s="158"/>
      <c r="R403" s="159"/>
      <c r="S403" s="159"/>
      <c r="T403" s="159"/>
      <c r="U403" s="159"/>
      <c r="V403" s="159"/>
      <c r="W403" s="159"/>
      <c r="X403" s="159"/>
      <c r="Y403" s="149"/>
      <c r="Z403" s="149"/>
      <c r="AA403" s="149"/>
      <c r="AB403" s="149"/>
      <c r="AC403" s="149"/>
      <c r="AD403" s="149"/>
      <c r="AE403" s="149"/>
      <c r="AF403" s="149"/>
      <c r="AG403" s="149" t="s">
        <v>307</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68">
        <v>85</v>
      </c>
      <c r="B404" s="169" t="s">
        <v>740</v>
      </c>
      <c r="C404" s="184" t="s">
        <v>741</v>
      </c>
      <c r="D404" s="170" t="s">
        <v>518</v>
      </c>
      <c r="E404" s="171">
        <v>107.28</v>
      </c>
      <c r="F404" s="172"/>
      <c r="G404" s="173">
        <f>ROUND(E404*F404,2)</f>
        <v>0</v>
      </c>
      <c r="H404" s="172"/>
      <c r="I404" s="173">
        <f>ROUND(E404*H404,2)</f>
        <v>0</v>
      </c>
      <c r="J404" s="172"/>
      <c r="K404" s="173">
        <f>ROUND(E404*J404,2)</f>
        <v>0</v>
      </c>
      <c r="L404" s="173">
        <v>21</v>
      </c>
      <c r="M404" s="173">
        <f>G404*(1+L404/100)</f>
        <v>0</v>
      </c>
      <c r="N404" s="171">
        <v>2.3800000000000002E-3</v>
      </c>
      <c r="O404" s="171">
        <f>ROUND(E404*N404,2)</f>
        <v>0.26</v>
      </c>
      <c r="P404" s="171">
        <v>0</v>
      </c>
      <c r="Q404" s="171">
        <f>ROUND(E404*P404,2)</f>
        <v>0</v>
      </c>
      <c r="R404" s="173" t="s">
        <v>510</v>
      </c>
      <c r="S404" s="173" t="s">
        <v>288</v>
      </c>
      <c r="T404" s="174" t="s">
        <v>288</v>
      </c>
      <c r="U404" s="159">
        <v>0.18232999999999999</v>
      </c>
      <c r="V404" s="159">
        <f>ROUND(E404*U404,2)</f>
        <v>19.559999999999999</v>
      </c>
      <c r="W404" s="159"/>
      <c r="X404" s="159" t="s">
        <v>302</v>
      </c>
      <c r="Y404" s="149"/>
      <c r="Z404" s="149"/>
      <c r="AA404" s="149"/>
      <c r="AB404" s="149"/>
      <c r="AC404" s="149"/>
      <c r="AD404" s="149"/>
      <c r="AE404" s="149"/>
      <c r="AF404" s="149"/>
      <c r="AG404" s="149" t="s">
        <v>303</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95" t="s">
        <v>742</v>
      </c>
      <c r="D405" s="188"/>
      <c r="E405" s="189">
        <v>50.54</v>
      </c>
      <c r="F405" s="159"/>
      <c r="G405" s="159"/>
      <c r="H405" s="159"/>
      <c r="I405" s="159"/>
      <c r="J405" s="159"/>
      <c r="K405" s="159"/>
      <c r="L405" s="159"/>
      <c r="M405" s="159"/>
      <c r="N405" s="158"/>
      <c r="O405" s="158"/>
      <c r="P405" s="158"/>
      <c r="Q405" s="158"/>
      <c r="R405" s="159"/>
      <c r="S405" s="159"/>
      <c r="T405" s="159"/>
      <c r="U405" s="159"/>
      <c r="V405" s="159"/>
      <c r="W405" s="159"/>
      <c r="X405" s="159"/>
      <c r="Y405" s="149"/>
      <c r="Z405" s="149"/>
      <c r="AA405" s="149"/>
      <c r="AB405" s="149"/>
      <c r="AC405" s="149"/>
      <c r="AD405" s="149"/>
      <c r="AE405" s="149"/>
      <c r="AF405" s="149"/>
      <c r="AG405" s="149" t="s">
        <v>307</v>
      </c>
      <c r="AH405" s="149">
        <v>5</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195" t="s">
        <v>627</v>
      </c>
      <c r="D406" s="188"/>
      <c r="E406" s="189"/>
      <c r="F406" s="159"/>
      <c r="G406" s="159"/>
      <c r="H406" s="159"/>
      <c r="I406" s="159"/>
      <c r="J406" s="159"/>
      <c r="K406" s="159"/>
      <c r="L406" s="159"/>
      <c r="M406" s="159"/>
      <c r="N406" s="158"/>
      <c r="O406" s="158"/>
      <c r="P406" s="158"/>
      <c r="Q406" s="158"/>
      <c r="R406" s="159"/>
      <c r="S406" s="159"/>
      <c r="T406" s="159"/>
      <c r="U406" s="159"/>
      <c r="V406" s="159"/>
      <c r="W406" s="159"/>
      <c r="X406" s="159"/>
      <c r="Y406" s="149"/>
      <c r="Z406" s="149"/>
      <c r="AA406" s="149"/>
      <c r="AB406" s="149"/>
      <c r="AC406" s="149"/>
      <c r="AD406" s="149"/>
      <c r="AE406" s="149"/>
      <c r="AF406" s="149"/>
      <c r="AG406" s="149" t="s">
        <v>307</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95" t="s">
        <v>743</v>
      </c>
      <c r="D407" s="188"/>
      <c r="E407" s="189">
        <v>9.6199999999999992</v>
      </c>
      <c r="F407" s="159"/>
      <c r="G407" s="159"/>
      <c r="H407" s="159"/>
      <c r="I407" s="159"/>
      <c r="J407" s="159"/>
      <c r="K407" s="159"/>
      <c r="L407" s="159"/>
      <c r="M407" s="159"/>
      <c r="N407" s="158"/>
      <c r="O407" s="158"/>
      <c r="P407" s="158"/>
      <c r="Q407" s="158"/>
      <c r="R407" s="159"/>
      <c r="S407" s="159"/>
      <c r="T407" s="159"/>
      <c r="U407" s="159"/>
      <c r="V407" s="159"/>
      <c r="W407" s="159"/>
      <c r="X407" s="159"/>
      <c r="Y407" s="149"/>
      <c r="Z407" s="149"/>
      <c r="AA407" s="149"/>
      <c r="AB407" s="149"/>
      <c r="AC407" s="149"/>
      <c r="AD407" s="149"/>
      <c r="AE407" s="149"/>
      <c r="AF407" s="149"/>
      <c r="AG407" s="149" t="s">
        <v>307</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95" t="s">
        <v>744</v>
      </c>
      <c r="D408" s="188"/>
      <c r="E408" s="189">
        <v>9.7899999999999991</v>
      </c>
      <c r="F408" s="159"/>
      <c r="G408" s="159"/>
      <c r="H408" s="159"/>
      <c r="I408" s="159"/>
      <c r="J408" s="159"/>
      <c r="K408" s="159"/>
      <c r="L408" s="159"/>
      <c r="M408" s="159"/>
      <c r="N408" s="158"/>
      <c r="O408" s="158"/>
      <c r="P408" s="158"/>
      <c r="Q408" s="158"/>
      <c r="R408" s="159"/>
      <c r="S408" s="159"/>
      <c r="T408" s="159"/>
      <c r="U408" s="159"/>
      <c r="V408" s="159"/>
      <c r="W408" s="159"/>
      <c r="X408" s="159"/>
      <c r="Y408" s="149"/>
      <c r="Z408" s="149"/>
      <c r="AA408" s="149"/>
      <c r="AB408" s="149"/>
      <c r="AC408" s="149"/>
      <c r="AD408" s="149"/>
      <c r="AE408" s="149"/>
      <c r="AF408" s="149"/>
      <c r="AG408" s="149" t="s">
        <v>307</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95" t="s">
        <v>745</v>
      </c>
      <c r="D409" s="188"/>
      <c r="E409" s="189">
        <v>5.44</v>
      </c>
      <c r="F409" s="159"/>
      <c r="G409" s="159"/>
      <c r="H409" s="159"/>
      <c r="I409" s="159"/>
      <c r="J409" s="159"/>
      <c r="K409" s="159"/>
      <c r="L409" s="159"/>
      <c r="M409" s="159"/>
      <c r="N409" s="158"/>
      <c r="O409" s="158"/>
      <c r="P409" s="158"/>
      <c r="Q409" s="158"/>
      <c r="R409" s="159"/>
      <c r="S409" s="159"/>
      <c r="T409" s="159"/>
      <c r="U409" s="159"/>
      <c r="V409" s="159"/>
      <c r="W409" s="159"/>
      <c r="X409" s="159"/>
      <c r="Y409" s="149"/>
      <c r="Z409" s="149"/>
      <c r="AA409" s="149"/>
      <c r="AB409" s="149"/>
      <c r="AC409" s="149"/>
      <c r="AD409" s="149"/>
      <c r="AE409" s="149"/>
      <c r="AF409" s="149"/>
      <c r="AG409" s="149" t="s">
        <v>307</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95" t="s">
        <v>746</v>
      </c>
      <c r="D410" s="188"/>
      <c r="E410" s="189">
        <v>5.44</v>
      </c>
      <c r="F410" s="159"/>
      <c r="G410" s="159"/>
      <c r="H410" s="159"/>
      <c r="I410" s="159"/>
      <c r="J410" s="159"/>
      <c r="K410" s="159"/>
      <c r="L410" s="159"/>
      <c r="M410" s="159"/>
      <c r="N410" s="158"/>
      <c r="O410" s="158"/>
      <c r="P410" s="158"/>
      <c r="Q410" s="158"/>
      <c r="R410" s="159"/>
      <c r="S410" s="159"/>
      <c r="T410" s="159"/>
      <c r="U410" s="159"/>
      <c r="V410" s="159"/>
      <c r="W410" s="159"/>
      <c r="X410" s="159"/>
      <c r="Y410" s="149"/>
      <c r="Z410" s="149"/>
      <c r="AA410" s="149"/>
      <c r="AB410" s="149"/>
      <c r="AC410" s="149"/>
      <c r="AD410" s="149"/>
      <c r="AE410" s="149"/>
      <c r="AF410" s="149"/>
      <c r="AG410" s="149" t="s">
        <v>307</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95" t="s">
        <v>747</v>
      </c>
      <c r="D411" s="188"/>
      <c r="E411" s="189">
        <v>6.26</v>
      </c>
      <c r="F411" s="159"/>
      <c r="G411" s="159"/>
      <c r="H411" s="159"/>
      <c r="I411" s="159"/>
      <c r="J411" s="159"/>
      <c r="K411" s="159"/>
      <c r="L411" s="159"/>
      <c r="M411" s="159"/>
      <c r="N411" s="158"/>
      <c r="O411" s="158"/>
      <c r="P411" s="158"/>
      <c r="Q411" s="158"/>
      <c r="R411" s="159"/>
      <c r="S411" s="159"/>
      <c r="T411" s="159"/>
      <c r="U411" s="159"/>
      <c r="V411" s="159"/>
      <c r="W411" s="159"/>
      <c r="X411" s="159"/>
      <c r="Y411" s="149"/>
      <c r="Z411" s="149"/>
      <c r="AA411" s="149"/>
      <c r="AB411" s="149"/>
      <c r="AC411" s="149"/>
      <c r="AD411" s="149"/>
      <c r="AE411" s="149"/>
      <c r="AF411" s="149"/>
      <c r="AG411" s="149" t="s">
        <v>307</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95" t="s">
        <v>748</v>
      </c>
      <c r="D412" s="188"/>
      <c r="E412" s="189">
        <v>20.190000000000001</v>
      </c>
      <c r="F412" s="159"/>
      <c r="G412" s="159"/>
      <c r="H412" s="159"/>
      <c r="I412" s="159"/>
      <c r="J412" s="159"/>
      <c r="K412" s="159"/>
      <c r="L412" s="159"/>
      <c r="M412" s="159"/>
      <c r="N412" s="158"/>
      <c r="O412" s="158"/>
      <c r="P412" s="158"/>
      <c r="Q412" s="158"/>
      <c r="R412" s="159"/>
      <c r="S412" s="159"/>
      <c r="T412" s="159"/>
      <c r="U412" s="159"/>
      <c r="V412" s="159"/>
      <c r="W412" s="159"/>
      <c r="X412" s="159"/>
      <c r="Y412" s="149"/>
      <c r="Z412" s="149"/>
      <c r="AA412" s="149"/>
      <c r="AB412" s="149"/>
      <c r="AC412" s="149"/>
      <c r="AD412" s="149"/>
      <c r="AE412" s="149"/>
      <c r="AF412" s="149"/>
      <c r="AG412" s="149" t="s">
        <v>307</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ht="22.5" outlineLevel="1" x14ac:dyDescent="0.2">
      <c r="A413" s="168">
        <v>86</v>
      </c>
      <c r="B413" s="169" t="s">
        <v>749</v>
      </c>
      <c r="C413" s="184" t="s">
        <v>750</v>
      </c>
      <c r="D413" s="170" t="s">
        <v>300</v>
      </c>
      <c r="E413" s="171">
        <v>100.872</v>
      </c>
      <c r="F413" s="172"/>
      <c r="G413" s="173">
        <f>ROUND(E413*F413,2)</f>
        <v>0</v>
      </c>
      <c r="H413" s="172"/>
      <c r="I413" s="173">
        <f>ROUND(E413*H413,2)</f>
        <v>0</v>
      </c>
      <c r="J413" s="172"/>
      <c r="K413" s="173">
        <f>ROUND(E413*J413,2)</f>
        <v>0</v>
      </c>
      <c r="L413" s="173">
        <v>21</v>
      </c>
      <c r="M413" s="173">
        <f>G413*(1+L413/100)</f>
        <v>0</v>
      </c>
      <c r="N413" s="171">
        <v>3.9210000000000002E-2</v>
      </c>
      <c r="O413" s="171">
        <f>ROUND(E413*N413,2)</f>
        <v>3.96</v>
      </c>
      <c r="P413" s="171">
        <v>0</v>
      </c>
      <c r="Q413" s="171">
        <f>ROUND(E413*P413,2)</f>
        <v>0</v>
      </c>
      <c r="R413" s="173" t="s">
        <v>367</v>
      </c>
      <c r="S413" s="173" t="s">
        <v>288</v>
      </c>
      <c r="T413" s="174" t="s">
        <v>288</v>
      </c>
      <c r="U413" s="159">
        <v>0.39600000000000002</v>
      </c>
      <c r="V413" s="159">
        <f>ROUND(E413*U413,2)</f>
        <v>39.950000000000003</v>
      </c>
      <c r="W413" s="159"/>
      <c r="X413" s="159" t="s">
        <v>302</v>
      </c>
      <c r="Y413" s="149"/>
      <c r="Z413" s="149"/>
      <c r="AA413" s="149"/>
      <c r="AB413" s="149"/>
      <c r="AC413" s="149"/>
      <c r="AD413" s="149"/>
      <c r="AE413" s="149"/>
      <c r="AF413" s="149"/>
      <c r="AG413" s="149" t="s">
        <v>303</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195" t="s">
        <v>627</v>
      </c>
      <c r="D414" s="188"/>
      <c r="E414" s="189"/>
      <c r="F414" s="159"/>
      <c r="G414" s="159"/>
      <c r="H414" s="159"/>
      <c r="I414" s="159"/>
      <c r="J414" s="159"/>
      <c r="K414" s="159"/>
      <c r="L414" s="159"/>
      <c r="M414" s="159"/>
      <c r="N414" s="158"/>
      <c r="O414" s="158"/>
      <c r="P414" s="158"/>
      <c r="Q414" s="158"/>
      <c r="R414" s="159"/>
      <c r="S414" s="159"/>
      <c r="T414" s="159"/>
      <c r="U414" s="159"/>
      <c r="V414" s="159"/>
      <c r="W414" s="159"/>
      <c r="X414" s="159"/>
      <c r="Y414" s="149"/>
      <c r="Z414" s="149"/>
      <c r="AA414" s="149"/>
      <c r="AB414" s="149"/>
      <c r="AC414" s="149"/>
      <c r="AD414" s="149"/>
      <c r="AE414" s="149"/>
      <c r="AF414" s="149"/>
      <c r="AG414" s="149" t="s">
        <v>307</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95" t="s">
        <v>751</v>
      </c>
      <c r="D415" s="188"/>
      <c r="E415" s="189">
        <v>15.875999999999999</v>
      </c>
      <c r="F415" s="159"/>
      <c r="G415" s="159"/>
      <c r="H415" s="159"/>
      <c r="I415" s="159"/>
      <c r="J415" s="159"/>
      <c r="K415" s="159"/>
      <c r="L415" s="159"/>
      <c r="M415" s="159"/>
      <c r="N415" s="158"/>
      <c r="O415" s="158"/>
      <c r="P415" s="158"/>
      <c r="Q415" s="158"/>
      <c r="R415" s="159"/>
      <c r="S415" s="159"/>
      <c r="T415" s="159"/>
      <c r="U415" s="159"/>
      <c r="V415" s="159"/>
      <c r="W415" s="159"/>
      <c r="X415" s="159"/>
      <c r="Y415" s="149"/>
      <c r="Z415" s="149"/>
      <c r="AA415" s="149"/>
      <c r="AB415" s="149"/>
      <c r="AC415" s="149"/>
      <c r="AD415" s="149"/>
      <c r="AE415" s="149"/>
      <c r="AF415" s="149"/>
      <c r="AG415" s="149" t="s">
        <v>307</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95" t="s">
        <v>752</v>
      </c>
      <c r="D416" s="188"/>
      <c r="E416" s="189">
        <v>16.225000000000001</v>
      </c>
      <c r="F416" s="159"/>
      <c r="G416" s="159"/>
      <c r="H416" s="159"/>
      <c r="I416" s="159"/>
      <c r="J416" s="159"/>
      <c r="K416" s="159"/>
      <c r="L416" s="159"/>
      <c r="M416" s="159"/>
      <c r="N416" s="158"/>
      <c r="O416" s="158"/>
      <c r="P416" s="158"/>
      <c r="Q416" s="158"/>
      <c r="R416" s="159"/>
      <c r="S416" s="159"/>
      <c r="T416" s="159"/>
      <c r="U416" s="159"/>
      <c r="V416" s="159"/>
      <c r="W416" s="159"/>
      <c r="X416" s="159"/>
      <c r="Y416" s="149"/>
      <c r="Z416" s="149"/>
      <c r="AA416" s="149"/>
      <c r="AB416" s="149"/>
      <c r="AC416" s="149"/>
      <c r="AD416" s="149"/>
      <c r="AE416" s="149"/>
      <c r="AF416" s="149"/>
      <c r="AG416" s="149" t="s">
        <v>307</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x14ac:dyDescent="0.2">
      <c r="A417" s="156"/>
      <c r="B417" s="157"/>
      <c r="C417" s="195" t="s">
        <v>753</v>
      </c>
      <c r="D417" s="188"/>
      <c r="E417" s="189">
        <v>10.045</v>
      </c>
      <c r="F417" s="159"/>
      <c r="G417" s="159"/>
      <c r="H417" s="159"/>
      <c r="I417" s="159"/>
      <c r="J417" s="159"/>
      <c r="K417" s="159"/>
      <c r="L417" s="159"/>
      <c r="M417" s="159"/>
      <c r="N417" s="158"/>
      <c r="O417" s="158"/>
      <c r="P417" s="158"/>
      <c r="Q417" s="158"/>
      <c r="R417" s="159"/>
      <c r="S417" s="159"/>
      <c r="T417" s="159"/>
      <c r="U417" s="159"/>
      <c r="V417" s="159"/>
      <c r="W417" s="159"/>
      <c r="X417" s="159"/>
      <c r="Y417" s="149"/>
      <c r="Z417" s="149"/>
      <c r="AA417" s="149"/>
      <c r="AB417" s="149"/>
      <c r="AC417" s="149"/>
      <c r="AD417" s="149"/>
      <c r="AE417" s="149"/>
      <c r="AF417" s="149"/>
      <c r="AG417" s="149" t="s">
        <v>307</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195" t="s">
        <v>754</v>
      </c>
      <c r="D418" s="188"/>
      <c r="E418" s="189">
        <v>10.045</v>
      </c>
      <c r="F418" s="159"/>
      <c r="G418" s="159"/>
      <c r="H418" s="159"/>
      <c r="I418" s="159"/>
      <c r="J418" s="159"/>
      <c r="K418" s="159"/>
      <c r="L418" s="159"/>
      <c r="M418" s="159"/>
      <c r="N418" s="158"/>
      <c r="O418" s="158"/>
      <c r="P418" s="158"/>
      <c r="Q418" s="158"/>
      <c r="R418" s="159"/>
      <c r="S418" s="159"/>
      <c r="T418" s="159"/>
      <c r="U418" s="159"/>
      <c r="V418" s="159"/>
      <c r="W418" s="159"/>
      <c r="X418" s="159"/>
      <c r="Y418" s="149"/>
      <c r="Z418" s="149"/>
      <c r="AA418" s="149"/>
      <c r="AB418" s="149"/>
      <c r="AC418" s="149"/>
      <c r="AD418" s="149"/>
      <c r="AE418" s="149"/>
      <c r="AF418" s="149"/>
      <c r="AG418" s="149" t="s">
        <v>307</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195" t="s">
        <v>755</v>
      </c>
      <c r="D419" s="188"/>
      <c r="E419" s="189">
        <v>9.8279999999999994</v>
      </c>
      <c r="F419" s="159"/>
      <c r="G419" s="159"/>
      <c r="H419" s="159"/>
      <c r="I419" s="159"/>
      <c r="J419" s="159"/>
      <c r="K419" s="159"/>
      <c r="L419" s="159"/>
      <c r="M419" s="159"/>
      <c r="N419" s="158"/>
      <c r="O419" s="158"/>
      <c r="P419" s="158"/>
      <c r="Q419" s="158"/>
      <c r="R419" s="159"/>
      <c r="S419" s="159"/>
      <c r="T419" s="159"/>
      <c r="U419" s="159"/>
      <c r="V419" s="159"/>
      <c r="W419" s="159"/>
      <c r="X419" s="159"/>
      <c r="Y419" s="149"/>
      <c r="Z419" s="149"/>
      <c r="AA419" s="149"/>
      <c r="AB419" s="149"/>
      <c r="AC419" s="149"/>
      <c r="AD419" s="149"/>
      <c r="AE419" s="149"/>
      <c r="AF419" s="149"/>
      <c r="AG419" s="149" t="s">
        <v>307</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95" t="s">
        <v>756</v>
      </c>
      <c r="D420" s="188"/>
      <c r="E420" s="189">
        <v>38.853000000000002</v>
      </c>
      <c r="F420" s="159"/>
      <c r="G420" s="159"/>
      <c r="H420" s="159"/>
      <c r="I420" s="159"/>
      <c r="J420" s="159"/>
      <c r="K420" s="159"/>
      <c r="L420" s="159"/>
      <c r="M420" s="159"/>
      <c r="N420" s="158"/>
      <c r="O420" s="158"/>
      <c r="P420" s="158"/>
      <c r="Q420" s="158"/>
      <c r="R420" s="159"/>
      <c r="S420" s="159"/>
      <c r="T420" s="159"/>
      <c r="U420" s="159"/>
      <c r="V420" s="159"/>
      <c r="W420" s="159"/>
      <c r="X420" s="159"/>
      <c r="Y420" s="149"/>
      <c r="Z420" s="149"/>
      <c r="AA420" s="149"/>
      <c r="AB420" s="149"/>
      <c r="AC420" s="149"/>
      <c r="AD420" s="149"/>
      <c r="AE420" s="149"/>
      <c r="AF420" s="149"/>
      <c r="AG420" s="149" t="s">
        <v>307</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ht="22.5" outlineLevel="1" x14ac:dyDescent="0.2">
      <c r="A421" s="168">
        <v>87</v>
      </c>
      <c r="B421" s="169" t="s">
        <v>757</v>
      </c>
      <c r="C421" s="184" t="s">
        <v>758</v>
      </c>
      <c r="D421" s="170" t="s">
        <v>300</v>
      </c>
      <c r="E421" s="171">
        <v>1297.9884999999999</v>
      </c>
      <c r="F421" s="172"/>
      <c r="G421" s="173">
        <f>ROUND(E421*F421,2)</f>
        <v>0</v>
      </c>
      <c r="H421" s="172"/>
      <c r="I421" s="173">
        <f>ROUND(E421*H421,2)</f>
        <v>0</v>
      </c>
      <c r="J421" s="172"/>
      <c r="K421" s="173">
        <f>ROUND(E421*J421,2)</f>
        <v>0</v>
      </c>
      <c r="L421" s="173">
        <v>21</v>
      </c>
      <c r="M421" s="173">
        <f>G421*(1+L421/100)</f>
        <v>0</v>
      </c>
      <c r="N421" s="171">
        <v>4.7660000000000001E-2</v>
      </c>
      <c r="O421" s="171">
        <f>ROUND(E421*N421,2)</f>
        <v>61.86</v>
      </c>
      <c r="P421" s="171">
        <v>0</v>
      </c>
      <c r="Q421" s="171">
        <f>ROUND(E421*P421,2)</f>
        <v>0</v>
      </c>
      <c r="R421" s="173" t="s">
        <v>367</v>
      </c>
      <c r="S421" s="173" t="s">
        <v>288</v>
      </c>
      <c r="T421" s="174" t="s">
        <v>288</v>
      </c>
      <c r="U421" s="159">
        <v>0.84</v>
      </c>
      <c r="V421" s="159">
        <f>ROUND(E421*U421,2)</f>
        <v>1090.31</v>
      </c>
      <c r="W421" s="159"/>
      <c r="X421" s="159" t="s">
        <v>302</v>
      </c>
      <c r="Y421" s="149"/>
      <c r="Z421" s="149"/>
      <c r="AA421" s="149"/>
      <c r="AB421" s="149"/>
      <c r="AC421" s="149"/>
      <c r="AD421" s="149"/>
      <c r="AE421" s="149"/>
      <c r="AF421" s="149"/>
      <c r="AG421" s="149" t="s">
        <v>303</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56"/>
      <c r="B422" s="157"/>
      <c r="C422" s="195" t="s">
        <v>627</v>
      </c>
      <c r="D422" s="188"/>
      <c r="E422" s="189"/>
      <c r="F422" s="159"/>
      <c r="G422" s="159"/>
      <c r="H422" s="159"/>
      <c r="I422" s="159"/>
      <c r="J422" s="159"/>
      <c r="K422" s="159"/>
      <c r="L422" s="159"/>
      <c r="M422" s="159"/>
      <c r="N422" s="158"/>
      <c r="O422" s="158"/>
      <c r="P422" s="158"/>
      <c r="Q422" s="158"/>
      <c r="R422" s="159"/>
      <c r="S422" s="159"/>
      <c r="T422" s="159"/>
      <c r="U422" s="159"/>
      <c r="V422" s="159"/>
      <c r="W422" s="159"/>
      <c r="X422" s="159"/>
      <c r="Y422" s="149"/>
      <c r="Z422" s="149"/>
      <c r="AA422" s="149"/>
      <c r="AB422" s="149"/>
      <c r="AC422" s="149"/>
      <c r="AD422" s="149"/>
      <c r="AE422" s="149"/>
      <c r="AF422" s="149"/>
      <c r="AG422" s="149" t="s">
        <v>307</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195" t="s">
        <v>759</v>
      </c>
      <c r="D423" s="188"/>
      <c r="E423" s="189">
        <v>8.6579999999999995</v>
      </c>
      <c r="F423" s="159"/>
      <c r="G423" s="159"/>
      <c r="H423" s="159"/>
      <c r="I423" s="159"/>
      <c r="J423" s="159"/>
      <c r="K423" s="159"/>
      <c r="L423" s="159"/>
      <c r="M423" s="159"/>
      <c r="N423" s="158"/>
      <c r="O423" s="158"/>
      <c r="P423" s="158"/>
      <c r="Q423" s="158"/>
      <c r="R423" s="159"/>
      <c r="S423" s="159"/>
      <c r="T423" s="159"/>
      <c r="U423" s="159"/>
      <c r="V423" s="159"/>
      <c r="W423" s="159"/>
      <c r="X423" s="159"/>
      <c r="Y423" s="149"/>
      <c r="Z423" s="149"/>
      <c r="AA423" s="149"/>
      <c r="AB423" s="149"/>
      <c r="AC423" s="149"/>
      <c r="AD423" s="149"/>
      <c r="AE423" s="149"/>
      <c r="AF423" s="149"/>
      <c r="AG423" s="149" t="s">
        <v>307</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195" t="s">
        <v>760</v>
      </c>
      <c r="D424" s="188"/>
      <c r="E424" s="189">
        <v>5.8739999999999997</v>
      </c>
      <c r="F424" s="159"/>
      <c r="G424" s="159"/>
      <c r="H424" s="159"/>
      <c r="I424" s="159"/>
      <c r="J424" s="159"/>
      <c r="K424" s="159"/>
      <c r="L424" s="159"/>
      <c r="M424" s="159"/>
      <c r="N424" s="158"/>
      <c r="O424" s="158"/>
      <c r="P424" s="158"/>
      <c r="Q424" s="158"/>
      <c r="R424" s="159"/>
      <c r="S424" s="159"/>
      <c r="T424" s="159"/>
      <c r="U424" s="159"/>
      <c r="V424" s="159"/>
      <c r="W424" s="159"/>
      <c r="X424" s="159"/>
      <c r="Y424" s="149"/>
      <c r="Z424" s="149"/>
      <c r="AA424" s="149"/>
      <c r="AB424" s="149"/>
      <c r="AC424" s="149"/>
      <c r="AD424" s="149"/>
      <c r="AE424" s="149"/>
      <c r="AF424" s="149"/>
      <c r="AG424" s="149" t="s">
        <v>307</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95" t="s">
        <v>761</v>
      </c>
      <c r="D425" s="188"/>
      <c r="E425" s="189">
        <v>3.2639999999999998</v>
      </c>
      <c r="F425" s="159"/>
      <c r="G425" s="159"/>
      <c r="H425" s="159"/>
      <c r="I425" s="159"/>
      <c r="J425" s="159"/>
      <c r="K425" s="159"/>
      <c r="L425" s="159"/>
      <c r="M425" s="159"/>
      <c r="N425" s="158"/>
      <c r="O425" s="158"/>
      <c r="P425" s="158"/>
      <c r="Q425" s="158"/>
      <c r="R425" s="159"/>
      <c r="S425" s="159"/>
      <c r="T425" s="159"/>
      <c r="U425" s="159"/>
      <c r="V425" s="159"/>
      <c r="W425" s="159"/>
      <c r="X425" s="159"/>
      <c r="Y425" s="149"/>
      <c r="Z425" s="149"/>
      <c r="AA425" s="149"/>
      <c r="AB425" s="149"/>
      <c r="AC425" s="149"/>
      <c r="AD425" s="149"/>
      <c r="AE425" s="149"/>
      <c r="AF425" s="149"/>
      <c r="AG425" s="149" t="s">
        <v>307</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95" t="s">
        <v>762</v>
      </c>
      <c r="D426" s="188"/>
      <c r="E426" s="189">
        <v>3.2639999999999998</v>
      </c>
      <c r="F426" s="159"/>
      <c r="G426" s="159"/>
      <c r="H426" s="159"/>
      <c r="I426" s="159"/>
      <c r="J426" s="159"/>
      <c r="K426" s="159"/>
      <c r="L426" s="159"/>
      <c r="M426" s="159"/>
      <c r="N426" s="158"/>
      <c r="O426" s="158"/>
      <c r="P426" s="158"/>
      <c r="Q426" s="158"/>
      <c r="R426" s="159"/>
      <c r="S426" s="159"/>
      <c r="T426" s="159"/>
      <c r="U426" s="159"/>
      <c r="V426" s="159"/>
      <c r="W426" s="159"/>
      <c r="X426" s="159"/>
      <c r="Y426" s="149"/>
      <c r="Z426" s="149"/>
      <c r="AA426" s="149"/>
      <c r="AB426" s="149"/>
      <c r="AC426" s="149"/>
      <c r="AD426" s="149"/>
      <c r="AE426" s="149"/>
      <c r="AF426" s="149"/>
      <c r="AG426" s="149" t="s">
        <v>307</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56"/>
      <c r="B427" s="157"/>
      <c r="C427" s="195" t="s">
        <v>763</v>
      </c>
      <c r="D427" s="188"/>
      <c r="E427" s="189">
        <v>4.6950000000000003</v>
      </c>
      <c r="F427" s="159"/>
      <c r="G427" s="159"/>
      <c r="H427" s="159"/>
      <c r="I427" s="159"/>
      <c r="J427" s="159"/>
      <c r="K427" s="159"/>
      <c r="L427" s="159"/>
      <c r="M427" s="159"/>
      <c r="N427" s="158"/>
      <c r="O427" s="158"/>
      <c r="P427" s="158"/>
      <c r="Q427" s="158"/>
      <c r="R427" s="159"/>
      <c r="S427" s="159"/>
      <c r="T427" s="159"/>
      <c r="U427" s="159"/>
      <c r="V427" s="159"/>
      <c r="W427" s="159"/>
      <c r="X427" s="159"/>
      <c r="Y427" s="149"/>
      <c r="Z427" s="149"/>
      <c r="AA427" s="149"/>
      <c r="AB427" s="149"/>
      <c r="AC427" s="149"/>
      <c r="AD427" s="149"/>
      <c r="AE427" s="149"/>
      <c r="AF427" s="149"/>
      <c r="AG427" s="149" t="s">
        <v>307</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195" t="s">
        <v>764</v>
      </c>
      <c r="D428" s="188"/>
      <c r="E428" s="189">
        <v>42.914999999999999</v>
      </c>
      <c r="F428" s="159"/>
      <c r="G428" s="159"/>
      <c r="H428" s="159"/>
      <c r="I428" s="159"/>
      <c r="J428" s="159"/>
      <c r="K428" s="159"/>
      <c r="L428" s="159"/>
      <c r="M428" s="159"/>
      <c r="N428" s="158"/>
      <c r="O428" s="158"/>
      <c r="P428" s="158"/>
      <c r="Q428" s="158"/>
      <c r="R428" s="159"/>
      <c r="S428" s="159"/>
      <c r="T428" s="159"/>
      <c r="U428" s="159"/>
      <c r="V428" s="159"/>
      <c r="W428" s="159"/>
      <c r="X428" s="159"/>
      <c r="Y428" s="149"/>
      <c r="Z428" s="149"/>
      <c r="AA428" s="149"/>
      <c r="AB428" s="149"/>
      <c r="AC428" s="149"/>
      <c r="AD428" s="149"/>
      <c r="AE428" s="149"/>
      <c r="AF428" s="149"/>
      <c r="AG428" s="149" t="s">
        <v>307</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195" t="s">
        <v>765</v>
      </c>
      <c r="D429" s="188"/>
      <c r="E429" s="189">
        <v>9.0854999999999997</v>
      </c>
      <c r="F429" s="159"/>
      <c r="G429" s="159"/>
      <c r="H429" s="159"/>
      <c r="I429" s="159"/>
      <c r="J429" s="159"/>
      <c r="K429" s="159"/>
      <c r="L429" s="159"/>
      <c r="M429" s="159"/>
      <c r="N429" s="158"/>
      <c r="O429" s="158"/>
      <c r="P429" s="158"/>
      <c r="Q429" s="158"/>
      <c r="R429" s="159"/>
      <c r="S429" s="159"/>
      <c r="T429" s="159"/>
      <c r="U429" s="159"/>
      <c r="V429" s="159"/>
      <c r="W429" s="159"/>
      <c r="X429" s="159"/>
      <c r="Y429" s="149"/>
      <c r="Z429" s="149"/>
      <c r="AA429" s="149"/>
      <c r="AB429" s="149"/>
      <c r="AC429" s="149"/>
      <c r="AD429" s="149"/>
      <c r="AE429" s="149"/>
      <c r="AF429" s="149"/>
      <c r="AG429" s="149" t="s">
        <v>307</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95" t="s">
        <v>766</v>
      </c>
      <c r="D430" s="188"/>
      <c r="E430" s="189">
        <v>44.802</v>
      </c>
      <c r="F430" s="159"/>
      <c r="G430" s="159"/>
      <c r="H430" s="159"/>
      <c r="I430" s="159"/>
      <c r="J430" s="159"/>
      <c r="K430" s="159"/>
      <c r="L430" s="159"/>
      <c r="M430" s="159"/>
      <c r="N430" s="158"/>
      <c r="O430" s="158"/>
      <c r="P430" s="158"/>
      <c r="Q430" s="158"/>
      <c r="R430" s="159"/>
      <c r="S430" s="159"/>
      <c r="T430" s="159"/>
      <c r="U430" s="159"/>
      <c r="V430" s="159"/>
      <c r="W430" s="159"/>
      <c r="X430" s="159"/>
      <c r="Y430" s="149"/>
      <c r="Z430" s="149"/>
      <c r="AA430" s="149"/>
      <c r="AB430" s="149"/>
      <c r="AC430" s="149"/>
      <c r="AD430" s="149"/>
      <c r="AE430" s="149"/>
      <c r="AF430" s="149"/>
      <c r="AG430" s="149" t="s">
        <v>307</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95" t="s">
        <v>767</v>
      </c>
      <c r="D431" s="188"/>
      <c r="E431" s="189">
        <v>325.07299999999998</v>
      </c>
      <c r="F431" s="159"/>
      <c r="G431" s="159"/>
      <c r="H431" s="159"/>
      <c r="I431" s="159"/>
      <c r="J431" s="159"/>
      <c r="K431" s="159"/>
      <c r="L431" s="159"/>
      <c r="M431" s="159"/>
      <c r="N431" s="158"/>
      <c r="O431" s="158"/>
      <c r="P431" s="158"/>
      <c r="Q431" s="158"/>
      <c r="R431" s="159"/>
      <c r="S431" s="159"/>
      <c r="T431" s="159"/>
      <c r="U431" s="159"/>
      <c r="V431" s="159"/>
      <c r="W431" s="159"/>
      <c r="X431" s="159"/>
      <c r="Y431" s="149"/>
      <c r="Z431" s="149"/>
      <c r="AA431" s="149"/>
      <c r="AB431" s="149"/>
      <c r="AC431" s="149"/>
      <c r="AD431" s="149"/>
      <c r="AE431" s="149"/>
      <c r="AF431" s="149"/>
      <c r="AG431" s="149" t="s">
        <v>307</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56"/>
      <c r="B432" s="157"/>
      <c r="C432" s="195" t="s">
        <v>768</v>
      </c>
      <c r="D432" s="188"/>
      <c r="E432" s="189">
        <v>77.058000000000007</v>
      </c>
      <c r="F432" s="159"/>
      <c r="G432" s="159"/>
      <c r="H432" s="159"/>
      <c r="I432" s="159"/>
      <c r="J432" s="159"/>
      <c r="K432" s="159"/>
      <c r="L432" s="159"/>
      <c r="M432" s="159"/>
      <c r="N432" s="158"/>
      <c r="O432" s="158"/>
      <c r="P432" s="158"/>
      <c r="Q432" s="158"/>
      <c r="R432" s="159"/>
      <c r="S432" s="159"/>
      <c r="T432" s="159"/>
      <c r="U432" s="159"/>
      <c r="V432" s="159"/>
      <c r="W432" s="159"/>
      <c r="X432" s="159"/>
      <c r="Y432" s="149"/>
      <c r="Z432" s="149"/>
      <c r="AA432" s="149"/>
      <c r="AB432" s="149"/>
      <c r="AC432" s="149"/>
      <c r="AD432" s="149"/>
      <c r="AE432" s="149"/>
      <c r="AF432" s="149"/>
      <c r="AG432" s="149" t="s">
        <v>307</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195" t="s">
        <v>769</v>
      </c>
      <c r="D433" s="188"/>
      <c r="E433" s="189">
        <v>39.798000000000002</v>
      </c>
      <c r="F433" s="159"/>
      <c r="G433" s="159"/>
      <c r="H433" s="159"/>
      <c r="I433" s="159"/>
      <c r="J433" s="159"/>
      <c r="K433" s="159"/>
      <c r="L433" s="159"/>
      <c r="M433" s="159"/>
      <c r="N433" s="158"/>
      <c r="O433" s="158"/>
      <c r="P433" s="158"/>
      <c r="Q433" s="158"/>
      <c r="R433" s="159"/>
      <c r="S433" s="159"/>
      <c r="T433" s="159"/>
      <c r="U433" s="159"/>
      <c r="V433" s="159"/>
      <c r="W433" s="159"/>
      <c r="X433" s="159"/>
      <c r="Y433" s="149"/>
      <c r="Z433" s="149"/>
      <c r="AA433" s="149"/>
      <c r="AB433" s="149"/>
      <c r="AC433" s="149"/>
      <c r="AD433" s="149"/>
      <c r="AE433" s="149"/>
      <c r="AF433" s="149"/>
      <c r="AG433" s="149" t="s">
        <v>307</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195" t="s">
        <v>770</v>
      </c>
      <c r="D434" s="188"/>
      <c r="E434" s="189">
        <v>34.527999999999999</v>
      </c>
      <c r="F434" s="159"/>
      <c r="G434" s="159"/>
      <c r="H434" s="159"/>
      <c r="I434" s="159"/>
      <c r="J434" s="159"/>
      <c r="K434" s="159"/>
      <c r="L434" s="159"/>
      <c r="M434" s="159"/>
      <c r="N434" s="158"/>
      <c r="O434" s="158"/>
      <c r="P434" s="158"/>
      <c r="Q434" s="158"/>
      <c r="R434" s="159"/>
      <c r="S434" s="159"/>
      <c r="T434" s="159"/>
      <c r="U434" s="159"/>
      <c r="V434" s="159"/>
      <c r="W434" s="159"/>
      <c r="X434" s="159"/>
      <c r="Y434" s="149"/>
      <c r="Z434" s="149"/>
      <c r="AA434" s="149"/>
      <c r="AB434" s="149"/>
      <c r="AC434" s="149"/>
      <c r="AD434" s="149"/>
      <c r="AE434" s="149"/>
      <c r="AF434" s="149"/>
      <c r="AG434" s="149" t="s">
        <v>307</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95" t="s">
        <v>771</v>
      </c>
      <c r="D435" s="188"/>
      <c r="E435" s="189">
        <v>276.18799999999999</v>
      </c>
      <c r="F435" s="159"/>
      <c r="G435" s="159"/>
      <c r="H435" s="159"/>
      <c r="I435" s="159"/>
      <c r="J435" s="159"/>
      <c r="K435" s="159"/>
      <c r="L435" s="159"/>
      <c r="M435" s="159"/>
      <c r="N435" s="158"/>
      <c r="O435" s="158"/>
      <c r="P435" s="158"/>
      <c r="Q435" s="158"/>
      <c r="R435" s="159"/>
      <c r="S435" s="159"/>
      <c r="T435" s="159"/>
      <c r="U435" s="159"/>
      <c r="V435" s="159"/>
      <c r="W435" s="159"/>
      <c r="X435" s="159"/>
      <c r="Y435" s="149"/>
      <c r="Z435" s="149"/>
      <c r="AA435" s="149"/>
      <c r="AB435" s="149"/>
      <c r="AC435" s="149"/>
      <c r="AD435" s="149"/>
      <c r="AE435" s="149"/>
      <c r="AF435" s="149"/>
      <c r="AG435" s="149" t="s">
        <v>307</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95" t="s">
        <v>772</v>
      </c>
      <c r="D436" s="188"/>
      <c r="E436" s="189">
        <v>205.41159999999999</v>
      </c>
      <c r="F436" s="159"/>
      <c r="G436" s="159"/>
      <c r="H436" s="159"/>
      <c r="I436" s="159"/>
      <c r="J436" s="159"/>
      <c r="K436" s="159"/>
      <c r="L436" s="159"/>
      <c r="M436" s="159"/>
      <c r="N436" s="158"/>
      <c r="O436" s="158"/>
      <c r="P436" s="158"/>
      <c r="Q436" s="158"/>
      <c r="R436" s="159"/>
      <c r="S436" s="159"/>
      <c r="T436" s="159"/>
      <c r="U436" s="159"/>
      <c r="V436" s="159"/>
      <c r="W436" s="159"/>
      <c r="X436" s="159"/>
      <c r="Y436" s="149"/>
      <c r="Z436" s="149"/>
      <c r="AA436" s="149"/>
      <c r="AB436" s="149"/>
      <c r="AC436" s="149"/>
      <c r="AD436" s="149"/>
      <c r="AE436" s="149"/>
      <c r="AF436" s="149"/>
      <c r="AG436" s="149" t="s">
        <v>307</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x14ac:dyDescent="0.2">
      <c r="A437" s="156"/>
      <c r="B437" s="157"/>
      <c r="C437" s="195" t="s">
        <v>773</v>
      </c>
      <c r="D437" s="188"/>
      <c r="E437" s="189">
        <v>173.38339999999999</v>
      </c>
      <c r="F437" s="159"/>
      <c r="G437" s="159"/>
      <c r="H437" s="159"/>
      <c r="I437" s="159"/>
      <c r="J437" s="159"/>
      <c r="K437" s="159"/>
      <c r="L437" s="159"/>
      <c r="M437" s="159"/>
      <c r="N437" s="158"/>
      <c r="O437" s="158"/>
      <c r="P437" s="158"/>
      <c r="Q437" s="158"/>
      <c r="R437" s="159"/>
      <c r="S437" s="159"/>
      <c r="T437" s="159"/>
      <c r="U437" s="159"/>
      <c r="V437" s="159"/>
      <c r="W437" s="159"/>
      <c r="X437" s="159"/>
      <c r="Y437" s="149"/>
      <c r="Z437" s="149"/>
      <c r="AA437" s="149"/>
      <c r="AB437" s="149"/>
      <c r="AC437" s="149"/>
      <c r="AD437" s="149"/>
      <c r="AE437" s="149"/>
      <c r="AF437" s="149"/>
      <c r="AG437" s="149" t="s">
        <v>307</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195" t="s">
        <v>774</v>
      </c>
      <c r="D438" s="188"/>
      <c r="E438" s="189">
        <v>43.991</v>
      </c>
      <c r="F438" s="159"/>
      <c r="G438" s="159"/>
      <c r="H438" s="159"/>
      <c r="I438" s="159"/>
      <c r="J438" s="159"/>
      <c r="K438" s="159"/>
      <c r="L438" s="159"/>
      <c r="M438" s="159"/>
      <c r="N438" s="158"/>
      <c r="O438" s="158"/>
      <c r="P438" s="158"/>
      <c r="Q438" s="158"/>
      <c r="R438" s="159"/>
      <c r="S438" s="159"/>
      <c r="T438" s="159"/>
      <c r="U438" s="159"/>
      <c r="V438" s="159"/>
      <c r="W438" s="159"/>
      <c r="X438" s="159"/>
      <c r="Y438" s="149"/>
      <c r="Z438" s="149"/>
      <c r="AA438" s="149"/>
      <c r="AB438" s="149"/>
      <c r="AC438" s="149"/>
      <c r="AD438" s="149"/>
      <c r="AE438" s="149"/>
      <c r="AF438" s="149"/>
      <c r="AG438" s="149" t="s">
        <v>307</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x14ac:dyDescent="0.2">
      <c r="A439" s="161" t="s">
        <v>283</v>
      </c>
      <c r="B439" s="162" t="s">
        <v>109</v>
      </c>
      <c r="C439" s="182" t="s">
        <v>110</v>
      </c>
      <c r="D439" s="163"/>
      <c r="E439" s="164"/>
      <c r="F439" s="165"/>
      <c r="G439" s="165">
        <f>SUMIF(AG440:AG474,"&lt;&gt;NOR",G440:G474)</f>
        <v>0</v>
      </c>
      <c r="H439" s="165"/>
      <c r="I439" s="165">
        <f>SUM(I440:I474)</f>
        <v>0</v>
      </c>
      <c r="J439" s="165"/>
      <c r="K439" s="165">
        <f>SUM(K440:K474)</f>
        <v>0</v>
      </c>
      <c r="L439" s="165"/>
      <c r="M439" s="165">
        <f>SUM(M440:M474)</f>
        <v>0</v>
      </c>
      <c r="N439" s="164"/>
      <c r="O439" s="164">
        <f>SUM(O440:O474)</f>
        <v>11.3</v>
      </c>
      <c r="P439" s="164"/>
      <c r="Q439" s="164">
        <f>SUM(Q440:Q474)</f>
        <v>0</v>
      </c>
      <c r="R439" s="165"/>
      <c r="S439" s="165"/>
      <c r="T439" s="166"/>
      <c r="U439" s="160"/>
      <c r="V439" s="160">
        <f>SUM(V440:V474)</f>
        <v>1187.54</v>
      </c>
      <c r="W439" s="160"/>
      <c r="X439" s="160"/>
      <c r="AG439" t="s">
        <v>284</v>
      </c>
    </row>
    <row r="440" spans="1:60" outlineLevel="1" x14ac:dyDescent="0.2">
      <c r="A440" s="168">
        <v>88</v>
      </c>
      <c r="B440" s="169" t="s">
        <v>775</v>
      </c>
      <c r="C440" s="184" t="s">
        <v>776</v>
      </c>
      <c r="D440" s="170" t="s">
        <v>300</v>
      </c>
      <c r="E440" s="171">
        <v>251.64500000000001</v>
      </c>
      <c r="F440" s="172"/>
      <c r="G440" s="173">
        <f>ROUND(E440*F440,2)</f>
        <v>0</v>
      </c>
      <c r="H440" s="172"/>
      <c r="I440" s="173">
        <f>ROUND(E440*H440,2)</f>
        <v>0</v>
      </c>
      <c r="J440" s="172"/>
      <c r="K440" s="173">
        <f>ROUND(E440*J440,2)</f>
        <v>0</v>
      </c>
      <c r="L440" s="173">
        <v>21</v>
      </c>
      <c r="M440" s="173">
        <f>G440*(1+L440/100)</f>
        <v>0</v>
      </c>
      <c r="N440" s="171">
        <v>4.0000000000000003E-5</v>
      </c>
      <c r="O440" s="171">
        <f>ROUND(E440*N440,2)</f>
        <v>0.01</v>
      </c>
      <c r="P440" s="171">
        <v>0</v>
      </c>
      <c r="Q440" s="171">
        <f>ROUND(E440*P440,2)</f>
        <v>0</v>
      </c>
      <c r="R440" s="173" t="s">
        <v>367</v>
      </c>
      <c r="S440" s="173" t="s">
        <v>288</v>
      </c>
      <c r="T440" s="174" t="s">
        <v>288</v>
      </c>
      <c r="U440" s="159">
        <v>7.8E-2</v>
      </c>
      <c r="V440" s="159">
        <f>ROUND(E440*U440,2)</f>
        <v>19.63</v>
      </c>
      <c r="W440" s="159"/>
      <c r="X440" s="159" t="s">
        <v>302</v>
      </c>
      <c r="Y440" s="149"/>
      <c r="Z440" s="149"/>
      <c r="AA440" s="149"/>
      <c r="AB440" s="149"/>
      <c r="AC440" s="149"/>
      <c r="AD440" s="149"/>
      <c r="AE440" s="149"/>
      <c r="AF440" s="149"/>
      <c r="AG440" s="149" t="s">
        <v>303</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ht="22.5" outlineLevel="1" x14ac:dyDescent="0.2">
      <c r="A441" s="156"/>
      <c r="B441" s="157"/>
      <c r="C441" s="262" t="s">
        <v>777</v>
      </c>
      <c r="D441" s="263"/>
      <c r="E441" s="263"/>
      <c r="F441" s="263"/>
      <c r="G441" s="263"/>
      <c r="H441" s="159"/>
      <c r="I441" s="159"/>
      <c r="J441" s="159"/>
      <c r="K441" s="159"/>
      <c r="L441" s="159"/>
      <c r="M441" s="159"/>
      <c r="N441" s="158"/>
      <c r="O441" s="158"/>
      <c r="P441" s="158"/>
      <c r="Q441" s="158"/>
      <c r="R441" s="159"/>
      <c r="S441" s="159"/>
      <c r="T441" s="159"/>
      <c r="U441" s="159"/>
      <c r="V441" s="159"/>
      <c r="W441" s="159"/>
      <c r="X441" s="159"/>
      <c r="Y441" s="149"/>
      <c r="Z441" s="149"/>
      <c r="AA441" s="149"/>
      <c r="AB441" s="149"/>
      <c r="AC441" s="149"/>
      <c r="AD441" s="149"/>
      <c r="AE441" s="149"/>
      <c r="AF441" s="149"/>
      <c r="AG441" s="149" t="s">
        <v>305</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94" t="str">
        <f>C441</f>
        <v>s rámy a zárubněmi, zábradlí, předmětů oplechování apod., které se zřizují ještě před úpravami povrchu, před jejich znečištěním při úpravách povrchu nástřikem plastických (lepivých) maltovin</v>
      </c>
      <c r="BB441" s="149"/>
      <c r="BC441" s="149"/>
      <c r="BD441" s="149"/>
      <c r="BE441" s="149"/>
      <c r="BF441" s="149"/>
      <c r="BG441" s="149"/>
      <c r="BH441" s="149"/>
    </row>
    <row r="442" spans="1:60" outlineLevel="1" x14ac:dyDescent="0.2">
      <c r="A442" s="156"/>
      <c r="B442" s="157"/>
      <c r="C442" s="195" t="s">
        <v>778</v>
      </c>
      <c r="D442" s="188"/>
      <c r="E442" s="189">
        <v>51.84</v>
      </c>
      <c r="F442" s="159"/>
      <c r="G442" s="159"/>
      <c r="H442" s="159"/>
      <c r="I442" s="159"/>
      <c r="J442" s="159"/>
      <c r="K442" s="159"/>
      <c r="L442" s="159"/>
      <c r="M442" s="159"/>
      <c r="N442" s="158"/>
      <c r="O442" s="158"/>
      <c r="P442" s="158"/>
      <c r="Q442" s="158"/>
      <c r="R442" s="159"/>
      <c r="S442" s="159"/>
      <c r="T442" s="159"/>
      <c r="U442" s="159"/>
      <c r="V442" s="159"/>
      <c r="W442" s="159"/>
      <c r="X442" s="159"/>
      <c r="Y442" s="149"/>
      <c r="Z442" s="149"/>
      <c r="AA442" s="149"/>
      <c r="AB442" s="149"/>
      <c r="AC442" s="149"/>
      <c r="AD442" s="149"/>
      <c r="AE442" s="149"/>
      <c r="AF442" s="149"/>
      <c r="AG442" s="149" t="s">
        <v>307</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ht="22.5" outlineLevel="1" x14ac:dyDescent="0.2">
      <c r="A443" s="156"/>
      <c r="B443" s="157"/>
      <c r="C443" s="195" t="s">
        <v>779</v>
      </c>
      <c r="D443" s="188"/>
      <c r="E443" s="189">
        <v>135.99</v>
      </c>
      <c r="F443" s="159"/>
      <c r="G443" s="159"/>
      <c r="H443" s="159"/>
      <c r="I443" s="159"/>
      <c r="J443" s="159"/>
      <c r="K443" s="159"/>
      <c r="L443" s="159"/>
      <c r="M443" s="159"/>
      <c r="N443" s="158"/>
      <c r="O443" s="158"/>
      <c r="P443" s="158"/>
      <c r="Q443" s="158"/>
      <c r="R443" s="159"/>
      <c r="S443" s="159"/>
      <c r="T443" s="159"/>
      <c r="U443" s="159"/>
      <c r="V443" s="159"/>
      <c r="W443" s="159"/>
      <c r="X443" s="159"/>
      <c r="Y443" s="149"/>
      <c r="Z443" s="149"/>
      <c r="AA443" s="149"/>
      <c r="AB443" s="149"/>
      <c r="AC443" s="149"/>
      <c r="AD443" s="149"/>
      <c r="AE443" s="149"/>
      <c r="AF443" s="149"/>
      <c r="AG443" s="149" t="s">
        <v>307</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195" t="s">
        <v>780</v>
      </c>
      <c r="D444" s="188"/>
      <c r="E444" s="189">
        <v>63.814999999999998</v>
      </c>
      <c r="F444" s="159"/>
      <c r="G444" s="159"/>
      <c r="H444" s="159"/>
      <c r="I444" s="159"/>
      <c r="J444" s="159"/>
      <c r="K444" s="159"/>
      <c r="L444" s="159"/>
      <c r="M444" s="159"/>
      <c r="N444" s="158"/>
      <c r="O444" s="158"/>
      <c r="P444" s="158"/>
      <c r="Q444" s="158"/>
      <c r="R444" s="159"/>
      <c r="S444" s="159"/>
      <c r="T444" s="159"/>
      <c r="U444" s="159"/>
      <c r="V444" s="159"/>
      <c r="W444" s="159"/>
      <c r="X444" s="159"/>
      <c r="Y444" s="149"/>
      <c r="Z444" s="149"/>
      <c r="AA444" s="149"/>
      <c r="AB444" s="149"/>
      <c r="AC444" s="149"/>
      <c r="AD444" s="149"/>
      <c r="AE444" s="149"/>
      <c r="AF444" s="149"/>
      <c r="AG444" s="149" t="s">
        <v>307</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68">
        <v>89</v>
      </c>
      <c r="B445" s="169" t="s">
        <v>781</v>
      </c>
      <c r="C445" s="184" t="s">
        <v>782</v>
      </c>
      <c r="D445" s="170" t="s">
        <v>300</v>
      </c>
      <c r="E445" s="171">
        <v>173.71799999999999</v>
      </c>
      <c r="F445" s="172"/>
      <c r="G445" s="173">
        <f>ROUND(E445*F445,2)</f>
        <v>0</v>
      </c>
      <c r="H445" s="172"/>
      <c r="I445" s="173">
        <f>ROUND(E445*H445,2)</f>
        <v>0</v>
      </c>
      <c r="J445" s="172"/>
      <c r="K445" s="173">
        <f>ROUND(E445*J445,2)</f>
        <v>0</v>
      </c>
      <c r="L445" s="173">
        <v>21</v>
      </c>
      <c r="M445" s="173">
        <f>G445*(1+L445/100)</f>
        <v>0</v>
      </c>
      <c r="N445" s="171">
        <v>6.0299999999999998E-3</v>
      </c>
      <c r="O445" s="171">
        <f>ROUND(E445*N445,2)</f>
        <v>1.05</v>
      </c>
      <c r="P445" s="171">
        <v>0</v>
      </c>
      <c r="Q445" s="171">
        <f>ROUND(E445*P445,2)</f>
        <v>0</v>
      </c>
      <c r="R445" s="173" t="s">
        <v>367</v>
      </c>
      <c r="S445" s="173" t="s">
        <v>288</v>
      </c>
      <c r="T445" s="174" t="s">
        <v>288</v>
      </c>
      <c r="U445" s="159">
        <v>0.49299999999999999</v>
      </c>
      <c r="V445" s="159">
        <f>ROUND(E445*U445,2)</f>
        <v>85.64</v>
      </c>
      <c r="W445" s="159"/>
      <c r="X445" s="159" t="s">
        <v>302</v>
      </c>
      <c r="Y445" s="149"/>
      <c r="Z445" s="149"/>
      <c r="AA445" s="149"/>
      <c r="AB445" s="149"/>
      <c r="AC445" s="149"/>
      <c r="AD445" s="149"/>
      <c r="AE445" s="149"/>
      <c r="AF445" s="149"/>
      <c r="AG445" s="149" t="s">
        <v>303</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262" t="s">
        <v>783</v>
      </c>
      <c r="D446" s="263"/>
      <c r="E446" s="263"/>
      <c r="F446" s="263"/>
      <c r="G446" s="263"/>
      <c r="H446" s="159"/>
      <c r="I446" s="159"/>
      <c r="J446" s="159"/>
      <c r="K446" s="159"/>
      <c r="L446" s="159"/>
      <c r="M446" s="159"/>
      <c r="N446" s="158"/>
      <c r="O446" s="158"/>
      <c r="P446" s="158"/>
      <c r="Q446" s="158"/>
      <c r="R446" s="159"/>
      <c r="S446" s="159"/>
      <c r="T446" s="159"/>
      <c r="U446" s="159"/>
      <c r="V446" s="159"/>
      <c r="W446" s="159"/>
      <c r="X446" s="159"/>
      <c r="Y446" s="149"/>
      <c r="Z446" s="149"/>
      <c r="AA446" s="149"/>
      <c r="AB446" s="149"/>
      <c r="AC446" s="149"/>
      <c r="AD446" s="149"/>
      <c r="AE446" s="149"/>
      <c r="AF446" s="149"/>
      <c r="AG446" s="149" t="s">
        <v>305</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94" t="str">
        <f>C446</f>
        <v>nanesení lepicího tmelu na izolační desky, nalepení desek a zajištění talířovými hmoždinkami (6 ks/m2). Bez povrchové úpravy desek.</v>
      </c>
      <c r="BB446" s="149"/>
      <c r="BC446" s="149"/>
      <c r="BD446" s="149"/>
      <c r="BE446" s="149"/>
      <c r="BF446" s="149"/>
      <c r="BG446" s="149"/>
      <c r="BH446" s="149"/>
    </row>
    <row r="447" spans="1:60" outlineLevel="1" x14ac:dyDescent="0.2">
      <c r="A447" s="156"/>
      <c r="B447" s="157"/>
      <c r="C447" s="195" t="s">
        <v>784</v>
      </c>
      <c r="D447" s="188"/>
      <c r="E447" s="189">
        <v>173.71799999999999</v>
      </c>
      <c r="F447" s="159"/>
      <c r="G447" s="159"/>
      <c r="H447" s="159"/>
      <c r="I447" s="159"/>
      <c r="J447" s="159"/>
      <c r="K447" s="159"/>
      <c r="L447" s="159"/>
      <c r="M447" s="159"/>
      <c r="N447" s="158"/>
      <c r="O447" s="158"/>
      <c r="P447" s="158"/>
      <c r="Q447" s="158"/>
      <c r="R447" s="159"/>
      <c r="S447" s="159"/>
      <c r="T447" s="159"/>
      <c r="U447" s="159"/>
      <c r="V447" s="159"/>
      <c r="W447" s="159"/>
      <c r="X447" s="159"/>
      <c r="Y447" s="149"/>
      <c r="Z447" s="149"/>
      <c r="AA447" s="149"/>
      <c r="AB447" s="149"/>
      <c r="AC447" s="149"/>
      <c r="AD447" s="149"/>
      <c r="AE447" s="149"/>
      <c r="AF447" s="149"/>
      <c r="AG447" s="149" t="s">
        <v>307</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68">
        <v>90</v>
      </c>
      <c r="B448" s="169" t="s">
        <v>785</v>
      </c>
      <c r="C448" s="184" t="s">
        <v>786</v>
      </c>
      <c r="D448" s="170" t="s">
        <v>300</v>
      </c>
      <c r="E448" s="171">
        <v>43.429499999999997</v>
      </c>
      <c r="F448" s="172"/>
      <c r="G448" s="173">
        <f>ROUND(E448*F448,2)</f>
        <v>0</v>
      </c>
      <c r="H448" s="172"/>
      <c r="I448" s="173">
        <f>ROUND(E448*H448,2)</f>
        <v>0</v>
      </c>
      <c r="J448" s="172"/>
      <c r="K448" s="173">
        <f>ROUND(E448*J448,2)</f>
        <v>0</v>
      </c>
      <c r="L448" s="173">
        <v>21</v>
      </c>
      <c r="M448" s="173">
        <f>G448*(1+L448/100)</f>
        <v>0</v>
      </c>
      <c r="N448" s="171">
        <v>1.546E-2</v>
      </c>
      <c r="O448" s="171">
        <f>ROUND(E448*N448,2)</f>
        <v>0.67</v>
      </c>
      <c r="P448" s="171">
        <v>0</v>
      </c>
      <c r="Q448" s="171">
        <f>ROUND(E448*P448,2)</f>
        <v>0</v>
      </c>
      <c r="R448" s="173" t="s">
        <v>367</v>
      </c>
      <c r="S448" s="173" t="s">
        <v>288</v>
      </c>
      <c r="T448" s="174" t="s">
        <v>288</v>
      </c>
      <c r="U448" s="159">
        <v>1.2558</v>
      </c>
      <c r="V448" s="159">
        <f>ROUND(E448*U448,2)</f>
        <v>54.54</v>
      </c>
      <c r="W448" s="159"/>
      <c r="X448" s="159" t="s">
        <v>302</v>
      </c>
      <c r="Y448" s="149"/>
      <c r="Z448" s="149"/>
      <c r="AA448" s="149"/>
      <c r="AB448" s="149"/>
      <c r="AC448" s="149"/>
      <c r="AD448" s="149"/>
      <c r="AE448" s="149"/>
      <c r="AF448" s="149"/>
      <c r="AG448" s="149" t="s">
        <v>303</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1" x14ac:dyDescent="0.2">
      <c r="A449" s="156"/>
      <c r="B449" s="157"/>
      <c r="C449" s="262" t="s">
        <v>787</v>
      </c>
      <c r="D449" s="263"/>
      <c r="E449" s="263"/>
      <c r="F449" s="263"/>
      <c r="G449" s="263"/>
      <c r="H449" s="159"/>
      <c r="I449" s="159"/>
      <c r="J449" s="159"/>
      <c r="K449" s="159"/>
      <c r="L449" s="159"/>
      <c r="M449" s="159"/>
      <c r="N449" s="158"/>
      <c r="O449" s="158"/>
      <c r="P449" s="158"/>
      <c r="Q449" s="158"/>
      <c r="R449" s="159"/>
      <c r="S449" s="159"/>
      <c r="T449" s="159"/>
      <c r="U449" s="159"/>
      <c r="V449" s="159"/>
      <c r="W449" s="159"/>
      <c r="X449" s="159"/>
      <c r="Y449" s="149"/>
      <c r="Z449" s="149"/>
      <c r="AA449" s="149"/>
      <c r="AB449" s="149"/>
      <c r="AC449" s="149"/>
      <c r="AD449" s="149"/>
      <c r="AE449" s="149"/>
      <c r="AF449" s="149"/>
      <c r="AG449" s="149" t="s">
        <v>305</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94" t="str">
        <f>C449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9" s="149"/>
      <c r="BC449" s="149"/>
      <c r="BD449" s="149"/>
      <c r="BE449" s="149"/>
      <c r="BF449" s="149"/>
      <c r="BG449" s="149"/>
      <c r="BH449" s="149"/>
    </row>
    <row r="450" spans="1:60" outlineLevel="1" x14ac:dyDescent="0.2">
      <c r="A450" s="156"/>
      <c r="B450" s="157"/>
      <c r="C450" s="195" t="s">
        <v>788</v>
      </c>
      <c r="D450" s="188"/>
      <c r="E450" s="189">
        <v>43.429499999999997</v>
      </c>
      <c r="F450" s="159"/>
      <c r="G450" s="159"/>
      <c r="H450" s="159"/>
      <c r="I450" s="159"/>
      <c r="J450" s="159"/>
      <c r="K450" s="159"/>
      <c r="L450" s="159"/>
      <c r="M450" s="159"/>
      <c r="N450" s="158"/>
      <c r="O450" s="158"/>
      <c r="P450" s="158"/>
      <c r="Q450" s="158"/>
      <c r="R450" s="159"/>
      <c r="S450" s="159"/>
      <c r="T450" s="159"/>
      <c r="U450" s="159"/>
      <c r="V450" s="159"/>
      <c r="W450" s="159"/>
      <c r="X450" s="159"/>
      <c r="Y450" s="149"/>
      <c r="Z450" s="149"/>
      <c r="AA450" s="149"/>
      <c r="AB450" s="149"/>
      <c r="AC450" s="149"/>
      <c r="AD450" s="149"/>
      <c r="AE450" s="149"/>
      <c r="AF450" s="149"/>
      <c r="AG450" s="149" t="s">
        <v>307</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68">
        <v>91</v>
      </c>
      <c r="B451" s="169" t="s">
        <v>789</v>
      </c>
      <c r="C451" s="184" t="s">
        <v>790</v>
      </c>
      <c r="D451" s="170" t="s">
        <v>300</v>
      </c>
      <c r="E451" s="171">
        <v>753.69899999999996</v>
      </c>
      <c r="F451" s="172"/>
      <c r="G451" s="173">
        <f>ROUND(E451*F451,2)</f>
        <v>0</v>
      </c>
      <c r="H451" s="172"/>
      <c r="I451" s="173">
        <f>ROUND(E451*H451,2)</f>
        <v>0</v>
      </c>
      <c r="J451" s="172"/>
      <c r="K451" s="173">
        <f>ROUND(E451*J451,2)</f>
        <v>0</v>
      </c>
      <c r="L451" s="173">
        <v>21</v>
      </c>
      <c r="M451" s="173">
        <f>G451*(1+L451/100)</f>
        <v>0</v>
      </c>
      <c r="N451" s="171">
        <v>1.2149999999999999E-2</v>
      </c>
      <c r="O451" s="171">
        <f>ROUND(E451*N451,2)</f>
        <v>9.16</v>
      </c>
      <c r="P451" s="171">
        <v>0</v>
      </c>
      <c r="Q451" s="171">
        <f>ROUND(E451*P451,2)</f>
        <v>0</v>
      </c>
      <c r="R451" s="173" t="s">
        <v>367</v>
      </c>
      <c r="S451" s="173" t="s">
        <v>288</v>
      </c>
      <c r="T451" s="174" t="s">
        <v>288</v>
      </c>
      <c r="U451" s="159">
        <v>1.2558</v>
      </c>
      <c r="V451" s="159">
        <f>ROUND(E451*U451,2)</f>
        <v>946.5</v>
      </c>
      <c r="W451" s="159"/>
      <c r="X451" s="159" t="s">
        <v>302</v>
      </c>
      <c r="Y451" s="149"/>
      <c r="Z451" s="149"/>
      <c r="AA451" s="149"/>
      <c r="AB451" s="149"/>
      <c r="AC451" s="149"/>
      <c r="AD451" s="149"/>
      <c r="AE451" s="149"/>
      <c r="AF451" s="149"/>
      <c r="AG451" s="149" t="s">
        <v>303</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22.5" outlineLevel="1" x14ac:dyDescent="0.2">
      <c r="A452" s="156"/>
      <c r="B452" s="157"/>
      <c r="C452" s="262" t="s">
        <v>791</v>
      </c>
      <c r="D452" s="263"/>
      <c r="E452" s="263"/>
      <c r="F452" s="263"/>
      <c r="G452" s="263"/>
      <c r="H452" s="159"/>
      <c r="I452" s="159"/>
      <c r="J452" s="159"/>
      <c r="K452" s="159"/>
      <c r="L452" s="159"/>
      <c r="M452" s="159"/>
      <c r="N452" s="158"/>
      <c r="O452" s="158"/>
      <c r="P452" s="158"/>
      <c r="Q452" s="158"/>
      <c r="R452" s="159"/>
      <c r="S452" s="159"/>
      <c r="T452" s="159"/>
      <c r="U452" s="159"/>
      <c r="V452" s="159"/>
      <c r="W452" s="159"/>
      <c r="X452" s="159"/>
      <c r="Y452" s="149"/>
      <c r="Z452" s="149"/>
      <c r="AA452" s="149"/>
      <c r="AB452" s="149"/>
      <c r="AC452" s="149"/>
      <c r="AD452" s="149"/>
      <c r="AE452" s="149"/>
      <c r="AF452" s="149"/>
      <c r="AG452" s="149" t="s">
        <v>305</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94" t="str">
        <f>C452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52" s="149"/>
      <c r="BC452" s="149"/>
      <c r="BD452" s="149"/>
      <c r="BE452" s="149"/>
      <c r="BF452" s="149"/>
      <c r="BG452" s="149"/>
      <c r="BH452" s="149"/>
    </row>
    <row r="453" spans="1:60" outlineLevel="1" x14ac:dyDescent="0.2">
      <c r="A453" s="156"/>
      <c r="B453" s="157"/>
      <c r="C453" s="266" t="s">
        <v>792</v>
      </c>
      <c r="D453" s="267"/>
      <c r="E453" s="267"/>
      <c r="F453" s="267"/>
      <c r="G453" s="267"/>
      <c r="H453" s="159"/>
      <c r="I453" s="159"/>
      <c r="J453" s="159"/>
      <c r="K453" s="159"/>
      <c r="L453" s="159"/>
      <c r="M453" s="159"/>
      <c r="N453" s="158"/>
      <c r="O453" s="158"/>
      <c r="P453" s="158"/>
      <c r="Q453" s="158"/>
      <c r="R453" s="159"/>
      <c r="S453" s="159"/>
      <c r="T453" s="159"/>
      <c r="U453" s="159"/>
      <c r="V453" s="159"/>
      <c r="W453" s="159"/>
      <c r="X453" s="159"/>
      <c r="Y453" s="149"/>
      <c r="Z453" s="149"/>
      <c r="AA453" s="149"/>
      <c r="AB453" s="149"/>
      <c r="AC453" s="149"/>
      <c r="AD453" s="149"/>
      <c r="AE453" s="149"/>
      <c r="AF453" s="149"/>
      <c r="AG453" s="149" t="s">
        <v>305</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195" t="s">
        <v>793</v>
      </c>
      <c r="D454" s="188"/>
      <c r="E454" s="189"/>
      <c r="F454" s="159"/>
      <c r="G454" s="159"/>
      <c r="H454" s="159"/>
      <c r="I454" s="159"/>
      <c r="J454" s="159"/>
      <c r="K454" s="159"/>
      <c r="L454" s="159"/>
      <c r="M454" s="159"/>
      <c r="N454" s="158"/>
      <c r="O454" s="158"/>
      <c r="P454" s="158"/>
      <c r="Q454" s="158"/>
      <c r="R454" s="159"/>
      <c r="S454" s="159"/>
      <c r="T454" s="159"/>
      <c r="U454" s="159"/>
      <c r="V454" s="159"/>
      <c r="W454" s="159"/>
      <c r="X454" s="159"/>
      <c r="Y454" s="149"/>
      <c r="Z454" s="149"/>
      <c r="AA454" s="149"/>
      <c r="AB454" s="149"/>
      <c r="AC454" s="149"/>
      <c r="AD454" s="149"/>
      <c r="AE454" s="149"/>
      <c r="AF454" s="149"/>
      <c r="AG454" s="149" t="s">
        <v>307</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56"/>
      <c r="B455" s="157"/>
      <c r="C455" s="195" t="s">
        <v>794</v>
      </c>
      <c r="D455" s="188"/>
      <c r="E455" s="189">
        <v>118.6</v>
      </c>
      <c r="F455" s="159"/>
      <c r="G455" s="159"/>
      <c r="H455" s="159"/>
      <c r="I455" s="159"/>
      <c r="J455" s="159"/>
      <c r="K455" s="159"/>
      <c r="L455" s="159"/>
      <c r="M455" s="159"/>
      <c r="N455" s="158"/>
      <c r="O455" s="158"/>
      <c r="P455" s="158"/>
      <c r="Q455" s="158"/>
      <c r="R455" s="159"/>
      <c r="S455" s="159"/>
      <c r="T455" s="159"/>
      <c r="U455" s="159"/>
      <c r="V455" s="159"/>
      <c r="W455" s="159"/>
      <c r="X455" s="159"/>
      <c r="Y455" s="149"/>
      <c r="Z455" s="149"/>
      <c r="AA455" s="149"/>
      <c r="AB455" s="149"/>
      <c r="AC455" s="149"/>
      <c r="AD455" s="149"/>
      <c r="AE455" s="149"/>
      <c r="AF455" s="149"/>
      <c r="AG455" s="149" t="s">
        <v>307</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1" x14ac:dyDescent="0.2">
      <c r="A456" s="156"/>
      <c r="B456" s="157"/>
      <c r="C456" s="195" t="s">
        <v>795</v>
      </c>
      <c r="D456" s="188"/>
      <c r="E456" s="189">
        <v>-51.84</v>
      </c>
      <c r="F456" s="159"/>
      <c r="G456" s="159"/>
      <c r="H456" s="159"/>
      <c r="I456" s="159"/>
      <c r="J456" s="159"/>
      <c r="K456" s="159"/>
      <c r="L456" s="159"/>
      <c r="M456" s="159"/>
      <c r="N456" s="158"/>
      <c r="O456" s="158"/>
      <c r="P456" s="158"/>
      <c r="Q456" s="158"/>
      <c r="R456" s="159"/>
      <c r="S456" s="159"/>
      <c r="T456" s="159"/>
      <c r="U456" s="159"/>
      <c r="V456" s="159"/>
      <c r="W456" s="159"/>
      <c r="X456" s="159"/>
      <c r="Y456" s="149"/>
      <c r="Z456" s="149"/>
      <c r="AA456" s="149"/>
      <c r="AB456" s="149"/>
      <c r="AC456" s="149"/>
      <c r="AD456" s="149"/>
      <c r="AE456" s="149"/>
      <c r="AF456" s="149"/>
      <c r="AG456" s="149" t="s">
        <v>307</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95" t="s">
        <v>796</v>
      </c>
      <c r="D457" s="188"/>
      <c r="E457" s="189">
        <v>33.1</v>
      </c>
      <c r="F457" s="159"/>
      <c r="G457" s="159"/>
      <c r="H457" s="159"/>
      <c r="I457" s="159"/>
      <c r="J457" s="159"/>
      <c r="K457" s="159"/>
      <c r="L457" s="159"/>
      <c r="M457" s="159"/>
      <c r="N457" s="158"/>
      <c r="O457" s="158"/>
      <c r="P457" s="158"/>
      <c r="Q457" s="158"/>
      <c r="R457" s="159"/>
      <c r="S457" s="159"/>
      <c r="T457" s="159"/>
      <c r="U457" s="159"/>
      <c r="V457" s="159"/>
      <c r="W457" s="159"/>
      <c r="X457" s="159"/>
      <c r="Y457" s="149"/>
      <c r="Z457" s="149"/>
      <c r="AA457" s="149"/>
      <c r="AB457" s="149"/>
      <c r="AC457" s="149"/>
      <c r="AD457" s="149"/>
      <c r="AE457" s="149"/>
      <c r="AF457" s="149"/>
      <c r="AG457" s="149" t="s">
        <v>307</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56"/>
      <c r="B458" s="157"/>
      <c r="C458" s="195" t="s">
        <v>797</v>
      </c>
      <c r="D458" s="188"/>
      <c r="E458" s="189">
        <v>452.2</v>
      </c>
      <c r="F458" s="159"/>
      <c r="G458" s="159"/>
      <c r="H458" s="159"/>
      <c r="I458" s="159"/>
      <c r="J458" s="159"/>
      <c r="K458" s="159"/>
      <c r="L458" s="159"/>
      <c r="M458" s="159"/>
      <c r="N458" s="158"/>
      <c r="O458" s="158"/>
      <c r="P458" s="158"/>
      <c r="Q458" s="158"/>
      <c r="R458" s="159"/>
      <c r="S458" s="159"/>
      <c r="T458" s="159"/>
      <c r="U458" s="159"/>
      <c r="V458" s="159"/>
      <c r="W458" s="159"/>
      <c r="X458" s="159"/>
      <c r="Y458" s="149"/>
      <c r="Z458" s="149"/>
      <c r="AA458" s="149"/>
      <c r="AB458" s="149"/>
      <c r="AC458" s="149"/>
      <c r="AD458" s="149"/>
      <c r="AE458" s="149"/>
      <c r="AF458" s="149"/>
      <c r="AG458" s="149" t="s">
        <v>307</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ht="33.75" outlineLevel="1" x14ac:dyDescent="0.2">
      <c r="A459" s="156"/>
      <c r="B459" s="157"/>
      <c r="C459" s="195" t="s">
        <v>798</v>
      </c>
      <c r="D459" s="188"/>
      <c r="E459" s="189">
        <v>-135.99</v>
      </c>
      <c r="F459" s="159"/>
      <c r="G459" s="159"/>
      <c r="H459" s="159"/>
      <c r="I459" s="159"/>
      <c r="J459" s="159"/>
      <c r="K459" s="159"/>
      <c r="L459" s="159"/>
      <c r="M459" s="159"/>
      <c r="N459" s="158"/>
      <c r="O459" s="158"/>
      <c r="P459" s="158"/>
      <c r="Q459" s="158"/>
      <c r="R459" s="159"/>
      <c r="S459" s="159"/>
      <c r="T459" s="159"/>
      <c r="U459" s="159"/>
      <c r="V459" s="159"/>
      <c r="W459" s="159"/>
      <c r="X459" s="159"/>
      <c r="Y459" s="149"/>
      <c r="Z459" s="149"/>
      <c r="AA459" s="149"/>
      <c r="AB459" s="149"/>
      <c r="AC459" s="149"/>
      <c r="AD459" s="149"/>
      <c r="AE459" s="149"/>
      <c r="AF459" s="149"/>
      <c r="AG459" s="149" t="s">
        <v>307</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195" t="s">
        <v>799</v>
      </c>
      <c r="D460" s="188"/>
      <c r="E460" s="189">
        <v>404.9</v>
      </c>
      <c r="F460" s="159"/>
      <c r="G460" s="159"/>
      <c r="H460" s="159"/>
      <c r="I460" s="159"/>
      <c r="J460" s="159"/>
      <c r="K460" s="159"/>
      <c r="L460" s="159"/>
      <c r="M460" s="159"/>
      <c r="N460" s="158"/>
      <c r="O460" s="158"/>
      <c r="P460" s="158"/>
      <c r="Q460" s="158"/>
      <c r="R460" s="159"/>
      <c r="S460" s="159"/>
      <c r="T460" s="159"/>
      <c r="U460" s="159"/>
      <c r="V460" s="159"/>
      <c r="W460" s="159"/>
      <c r="X460" s="159"/>
      <c r="Y460" s="149"/>
      <c r="Z460" s="149"/>
      <c r="AA460" s="149"/>
      <c r="AB460" s="149"/>
      <c r="AC460" s="149"/>
      <c r="AD460" s="149"/>
      <c r="AE460" s="149"/>
      <c r="AF460" s="149"/>
      <c r="AG460" s="149" t="s">
        <v>307</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95" t="s">
        <v>800</v>
      </c>
      <c r="D461" s="188"/>
      <c r="E461" s="189">
        <v>-63.814999999999998</v>
      </c>
      <c r="F461" s="159"/>
      <c r="G461" s="159"/>
      <c r="H461" s="159"/>
      <c r="I461" s="159"/>
      <c r="J461" s="159"/>
      <c r="K461" s="159"/>
      <c r="L461" s="159"/>
      <c r="M461" s="159"/>
      <c r="N461" s="158"/>
      <c r="O461" s="158"/>
      <c r="P461" s="158"/>
      <c r="Q461" s="158"/>
      <c r="R461" s="159"/>
      <c r="S461" s="159"/>
      <c r="T461" s="159"/>
      <c r="U461" s="159"/>
      <c r="V461" s="159"/>
      <c r="W461" s="159"/>
      <c r="X461" s="159"/>
      <c r="Y461" s="149"/>
      <c r="Z461" s="149"/>
      <c r="AA461" s="149"/>
      <c r="AB461" s="149"/>
      <c r="AC461" s="149"/>
      <c r="AD461" s="149"/>
      <c r="AE461" s="149"/>
      <c r="AF461" s="149"/>
      <c r="AG461" s="149" t="s">
        <v>307</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56"/>
      <c r="B462" s="157"/>
      <c r="C462" s="195" t="s">
        <v>801</v>
      </c>
      <c r="D462" s="188"/>
      <c r="E462" s="189">
        <v>-3.456</v>
      </c>
      <c r="F462" s="159"/>
      <c r="G462" s="159"/>
      <c r="H462" s="159"/>
      <c r="I462" s="159"/>
      <c r="J462" s="159"/>
      <c r="K462" s="159"/>
      <c r="L462" s="159"/>
      <c r="M462" s="159"/>
      <c r="N462" s="158"/>
      <c r="O462" s="158"/>
      <c r="P462" s="158"/>
      <c r="Q462" s="158"/>
      <c r="R462" s="159"/>
      <c r="S462" s="159"/>
      <c r="T462" s="159"/>
      <c r="U462" s="159"/>
      <c r="V462" s="159"/>
      <c r="W462" s="159"/>
      <c r="X462" s="159"/>
      <c r="Y462" s="149"/>
      <c r="Z462" s="149"/>
      <c r="AA462" s="149"/>
      <c r="AB462" s="149"/>
      <c r="AC462" s="149"/>
      <c r="AD462" s="149"/>
      <c r="AE462" s="149"/>
      <c r="AF462" s="149"/>
      <c r="AG462" s="149" t="s">
        <v>307</v>
      </c>
      <c r="AH462" s="149">
        <v>5</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ht="22.5" outlineLevel="1" x14ac:dyDescent="0.2">
      <c r="A463" s="168">
        <v>92</v>
      </c>
      <c r="B463" s="169" t="s">
        <v>802</v>
      </c>
      <c r="C463" s="184" t="s">
        <v>803</v>
      </c>
      <c r="D463" s="170" t="s">
        <v>300</v>
      </c>
      <c r="E463" s="171">
        <v>3.456</v>
      </c>
      <c r="F463" s="172"/>
      <c r="G463" s="173">
        <f>ROUND(E463*F463,2)</f>
        <v>0</v>
      </c>
      <c r="H463" s="172"/>
      <c r="I463" s="173">
        <f>ROUND(E463*H463,2)</f>
        <v>0</v>
      </c>
      <c r="J463" s="172"/>
      <c r="K463" s="173">
        <f>ROUND(E463*J463,2)</f>
        <v>0</v>
      </c>
      <c r="L463" s="173">
        <v>21</v>
      </c>
      <c r="M463" s="173">
        <f>G463*(1+L463/100)</f>
        <v>0</v>
      </c>
      <c r="N463" s="171">
        <v>1.3089999999999999E-2</v>
      </c>
      <c r="O463" s="171">
        <f>ROUND(E463*N463,2)</f>
        <v>0.05</v>
      </c>
      <c r="P463" s="171">
        <v>0</v>
      </c>
      <c r="Q463" s="171">
        <f>ROUND(E463*P463,2)</f>
        <v>0</v>
      </c>
      <c r="R463" s="173" t="s">
        <v>367</v>
      </c>
      <c r="S463" s="173" t="s">
        <v>288</v>
      </c>
      <c r="T463" s="174" t="s">
        <v>288</v>
      </c>
      <c r="U463" s="159">
        <v>1.26</v>
      </c>
      <c r="V463" s="159">
        <f>ROUND(E463*U463,2)</f>
        <v>4.3499999999999996</v>
      </c>
      <c r="W463" s="159"/>
      <c r="X463" s="159" t="s">
        <v>302</v>
      </c>
      <c r="Y463" s="149"/>
      <c r="Z463" s="149"/>
      <c r="AA463" s="149"/>
      <c r="AB463" s="149"/>
      <c r="AC463" s="149"/>
      <c r="AD463" s="149"/>
      <c r="AE463" s="149"/>
      <c r="AF463" s="149"/>
      <c r="AG463" s="149" t="s">
        <v>303</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2.5" outlineLevel="1" x14ac:dyDescent="0.2">
      <c r="A464" s="156"/>
      <c r="B464" s="157"/>
      <c r="C464" s="262" t="s">
        <v>791</v>
      </c>
      <c r="D464" s="263"/>
      <c r="E464" s="263"/>
      <c r="F464" s="263"/>
      <c r="G464" s="263"/>
      <c r="H464" s="159"/>
      <c r="I464" s="159"/>
      <c r="J464" s="159"/>
      <c r="K464" s="159"/>
      <c r="L464" s="159"/>
      <c r="M464" s="159"/>
      <c r="N464" s="158"/>
      <c r="O464" s="158"/>
      <c r="P464" s="158"/>
      <c r="Q464" s="158"/>
      <c r="R464" s="159"/>
      <c r="S464" s="159"/>
      <c r="T464" s="159"/>
      <c r="U464" s="159"/>
      <c r="V464" s="159"/>
      <c r="W464" s="159"/>
      <c r="X464" s="159"/>
      <c r="Y464" s="149"/>
      <c r="Z464" s="149"/>
      <c r="AA464" s="149"/>
      <c r="AB464" s="149"/>
      <c r="AC464" s="149"/>
      <c r="AD464" s="149"/>
      <c r="AE464" s="149"/>
      <c r="AF464" s="149"/>
      <c r="AG464" s="149" t="s">
        <v>305</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94" t="str">
        <f>C464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64" s="149"/>
      <c r="BC464" s="149"/>
      <c r="BD464" s="149"/>
      <c r="BE464" s="149"/>
      <c r="BF464" s="149"/>
      <c r="BG464" s="149"/>
      <c r="BH464" s="149"/>
    </row>
    <row r="465" spans="1:60" outlineLevel="1" x14ac:dyDescent="0.2">
      <c r="A465" s="156"/>
      <c r="B465" s="157"/>
      <c r="C465" s="266" t="s">
        <v>792</v>
      </c>
      <c r="D465" s="267"/>
      <c r="E465" s="267"/>
      <c r="F465" s="267"/>
      <c r="G465" s="267"/>
      <c r="H465" s="159"/>
      <c r="I465" s="159"/>
      <c r="J465" s="159"/>
      <c r="K465" s="159"/>
      <c r="L465" s="159"/>
      <c r="M465" s="159"/>
      <c r="N465" s="158"/>
      <c r="O465" s="158"/>
      <c r="P465" s="158"/>
      <c r="Q465" s="158"/>
      <c r="R465" s="159"/>
      <c r="S465" s="159"/>
      <c r="T465" s="159"/>
      <c r="U465" s="159"/>
      <c r="V465" s="159"/>
      <c r="W465" s="159"/>
      <c r="X465" s="159"/>
      <c r="Y465" s="149"/>
      <c r="Z465" s="149"/>
      <c r="AA465" s="149"/>
      <c r="AB465" s="149"/>
      <c r="AC465" s="149"/>
      <c r="AD465" s="149"/>
      <c r="AE465" s="149"/>
      <c r="AF465" s="149"/>
      <c r="AG465" s="149" t="s">
        <v>305</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x14ac:dyDescent="0.2">
      <c r="A466" s="156"/>
      <c r="B466" s="157"/>
      <c r="C466" s="195" t="s">
        <v>804</v>
      </c>
      <c r="D466" s="188"/>
      <c r="E466" s="189">
        <v>3.456</v>
      </c>
      <c r="F466" s="159"/>
      <c r="G466" s="159"/>
      <c r="H466" s="159"/>
      <c r="I466" s="159"/>
      <c r="J466" s="159"/>
      <c r="K466" s="159"/>
      <c r="L466" s="159"/>
      <c r="M466" s="159"/>
      <c r="N466" s="158"/>
      <c r="O466" s="158"/>
      <c r="P466" s="158"/>
      <c r="Q466" s="158"/>
      <c r="R466" s="159"/>
      <c r="S466" s="159"/>
      <c r="T466" s="159"/>
      <c r="U466" s="159"/>
      <c r="V466" s="159"/>
      <c r="W466" s="159"/>
      <c r="X466" s="159"/>
      <c r="Y466" s="149"/>
      <c r="Z466" s="149"/>
      <c r="AA466" s="149"/>
      <c r="AB466" s="149"/>
      <c r="AC466" s="149"/>
      <c r="AD466" s="149"/>
      <c r="AE466" s="149"/>
      <c r="AF466" s="149"/>
      <c r="AG466" s="149" t="s">
        <v>307</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22.5" outlineLevel="1" x14ac:dyDescent="0.2">
      <c r="A467" s="168">
        <v>93</v>
      </c>
      <c r="B467" s="169" t="s">
        <v>805</v>
      </c>
      <c r="C467" s="184" t="s">
        <v>806</v>
      </c>
      <c r="D467" s="170" t="s">
        <v>300</v>
      </c>
      <c r="E467" s="171">
        <v>26.491199999999999</v>
      </c>
      <c r="F467" s="172"/>
      <c r="G467" s="173">
        <f>ROUND(E467*F467,2)</f>
        <v>0</v>
      </c>
      <c r="H467" s="172"/>
      <c r="I467" s="173">
        <f>ROUND(E467*H467,2)</f>
        <v>0</v>
      </c>
      <c r="J467" s="172"/>
      <c r="K467" s="173">
        <f>ROUND(E467*J467,2)</f>
        <v>0</v>
      </c>
      <c r="L467" s="173">
        <v>21</v>
      </c>
      <c r="M467" s="173">
        <f>G467*(1+L467/100)</f>
        <v>0</v>
      </c>
      <c r="N467" s="171">
        <v>1.3440000000000001E-2</v>
      </c>
      <c r="O467" s="171">
        <f>ROUND(E467*N467,2)</f>
        <v>0.36</v>
      </c>
      <c r="P467" s="171">
        <v>0</v>
      </c>
      <c r="Q467" s="171">
        <f>ROUND(E467*P467,2)</f>
        <v>0</v>
      </c>
      <c r="R467" s="173" t="s">
        <v>367</v>
      </c>
      <c r="S467" s="173" t="s">
        <v>288</v>
      </c>
      <c r="T467" s="174" t="s">
        <v>288</v>
      </c>
      <c r="U467" s="159">
        <v>2.9020000000000001</v>
      </c>
      <c r="V467" s="159">
        <f>ROUND(E467*U467,2)</f>
        <v>76.88</v>
      </c>
      <c r="W467" s="159"/>
      <c r="X467" s="159" t="s">
        <v>302</v>
      </c>
      <c r="Y467" s="149"/>
      <c r="Z467" s="149"/>
      <c r="AA467" s="149"/>
      <c r="AB467" s="149"/>
      <c r="AC467" s="149"/>
      <c r="AD467" s="149"/>
      <c r="AE467" s="149"/>
      <c r="AF467" s="149"/>
      <c r="AG467" s="149" t="s">
        <v>303</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ht="33.75" outlineLevel="1" x14ac:dyDescent="0.2">
      <c r="A468" s="156"/>
      <c r="B468" s="157"/>
      <c r="C468" s="262" t="s">
        <v>807</v>
      </c>
      <c r="D468" s="263"/>
      <c r="E468" s="263"/>
      <c r="F468" s="263"/>
      <c r="G468" s="263"/>
      <c r="H468" s="159"/>
      <c r="I468" s="159"/>
      <c r="J468" s="159"/>
      <c r="K468" s="159"/>
      <c r="L468" s="159"/>
      <c r="M468" s="159"/>
      <c r="N468" s="158"/>
      <c r="O468" s="158"/>
      <c r="P468" s="158"/>
      <c r="Q468" s="158"/>
      <c r="R468" s="159"/>
      <c r="S468" s="159"/>
      <c r="T468" s="159"/>
      <c r="U468" s="159"/>
      <c r="V468" s="159"/>
      <c r="W468" s="159"/>
      <c r="X468" s="159"/>
      <c r="Y468" s="149"/>
      <c r="Z468" s="149"/>
      <c r="AA468" s="149"/>
      <c r="AB468" s="149"/>
      <c r="AC468" s="149"/>
      <c r="AD468" s="149"/>
      <c r="AE468" s="149"/>
      <c r="AF468" s="149"/>
      <c r="AG468" s="149" t="s">
        <v>305</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94" t="str">
        <f>C468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8" s="149"/>
      <c r="BC468" s="149"/>
      <c r="BD468" s="149"/>
      <c r="BE468" s="149"/>
      <c r="BF468" s="149"/>
      <c r="BG468" s="149"/>
      <c r="BH468" s="149"/>
    </row>
    <row r="469" spans="1:60" outlineLevel="1" x14ac:dyDescent="0.2">
      <c r="A469" s="156"/>
      <c r="B469" s="157"/>
      <c r="C469" s="195" t="s">
        <v>808</v>
      </c>
      <c r="D469" s="188"/>
      <c r="E469" s="189"/>
      <c r="F469" s="159"/>
      <c r="G469" s="159"/>
      <c r="H469" s="159"/>
      <c r="I469" s="159"/>
      <c r="J469" s="159"/>
      <c r="K469" s="159"/>
      <c r="L469" s="159"/>
      <c r="M469" s="159"/>
      <c r="N469" s="158"/>
      <c r="O469" s="158"/>
      <c r="P469" s="158"/>
      <c r="Q469" s="158"/>
      <c r="R469" s="159"/>
      <c r="S469" s="159"/>
      <c r="T469" s="159"/>
      <c r="U469" s="159"/>
      <c r="V469" s="159"/>
      <c r="W469" s="159"/>
      <c r="X469" s="159"/>
      <c r="Y469" s="149"/>
      <c r="Z469" s="149"/>
      <c r="AA469" s="149"/>
      <c r="AB469" s="149"/>
      <c r="AC469" s="149"/>
      <c r="AD469" s="149"/>
      <c r="AE469" s="149"/>
      <c r="AF469" s="149"/>
      <c r="AG469" s="149" t="s">
        <v>307</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56"/>
      <c r="B470" s="157"/>
      <c r="C470" s="195" t="s">
        <v>809</v>
      </c>
      <c r="D470" s="188"/>
      <c r="E470" s="189">
        <v>2.5920000000000001</v>
      </c>
      <c r="F470" s="159"/>
      <c r="G470" s="159"/>
      <c r="H470" s="159"/>
      <c r="I470" s="159"/>
      <c r="J470" s="159"/>
      <c r="K470" s="159"/>
      <c r="L470" s="159"/>
      <c r="M470" s="159"/>
      <c r="N470" s="158"/>
      <c r="O470" s="158"/>
      <c r="P470" s="158"/>
      <c r="Q470" s="158"/>
      <c r="R470" s="159"/>
      <c r="S470" s="159"/>
      <c r="T470" s="159"/>
      <c r="U470" s="159"/>
      <c r="V470" s="159"/>
      <c r="W470" s="159"/>
      <c r="X470" s="159"/>
      <c r="Y470" s="149"/>
      <c r="Z470" s="149"/>
      <c r="AA470" s="149"/>
      <c r="AB470" s="149"/>
      <c r="AC470" s="149"/>
      <c r="AD470" s="149"/>
      <c r="AE470" s="149"/>
      <c r="AF470" s="149"/>
      <c r="AG470" s="149" t="s">
        <v>307</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x14ac:dyDescent="0.2">
      <c r="A471" s="156"/>
      <c r="B471" s="157"/>
      <c r="C471" s="195" t="s">
        <v>810</v>
      </c>
      <c r="D471" s="188"/>
      <c r="E471" s="189"/>
      <c r="F471" s="159"/>
      <c r="G471" s="159"/>
      <c r="H471" s="159"/>
      <c r="I471" s="159"/>
      <c r="J471" s="159"/>
      <c r="K471" s="159"/>
      <c r="L471" s="159"/>
      <c r="M471" s="159"/>
      <c r="N471" s="158"/>
      <c r="O471" s="158"/>
      <c r="P471" s="158"/>
      <c r="Q471" s="158"/>
      <c r="R471" s="159"/>
      <c r="S471" s="159"/>
      <c r="T471" s="159"/>
      <c r="U471" s="159"/>
      <c r="V471" s="159"/>
      <c r="W471" s="159"/>
      <c r="X471" s="159"/>
      <c r="Y471" s="149"/>
      <c r="Z471" s="149"/>
      <c r="AA471" s="149"/>
      <c r="AB471" s="149"/>
      <c r="AC471" s="149"/>
      <c r="AD471" s="149"/>
      <c r="AE471" s="149"/>
      <c r="AF471" s="149"/>
      <c r="AG471" s="149" t="s">
        <v>307</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ht="22.5" outlineLevel="1" x14ac:dyDescent="0.2">
      <c r="A472" s="156"/>
      <c r="B472" s="157"/>
      <c r="C472" s="195" t="s">
        <v>811</v>
      </c>
      <c r="D472" s="188"/>
      <c r="E472" s="189">
        <v>15.895200000000001</v>
      </c>
      <c r="F472" s="159"/>
      <c r="G472" s="159"/>
      <c r="H472" s="159"/>
      <c r="I472" s="159"/>
      <c r="J472" s="159"/>
      <c r="K472" s="159"/>
      <c r="L472" s="159"/>
      <c r="M472" s="159"/>
      <c r="N472" s="158"/>
      <c r="O472" s="158"/>
      <c r="P472" s="158"/>
      <c r="Q472" s="158"/>
      <c r="R472" s="159"/>
      <c r="S472" s="159"/>
      <c r="T472" s="159"/>
      <c r="U472" s="159"/>
      <c r="V472" s="159"/>
      <c r="W472" s="159"/>
      <c r="X472" s="159"/>
      <c r="Y472" s="149"/>
      <c r="Z472" s="149"/>
      <c r="AA472" s="149"/>
      <c r="AB472" s="149"/>
      <c r="AC472" s="149"/>
      <c r="AD472" s="149"/>
      <c r="AE472" s="149"/>
      <c r="AF472" s="149"/>
      <c r="AG472" s="149" t="s">
        <v>307</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x14ac:dyDescent="0.2">
      <c r="A473" s="156"/>
      <c r="B473" s="157"/>
      <c r="C473" s="195" t="s">
        <v>812</v>
      </c>
      <c r="D473" s="188"/>
      <c r="E473" s="189"/>
      <c r="F473" s="159"/>
      <c r="G473" s="159"/>
      <c r="H473" s="159"/>
      <c r="I473" s="159"/>
      <c r="J473" s="159"/>
      <c r="K473" s="159"/>
      <c r="L473" s="159"/>
      <c r="M473" s="159"/>
      <c r="N473" s="158"/>
      <c r="O473" s="158"/>
      <c r="P473" s="158"/>
      <c r="Q473" s="158"/>
      <c r="R473" s="159"/>
      <c r="S473" s="159"/>
      <c r="T473" s="159"/>
      <c r="U473" s="159"/>
      <c r="V473" s="159"/>
      <c r="W473" s="159"/>
      <c r="X473" s="159"/>
      <c r="Y473" s="149"/>
      <c r="Z473" s="149"/>
      <c r="AA473" s="149"/>
      <c r="AB473" s="149"/>
      <c r="AC473" s="149"/>
      <c r="AD473" s="149"/>
      <c r="AE473" s="149"/>
      <c r="AF473" s="149"/>
      <c r="AG473" s="149" t="s">
        <v>307</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x14ac:dyDescent="0.2">
      <c r="A474" s="156"/>
      <c r="B474" s="157"/>
      <c r="C474" s="195" t="s">
        <v>813</v>
      </c>
      <c r="D474" s="188"/>
      <c r="E474" s="189">
        <v>8.0039999999999996</v>
      </c>
      <c r="F474" s="159"/>
      <c r="G474" s="159"/>
      <c r="H474" s="159"/>
      <c r="I474" s="159"/>
      <c r="J474" s="159"/>
      <c r="K474" s="159"/>
      <c r="L474" s="159"/>
      <c r="M474" s="159"/>
      <c r="N474" s="158"/>
      <c r="O474" s="158"/>
      <c r="P474" s="158"/>
      <c r="Q474" s="158"/>
      <c r="R474" s="159"/>
      <c r="S474" s="159"/>
      <c r="T474" s="159"/>
      <c r="U474" s="159"/>
      <c r="V474" s="159"/>
      <c r="W474" s="159"/>
      <c r="X474" s="159"/>
      <c r="Y474" s="149"/>
      <c r="Z474" s="149"/>
      <c r="AA474" s="149"/>
      <c r="AB474" s="149"/>
      <c r="AC474" s="149"/>
      <c r="AD474" s="149"/>
      <c r="AE474" s="149"/>
      <c r="AF474" s="149"/>
      <c r="AG474" s="149" t="s">
        <v>307</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x14ac:dyDescent="0.2">
      <c r="A475" s="161" t="s">
        <v>283</v>
      </c>
      <c r="B475" s="162" t="s">
        <v>111</v>
      </c>
      <c r="C475" s="182" t="s">
        <v>112</v>
      </c>
      <c r="D475" s="163"/>
      <c r="E475" s="164"/>
      <c r="F475" s="165"/>
      <c r="G475" s="165">
        <f>SUMIF(AG476:AG478,"&lt;&gt;NOR",G476:G478)</f>
        <v>0</v>
      </c>
      <c r="H475" s="165"/>
      <c r="I475" s="165">
        <f>SUM(I476:I478)</f>
        <v>0</v>
      </c>
      <c r="J475" s="165"/>
      <c r="K475" s="165">
        <f>SUM(K476:K478)</f>
        <v>0</v>
      </c>
      <c r="L475" s="165"/>
      <c r="M475" s="165">
        <f>SUM(M476:M478)</f>
        <v>0</v>
      </c>
      <c r="N475" s="164"/>
      <c r="O475" s="164">
        <f>SUM(O476:O478)</f>
        <v>17.690000000000001</v>
      </c>
      <c r="P475" s="164"/>
      <c r="Q475" s="164">
        <f>SUM(Q476:Q478)</f>
        <v>0</v>
      </c>
      <c r="R475" s="165"/>
      <c r="S475" s="165"/>
      <c r="T475" s="166"/>
      <c r="U475" s="160"/>
      <c r="V475" s="160">
        <f>SUM(V476:V478)</f>
        <v>117.36</v>
      </c>
      <c r="W475" s="160"/>
      <c r="X475" s="160"/>
      <c r="AG475" t="s">
        <v>284</v>
      </c>
    </row>
    <row r="476" spans="1:60" ht="33.75" outlineLevel="1" x14ac:dyDescent="0.2">
      <c r="A476" s="168">
        <v>94</v>
      </c>
      <c r="B476" s="169" t="s">
        <v>814</v>
      </c>
      <c r="C476" s="184" t="s">
        <v>815</v>
      </c>
      <c r="D476" s="170" t="s">
        <v>300</v>
      </c>
      <c r="E476" s="171">
        <v>105.73</v>
      </c>
      <c r="F476" s="172"/>
      <c r="G476" s="173">
        <f>ROUND(E476*F476,2)</f>
        <v>0</v>
      </c>
      <c r="H476" s="172"/>
      <c r="I476" s="173">
        <f>ROUND(E476*H476,2)</f>
        <v>0</v>
      </c>
      <c r="J476" s="172"/>
      <c r="K476" s="173">
        <f>ROUND(E476*J476,2)</f>
        <v>0</v>
      </c>
      <c r="L476" s="173">
        <v>21</v>
      </c>
      <c r="M476" s="173">
        <f>G476*(1+L476/100)</f>
        <v>0</v>
      </c>
      <c r="N476" s="171">
        <v>0.16727</v>
      </c>
      <c r="O476" s="171">
        <f>ROUND(E476*N476,2)</f>
        <v>17.690000000000001</v>
      </c>
      <c r="P476" s="171">
        <v>0</v>
      </c>
      <c r="Q476" s="171">
        <f>ROUND(E476*P476,2)</f>
        <v>0</v>
      </c>
      <c r="R476" s="173" t="s">
        <v>367</v>
      </c>
      <c r="S476" s="173" t="s">
        <v>288</v>
      </c>
      <c r="T476" s="174" t="s">
        <v>288</v>
      </c>
      <c r="U476" s="159">
        <v>1.1100000000000001</v>
      </c>
      <c r="V476" s="159">
        <f>ROUND(E476*U476,2)</f>
        <v>117.36</v>
      </c>
      <c r="W476" s="159"/>
      <c r="X476" s="159" t="s">
        <v>302</v>
      </c>
      <c r="Y476" s="149"/>
      <c r="Z476" s="149"/>
      <c r="AA476" s="149"/>
      <c r="AB476" s="149"/>
      <c r="AC476" s="149"/>
      <c r="AD476" s="149"/>
      <c r="AE476" s="149"/>
      <c r="AF476" s="149"/>
      <c r="AG476" s="149" t="s">
        <v>303</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x14ac:dyDescent="0.2">
      <c r="A477" s="156"/>
      <c r="B477" s="157"/>
      <c r="C477" s="262" t="s">
        <v>816</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49"/>
      <c r="Z477" s="149"/>
      <c r="AA477" s="149"/>
      <c r="AB477" s="149"/>
      <c r="AC477" s="149"/>
      <c r="AD477" s="149"/>
      <c r="AE477" s="149"/>
      <c r="AF477" s="149"/>
      <c r="AG477" s="149" t="s">
        <v>305</v>
      </c>
      <c r="AH477" s="149"/>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1" x14ac:dyDescent="0.2">
      <c r="A478" s="156"/>
      <c r="B478" s="157"/>
      <c r="C478" s="195" t="s">
        <v>817</v>
      </c>
      <c r="D478" s="188"/>
      <c r="E478" s="189">
        <v>105.73</v>
      </c>
      <c r="F478" s="159"/>
      <c r="G478" s="159"/>
      <c r="H478" s="159"/>
      <c r="I478" s="159"/>
      <c r="J478" s="159"/>
      <c r="K478" s="159"/>
      <c r="L478" s="159"/>
      <c r="M478" s="159"/>
      <c r="N478" s="158"/>
      <c r="O478" s="158"/>
      <c r="P478" s="158"/>
      <c r="Q478" s="158"/>
      <c r="R478" s="159"/>
      <c r="S478" s="159"/>
      <c r="T478" s="159"/>
      <c r="U478" s="159"/>
      <c r="V478" s="159"/>
      <c r="W478" s="159"/>
      <c r="X478" s="159"/>
      <c r="Y478" s="149"/>
      <c r="Z478" s="149"/>
      <c r="AA478" s="149"/>
      <c r="AB478" s="149"/>
      <c r="AC478" s="149"/>
      <c r="AD478" s="149"/>
      <c r="AE478" s="149"/>
      <c r="AF478" s="149"/>
      <c r="AG478" s="149" t="s">
        <v>307</v>
      </c>
      <c r="AH478" s="149">
        <v>0</v>
      </c>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x14ac:dyDescent="0.2">
      <c r="A479" s="161" t="s">
        <v>283</v>
      </c>
      <c r="B479" s="162" t="s">
        <v>113</v>
      </c>
      <c r="C479" s="182" t="s">
        <v>114</v>
      </c>
      <c r="D479" s="163"/>
      <c r="E479" s="164"/>
      <c r="F479" s="165"/>
      <c r="G479" s="165">
        <f>SUMIF(AG480:AG519,"&lt;&gt;NOR",G480:G519)</f>
        <v>0</v>
      </c>
      <c r="H479" s="165"/>
      <c r="I479" s="165">
        <f>SUM(I480:I519)</f>
        <v>0</v>
      </c>
      <c r="J479" s="165"/>
      <c r="K479" s="165">
        <f>SUM(K480:K519)</f>
        <v>0</v>
      </c>
      <c r="L479" s="165"/>
      <c r="M479" s="165">
        <f>SUM(M480:M519)</f>
        <v>0</v>
      </c>
      <c r="N479" s="164"/>
      <c r="O479" s="164">
        <f>SUM(O480:O519)</f>
        <v>0</v>
      </c>
      <c r="P479" s="164"/>
      <c r="Q479" s="164">
        <f>SUM(Q480:Q519)</f>
        <v>0</v>
      </c>
      <c r="R479" s="165"/>
      <c r="S479" s="165"/>
      <c r="T479" s="166"/>
      <c r="U479" s="160"/>
      <c r="V479" s="160">
        <f>SUM(V480:V519)</f>
        <v>0</v>
      </c>
      <c r="W479" s="160"/>
      <c r="X479" s="160"/>
      <c r="AG479" t="s">
        <v>284</v>
      </c>
    </row>
    <row r="480" spans="1:60" outlineLevel="1" x14ac:dyDescent="0.2">
      <c r="A480" s="168">
        <v>95</v>
      </c>
      <c r="B480" s="169" t="s">
        <v>818</v>
      </c>
      <c r="C480" s="184" t="s">
        <v>819</v>
      </c>
      <c r="D480" s="170" t="s">
        <v>509</v>
      </c>
      <c r="E480" s="171">
        <v>5</v>
      </c>
      <c r="F480" s="172"/>
      <c r="G480" s="173">
        <f>ROUND(E480*F480,2)</f>
        <v>0</v>
      </c>
      <c r="H480" s="172"/>
      <c r="I480" s="173">
        <f>ROUND(E480*H480,2)</f>
        <v>0</v>
      </c>
      <c r="J480" s="172"/>
      <c r="K480" s="173">
        <f>ROUND(E480*J480,2)</f>
        <v>0</v>
      </c>
      <c r="L480" s="173">
        <v>21</v>
      </c>
      <c r="M480" s="173">
        <f>G480*(1+L480/100)</f>
        <v>0</v>
      </c>
      <c r="N480" s="171">
        <v>0</v>
      </c>
      <c r="O480" s="171">
        <f>ROUND(E480*N480,2)</f>
        <v>0</v>
      </c>
      <c r="P480" s="171">
        <v>0</v>
      </c>
      <c r="Q480" s="171">
        <f>ROUND(E480*P480,2)</f>
        <v>0</v>
      </c>
      <c r="R480" s="173"/>
      <c r="S480" s="173" t="s">
        <v>529</v>
      </c>
      <c r="T480" s="174" t="s">
        <v>289</v>
      </c>
      <c r="U480" s="159">
        <v>0</v>
      </c>
      <c r="V480" s="159">
        <f>ROUND(E480*U480,2)</f>
        <v>0</v>
      </c>
      <c r="W480" s="159"/>
      <c r="X480" s="159" t="s">
        <v>302</v>
      </c>
      <c r="Y480" s="149"/>
      <c r="Z480" s="149"/>
      <c r="AA480" s="149"/>
      <c r="AB480" s="149"/>
      <c r="AC480" s="149"/>
      <c r="AD480" s="149"/>
      <c r="AE480" s="149"/>
      <c r="AF480" s="149"/>
      <c r="AG480" s="149" t="s">
        <v>303</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1" x14ac:dyDescent="0.2">
      <c r="A481" s="156"/>
      <c r="B481" s="157"/>
      <c r="C481" s="268" t="s">
        <v>820</v>
      </c>
      <c r="D481" s="269"/>
      <c r="E481" s="269"/>
      <c r="F481" s="269"/>
      <c r="G481" s="269"/>
      <c r="H481" s="159"/>
      <c r="I481" s="159"/>
      <c r="J481" s="159"/>
      <c r="K481" s="159"/>
      <c r="L481" s="159"/>
      <c r="M481" s="159"/>
      <c r="N481" s="158"/>
      <c r="O481" s="158"/>
      <c r="P481" s="158"/>
      <c r="Q481" s="158"/>
      <c r="R481" s="159"/>
      <c r="S481" s="159"/>
      <c r="T481" s="159"/>
      <c r="U481" s="159"/>
      <c r="V481" s="159"/>
      <c r="W481" s="159"/>
      <c r="X481" s="159"/>
      <c r="Y481" s="149"/>
      <c r="Z481" s="149"/>
      <c r="AA481" s="149"/>
      <c r="AB481" s="149"/>
      <c r="AC481" s="149"/>
      <c r="AD481" s="149"/>
      <c r="AE481" s="149"/>
      <c r="AF481" s="149"/>
      <c r="AG481" s="149" t="s">
        <v>318</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68">
        <v>96</v>
      </c>
      <c r="B482" s="169" t="s">
        <v>821</v>
      </c>
      <c r="C482" s="184" t="s">
        <v>822</v>
      </c>
      <c r="D482" s="170" t="s">
        <v>509</v>
      </c>
      <c r="E482" s="171">
        <v>2</v>
      </c>
      <c r="F482" s="172"/>
      <c r="G482" s="173">
        <f>ROUND(E482*F482,2)</f>
        <v>0</v>
      </c>
      <c r="H482" s="172"/>
      <c r="I482" s="173">
        <f>ROUND(E482*H482,2)</f>
        <v>0</v>
      </c>
      <c r="J482" s="172"/>
      <c r="K482" s="173">
        <f>ROUND(E482*J482,2)</f>
        <v>0</v>
      </c>
      <c r="L482" s="173">
        <v>21</v>
      </c>
      <c r="M482" s="173">
        <f>G482*(1+L482/100)</f>
        <v>0</v>
      </c>
      <c r="N482" s="171">
        <v>0</v>
      </c>
      <c r="O482" s="171">
        <f>ROUND(E482*N482,2)</f>
        <v>0</v>
      </c>
      <c r="P482" s="171">
        <v>0</v>
      </c>
      <c r="Q482" s="171">
        <f>ROUND(E482*P482,2)</f>
        <v>0</v>
      </c>
      <c r="R482" s="173"/>
      <c r="S482" s="173" t="s">
        <v>529</v>
      </c>
      <c r="T482" s="174" t="s">
        <v>289</v>
      </c>
      <c r="U482" s="159">
        <v>0</v>
      </c>
      <c r="V482" s="159">
        <f>ROUND(E482*U482,2)</f>
        <v>0</v>
      </c>
      <c r="W482" s="159"/>
      <c r="X482" s="159" t="s">
        <v>302</v>
      </c>
      <c r="Y482" s="149"/>
      <c r="Z482" s="149"/>
      <c r="AA482" s="149"/>
      <c r="AB482" s="149"/>
      <c r="AC482" s="149"/>
      <c r="AD482" s="149"/>
      <c r="AE482" s="149"/>
      <c r="AF482" s="149"/>
      <c r="AG482" s="149" t="s">
        <v>303</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x14ac:dyDescent="0.2">
      <c r="A483" s="156"/>
      <c r="B483" s="157"/>
      <c r="C483" s="268" t="s">
        <v>820</v>
      </c>
      <c r="D483" s="269"/>
      <c r="E483" s="269"/>
      <c r="F483" s="269"/>
      <c r="G483" s="269"/>
      <c r="H483" s="159"/>
      <c r="I483" s="159"/>
      <c r="J483" s="159"/>
      <c r="K483" s="159"/>
      <c r="L483" s="159"/>
      <c r="M483" s="159"/>
      <c r="N483" s="158"/>
      <c r="O483" s="158"/>
      <c r="P483" s="158"/>
      <c r="Q483" s="158"/>
      <c r="R483" s="159"/>
      <c r="S483" s="159"/>
      <c r="T483" s="159"/>
      <c r="U483" s="159"/>
      <c r="V483" s="159"/>
      <c r="W483" s="159"/>
      <c r="X483" s="159"/>
      <c r="Y483" s="149"/>
      <c r="Z483" s="149"/>
      <c r="AA483" s="149"/>
      <c r="AB483" s="149"/>
      <c r="AC483" s="149"/>
      <c r="AD483" s="149"/>
      <c r="AE483" s="149"/>
      <c r="AF483" s="149"/>
      <c r="AG483" s="149" t="s">
        <v>318</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68">
        <v>97</v>
      </c>
      <c r="B484" s="169" t="s">
        <v>823</v>
      </c>
      <c r="C484" s="184" t="s">
        <v>822</v>
      </c>
      <c r="D484" s="170" t="s">
        <v>509</v>
      </c>
      <c r="E484" s="171">
        <v>2</v>
      </c>
      <c r="F484" s="172"/>
      <c r="G484" s="173">
        <f>ROUND(E484*F484,2)</f>
        <v>0</v>
      </c>
      <c r="H484" s="172"/>
      <c r="I484" s="173">
        <f>ROUND(E484*H484,2)</f>
        <v>0</v>
      </c>
      <c r="J484" s="172"/>
      <c r="K484" s="173">
        <f>ROUND(E484*J484,2)</f>
        <v>0</v>
      </c>
      <c r="L484" s="173">
        <v>21</v>
      </c>
      <c r="M484" s="173">
        <f>G484*(1+L484/100)</f>
        <v>0</v>
      </c>
      <c r="N484" s="171">
        <v>0</v>
      </c>
      <c r="O484" s="171">
        <f>ROUND(E484*N484,2)</f>
        <v>0</v>
      </c>
      <c r="P484" s="171">
        <v>0</v>
      </c>
      <c r="Q484" s="171">
        <f>ROUND(E484*P484,2)</f>
        <v>0</v>
      </c>
      <c r="R484" s="173"/>
      <c r="S484" s="173" t="s">
        <v>529</v>
      </c>
      <c r="T484" s="174" t="s">
        <v>289</v>
      </c>
      <c r="U484" s="159">
        <v>0</v>
      </c>
      <c r="V484" s="159">
        <f>ROUND(E484*U484,2)</f>
        <v>0</v>
      </c>
      <c r="W484" s="159"/>
      <c r="X484" s="159" t="s">
        <v>302</v>
      </c>
      <c r="Y484" s="149"/>
      <c r="Z484" s="149"/>
      <c r="AA484" s="149"/>
      <c r="AB484" s="149"/>
      <c r="AC484" s="149"/>
      <c r="AD484" s="149"/>
      <c r="AE484" s="149"/>
      <c r="AF484" s="149"/>
      <c r="AG484" s="149" t="s">
        <v>303</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x14ac:dyDescent="0.2">
      <c r="A485" s="156"/>
      <c r="B485" s="157"/>
      <c r="C485" s="268" t="s">
        <v>820</v>
      </c>
      <c r="D485" s="269"/>
      <c r="E485" s="269"/>
      <c r="F485" s="269"/>
      <c r="G485" s="269"/>
      <c r="H485" s="159"/>
      <c r="I485" s="159"/>
      <c r="J485" s="159"/>
      <c r="K485" s="159"/>
      <c r="L485" s="159"/>
      <c r="M485" s="159"/>
      <c r="N485" s="158"/>
      <c r="O485" s="158"/>
      <c r="P485" s="158"/>
      <c r="Q485" s="158"/>
      <c r="R485" s="159"/>
      <c r="S485" s="159"/>
      <c r="T485" s="159"/>
      <c r="U485" s="159"/>
      <c r="V485" s="159"/>
      <c r="W485" s="159"/>
      <c r="X485" s="159"/>
      <c r="Y485" s="149"/>
      <c r="Z485" s="149"/>
      <c r="AA485" s="149"/>
      <c r="AB485" s="149"/>
      <c r="AC485" s="149"/>
      <c r="AD485" s="149"/>
      <c r="AE485" s="149"/>
      <c r="AF485" s="149"/>
      <c r="AG485" s="149" t="s">
        <v>318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68">
        <v>98</v>
      </c>
      <c r="B486" s="169" t="s">
        <v>824</v>
      </c>
      <c r="C486" s="184" t="s">
        <v>825</v>
      </c>
      <c r="D486" s="170" t="s">
        <v>509</v>
      </c>
      <c r="E486" s="171">
        <v>2</v>
      </c>
      <c r="F486" s="172"/>
      <c r="G486" s="173">
        <f>ROUND(E486*F486,2)</f>
        <v>0</v>
      </c>
      <c r="H486" s="172"/>
      <c r="I486" s="173">
        <f>ROUND(E486*H486,2)</f>
        <v>0</v>
      </c>
      <c r="J486" s="172"/>
      <c r="K486" s="173">
        <f>ROUND(E486*J486,2)</f>
        <v>0</v>
      </c>
      <c r="L486" s="173">
        <v>21</v>
      </c>
      <c r="M486" s="173">
        <f>G486*(1+L486/100)</f>
        <v>0</v>
      </c>
      <c r="N486" s="171">
        <v>0</v>
      </c>
      <c r="O486" s="171">
        <f>ROUND(E486*N486,2)</f>
        <v>0</v>
      </c>
      <c r="P486" s="171">
        <v>0</v>
      </c>
      <c r="Q486" s="171">
        <f>ROUND(E486*P486,2)</f>
        <v>0</v>
      </c>
      <c r="R486" s="173"/>
      <c r="S486" s="173" t="s">
        <v>529</v>
      </c>
      <c r="T486" s="174" t="s">
        <v>289</v>
      </c>
      <c r="U486" s="159">
        <v>0</v>
      </c>
      <c r="V486" s="159">
        <f>ROUND(E486*U486,2)</f>
        <v>0</v>
      </c>
      <c r="W486" s="159"/>
      <c r="X486" s="159" t="s">
        <v>302</v>
      </c>
      <c r="Y486" s="149"/>
      <c r="Z486" s="149"/>
      <c r="AA486" s="149"/>
      <c r="AB486" s="149"/>
      <c r="AC486" s="149"/>
      <c r="AD486" s="149"/>
      <c r="AE486" s="149"/>
      <c r="AF486" s="149"/>
      <c r="AG486" s="149" t="s">
        <v>303</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56"/>
      <c r="B487" s="157"/>
      <c r="C487" s="268" t="s">
        <v>820</v>
      </c>
      <c r="D487" s="269"/>
      <c r="E487" s="269"/>
      <c r="F487" s="269"/>
      <c r="G487" s="269"/>
      <c r="H487" s="159"/>
      <c r="I487" s="159"/>
      <c r="J487" s="159"/>
      <c r="K487" s="159"/>
      <c r="L487" s="159"/>
      <c r="M487" s="159"/>
      <c r="N487" s="158"/>
      <c r="O487" s="158"/>
      <c r="P487" s="158"/>
      <c r="Q487" s="158"/>
      <c r="R487" s="159"/>
      <c r="S487" s="159"/>
      <c r="T487" s="159"/>
      <c r="U487" s="159"/>
      <c r="V487" s="159"/>
      <c r="W487" s="159"/>
      <c r="X487" s="159"/>
      <c r="Y487" s="149"/>
      <c r="Z487" s="149"/>
      <c r="AA487" s="149"/>
      <c r="AB487" s="149"/>
      <c r="AC487" s="149"/>
      <c r="AD487" s="149"/>
      <c r="AE487" s="149"/>
      <c r="AF487" s="149"/>
      <c r="AG487" s="149" t="s">
        <v>318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68">
        <v>99</v>
      </c>
      <c r="B488" s="169" t="s">
        <v>826</v>
      </c>
      <c r="C488" s="184" t="s">
        <v>827</v>
      </c>
      <c r="D488" s="170" t="s">
        <v>509</v>
      </c>
      <c r="E488" s="171">
        <v>2</v>
      </c>
      <c r="F488" s="172"/>
      <c r="G488" s="173">
        <f>ROUND(E488*F488,2)</f>
        <v>0</v>
      </c>
      <c r="H488" s="172"/>
      <c r="I488" s="173">
        <f>ROUND(E488*H488,2)</f>
        <v>0</v>
      </c>
      <c r="J488" s="172"/>
      <c r="K488" s="173">
        <f>ROUND(E488*J488,2)</f>
        <v>0</v>
      </c>
      <c r="L488" s="173">
        <v>21</v>
      </c>
      <c r="M488" s="173">
        <f>G488*(1+L488/100)</f>
        <v>0</v>
      </c>
      <c r="N488" s="171">
        <v>0</v>
      </c>
      <c r="O488" s="171">
        <f>ROUND(E488*N488,2)</f>
        <v>0</v>
      </c>
      <c r="P488" s="171">
        <v>0</v>
      </c>
      <c r="Q488" s="171">
        <f>ROUND(E488*P488,2)</f>
        <v>0</v>
      </c>
      <c r="R488" s="173"/>
      <c r="S488" s="173" t="s">
        <v>529</v>
      </c>
      <c r="T488" s="174" t="s">
        <v>289</v>
      </c>
      <c r="U488" s="159">
        <v>0</v>
      </c>
      <c r="V488" s="159">
        <f>ROUND(E488*U488,2)</f>
        <v>0</v>
      </c>
      <c r="W488" s="159"/>
      <c r="X488" s="159" t="s">
        <v>302</v>
      </c>
      <c r="Y488" s="149"/>
      <c r="Z488" s="149"/>
      <c r="AA488" s="149"/>
      <c r="AB488" s="149"/>
      <c r="AC488" s="149"/>
      <c r="AD488" s="149"/>
      <c r="AE488" s="149"/>
      <c r="AF488" s="149"/>
      <c r="AG488" s="149" t="s">
        <v>303</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x14ac:dyDescent="0.2">
      <c r="A489" s="156"/>
      <c r="B489" s="157"/>
      <c r="C489" s="268" t="s">
        <v>820</v>
      </c>
      <c r="D489" s="269"/>
      <c r="E489" s="269"/>
      <c r="F489" s="269"/>
      <c r="G489" s="269"/>
      <c r="H489" s="159"/>
      <c r="I489" s="159"/>
      <c r="J489" s="159"/>
      <c r="K489" s="159"/>
      <c r="L489" s="159"/>
      <c r="M489" s="159"/>
      <c r="N489" s="158"/>
      <c r="O489" s="158"/>
      <c r="P489" s="158"/>
      <c r="Q489" s="158"/>
      <c r="R489" s="159"/>
      <c r="S489" s="159"/>
      <c r="T489" s="159"/>
      <c r="U489" s="159"/>
      <c r="V489" s="159"/>
      <c r="W489" s="159"/>
      <c r="X489" s="159"/>
      <c r="Y489" s="149"/>
      <c r="Z489" s="149"/>
      <c r="AA489" s="149"/>
      <c r="AB489" s="149"/>
      <c r="AC489" s="149"/>
      <c r="AD489" s="149"/>
      <c r="AE489" s="149"/>
      <c r="AF489" s="149"/>
      <c r="AG489" s="149" t="s">
        <v>318</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68">
        <v>100</v>
      </c>
      <c r="B490" s="169" t="s">
        <v>828</v>
      </c>
      <c r="C490" s="184" t="s">
        <v>829</v>
      </c>
      <c r="D490" s="170" t="s">
        <v>509</v>
      </c>
      <c r="E490" s="171">
        <v>3</v>
      </c>
      <c r="F490" s="172"/>
      <c r="G490" s="173">
        <f>ROUND(E490*F490,2)</f>
        <v>0</v>
      </c>
      <c r="H490" s="172"/>
      <c r="I490" s="173">
        <f>ROUND(E490*H490,2)</f>
        <v>0</v>
      </c>
      <c r="J490" s="172"/>
      <c r="K490" s="173">
        <f>ROUND(E490*J490,2)</f>
        <v>0</v>
      </c>
      <c r="L490" s="173">
        <v>21</v>
      </c>
      <c r="M490" s="173">
        <f>G490*(1+L490/100)</f>
        <v>0</v>
      </c>
      <c r="N490" s="171">
        <v>0</v>
      </c>
      <c r="O490" s="171">
        <f>ROUND(E490*N490,2)</f>
        <v>0</v>
      </c>
      <c r="P490" s="171">
        <v>0</v>
      </c>
      <c r="Q490" s="171">
        <f>ROUND(E490*P490,2)</f>
        <v>0</v>
      </c>
      <c r="R490" s="173"/>
      <c r="S490" s="173" t="s">
        <v>529</v>
      </c>
      <c r="T490" s="174" t="s">
        <v>289</v>
      </c>
      <c r="U490" s="159">
        <v>0</v>
      </c>
      <c r="V490" s="159">
        <f>ROUND(E490*U490,2)</f>
        <v>0</v>
      </c>
      <c r="W490" s="159"/>
      <c r="X490" s="159" t="s">
        <v>302</v>
      </c>
      <c r="Y490" s="149"/>
      <c r="Z490" s="149"/>
      <c r="AA490" s="149"/>
      <c r="AB490" s="149"/>
      <c r="AC490" s="149"/>
      <c r="AD490" s="149"/>
      <c r="AE490" s="149"/>
      <c r="AF490" s="149"/>
      <c r="AG490" s="149" t="s">
        <v>303</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x14ac:dyDescent="0.2">
      <c r="A491" s="156"/>
      <c r="B491" s="157"/>
      <c r="C491" s="268" t="s">
        <v>820</v>
      </c>
      <c r="D491" s="269"/>
      <c r="E491" s="269"/>
      <c r="F491" s="269"/>
      <c r="G491" s="269"/>
      <c r="H491" s="159"/>
      <c r="I491" s="159"/>
      <c r="J491" s="159"/>
      <c r="K491" s="159"/>
      <c r="L491" s="159"/>
      <c r="M491" s="159"/>
      <c r="N491" s="158"/>
      <c r="O491" s="158"/>
      <c r="P491" s="158"/>
      <c r="Q491" s="158"/>
      <c r="R491" s="159"/>
      <c r="S491" s="159"/>
      <c r="T491" s="159"/>
      <c r="U491" s="159"/>
      <c r="V491" s="159"/>
      <c r="W491" s="159"/>
      <c r="X491" s="159"/>
      <c r="Y491" s="149"/>
      <c r="Z491" s="149"/>
      <c r="AA491" s="149"/>
      <c r="AB491" s="149"/>
      <c r="AC491" s="149"/>
      <c r="AD491" s="149"/>
      <c r="AE491" s="149"/>
      <c r="AF491" s="149"/>
      <c r="AG491" s="149" t="s">
        <v>318</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68">
        <v>101</v>
      </c>
      <c r="B492" s="169" t="s">
        <v>830</v>
      </c>
      <c r="C492" s="184" t="s">
        <v>829</v>
      </c>
      <c r="D492" s="170" t="s">
        <v>509</v>
      </c>
      <c r="E492" s="171">
        <v>2</v>
      </c>
      <c r="F492" s="172"/>
      <c r="G492" s="173">
        <f>ROUND(E492*F492,2)</f>
        <v>0</v>
      </c>
      <c r="H492" s="172"/>
      <c r="I492" s="173">
        <f>ROUND(E492*H492,2)</f>
        <v>0</v>
      </c>
      <c r="J492" s="172"/>
      <c r="K492" s="173">
        <f>ROUND(E492*J492,2)</f>
        <v>0</v>
      </c>
      <c r="L492" s="173">
        <v>21</v>
      </c>
      <c r="M492" s="173">
        <f>G492*(1+L492/100)</f>
        <v>0</v>
      </c>
      <c r="N492" s="171">
        <v>0</v>
      </c>
      <c r="O492" s="171">
        <f>ROUND(E492*N492,2)</f>
        <v>0</v>
      </c>
      <c r="P492" s="171">
        <v>0</v>
      </c>
      <c r="Q492" s="171">
        <f>ROUND(E492*P492,2)</f>
        <v>0</v>
      </c>
      <c r="R492" s="173"/>
      <c r="S492" s="173" t="s">
        <v>529</v>
      </c>
      <c r="T492" s="174" t="s">
        <v>289</v>
      </c>
      <c r="U492" s="159">
        <v>0</v>
      </c>
      <c r="V492" s="159">
        <f>ROUND(E492*U492,2)</f>
        <v>0</v>
      </c>
      <c r="W492" s="159"/>
      <c r="X492" s="159" t="s">
        <v>302</v>
      </c>
      <c r="Y492" s="149"/>
      <c r="Z492" s="149"/>
      <c r="AA492" s="149"/>
      <c r="AB492" s="149"/>
      <c r="AC492" s="149"/>
      <c r="AD492" s="149"/>
      <c r="AE492" s="149"/>
      <c r="AF492" s="149"/>
      <c r="AG492" s="149" t="s">
        <v>303</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x14ac:dyDescent="0.2">
      <c r="A493" s="156"/>
      <c r="B493" s="157"/>
      <c r="C493" s="268" t="s">
        <v>820</v>
      </c>
      <c r="D493" s="269"/>
      <c r="E493" s="269"/>
      <c r="F493" s="269"/>
      <c r="G493" s="269"/>
      <c r="H493" s="159"/>
      <c r="I493" s="159"/>
      <c r="J493" s="159"/>
      <c r="K493" s="159"/>
      <c r="L493" s="159"/>
      <c r="M493" s="159"/>
      <c r="N493" s="158"/>
      <c r="O493" s="158"/>
      <c r="P493" s="158"/>
      <c r="Q493" s="158"/>
      <c r="R493" s="159"/>
      <c r="S493" s="159"/>
      <c r="T493" s="159"/>
      <c r="U493" s="159"/>
      <c r="V493" s="159"/>
      <c r="W493" s="159"/>
      <c r="X493" s="159"/>
      <c r="Y493" s="149"/>
      <c r="Z493" s="149"/>
      <c r="AA493" s="149"/>
      <c r="AB493" s="149"/>
      <c r="AC493" s="149"/>
      <c r="AD493" s="149"/>
      <c r="AE493" s="149"/>
      <c r="AF493" s="149"/>
      <c r="AG493" s="149" t="s">
        <v>318</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68">
        <v>102</v>
      </c>
      <c r="B494" s="169" t="s">
        <v>831</v>
      </c>
      <c r="C494" s="184" t="s">
        <v>832</v>
      </c>
      <c r="D494" s="170" t="s">
        <v>509</v>
      </c>
      <c r="E494" s="171">
        <v>1</v>
      </c>
      <c r="F494" s="172"/>
      <c r="G494" s="173">
        <f>ROUND(E494*F494,2)</f>
        <v>0</v>
      </c>
      <c r="H494" s="172"/>
      <c r="I494" s="173">
        <f>ROUND(E494*H494,2)</f>
        <v>0</v>
      </c>
      <c r="J494" s="172"/>
      <c r="K494" s="173">
        <f>ROUND(E494*J494,2)</f>
        <v>0</v>
      </c>
      <c r="L494" s="173">
        <v>21</v>
      </c>
      <c r="M494" s="173">
        <f>G494*(1+L494/100)</f>
        <v>0</v>
      </c>
      <c r="N494" s="171">
        <v>0</v>
      </c>
      <c r="O494" s="171">
        <f>ROUND(E494*N494,2)</f>
        <v>0</v>
      </c>
      <c r="P494" s="171">
        <v>0</v>
      </c>
      <c r="Q494" s="171">
        <f>ROUND(E494*P494,2)</f>
        <v>0</v>
      </c>
      <c r="R494" s="173"/>
      <c r="S494" s="173" t="s">
        <v>529</v>
      </c>
      <c r="T494" s="174" t="s">
        <v>289</v>
      </c>
      <c r="U494" s="159">
        <v>0</v>
      </c>
      <c r="V494" s="159">
        <f>ROUND(E494*U494,2)</f>
        <v>0</v>
      </c>
      <c r="W494" s="159"/>
      <c r="X494" s="159" t="s">
        <v>302</v>
      </c>
      <c r="Y494" s="149"/>
      <c r="Z494" s="149"/>
      <c r="AA494" s="149"/>
      <c r="AB494" s="149"/>
      <c r="AC494" s="149"/>
      <c r="AD494" s="149"/>
      <c r="AE494" s="149"/>
      <c r="AF494" s="149"/>
      <c r="AG494" s="149" t="s">
        <v>303</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56"/>
      <c r="B495" s="157"/>
      <c r="C495" s="268" t="s">
        <v>820</v>
      </c>
      <c r="D495" s="269"/>
      <c r="E495" s="269"/>
      <c r="F495" s="269"/>
      <c r="G495" s="269"/>
      <c r="H495" s="159"/>
      <c r="I495" s="159"/>
      <c r="J495" s="159"/>
      <c r="K495" s="159"/>
      <c r="L495" s="159"/>
      <c r="M495" s="159"/>
      <c r="N495" s="158"/>
      <c r="O495" s="158"/>
      <c r="P495" s="158"/>
      <c r="Q495" s="158"/>
      <c r="R495" s="159"/>
      <c r="S495" s="159"/>
      <c r="T495" s="159"/>
      <c r="U495" s="159"/>
      <c r="V495" s="159"/>
      <c r="W495" s="159"/>
      <c r="X495" s="159"/>
      <c r="Y495" s="149"/>
      <c r="Z495" s="149"/>
      <c r="AA495" s="149"/>
      <c r="AB495" s="149"/>
      <c r="AC495" s="149"/>
      <c r="AD495" s="149"/>
      <c r="AE495" s="149"/>
      <c r="AF495" s="149"/>
      <c r="AG495" s="149" t="s">
        <v>318</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68">
        <v>103</v>
      </c>
      <c r="B496" s="169" t="s">
        <v>833</v>
      </c>
      <c r="C496" s="184" t="s">
        <v>834</v>
      </c>
      <c r="D496" s="170" t="s">
        <v>509</v>
      </c>
      <c r="E496" s="171">
        <v>2</v>
      </c>
      <c r="F496" s="172"/>
      <c r="G496" s="173">
        <f>ROUND(E496*F496,2)</f>
        <v>0</v>
      </c>
      <c r="H496" s="172"/>
      <c r="I496" s="173">
        <f>ROUND(E496*H496,2)</f>
        <v>0</v>
      </c>
      <c r="J496" s="172"/>
      <c r="K496" s="173">
        <f>ROUND(E496*J496,2)</f>
        <v>0</v>
      </c>
      <c r="L496" s="173">
        <v>21</v>
      </c>
      <c r="M496" s="173">
        <f>G496*(1+L496/100)</f>
        <v>0</v>
      </c>
      <c r="N496" s="171">
        <v>0</v>
      </c>
      <c r="O496" s="171">
        <f>ROUND(E496*N496,2)</f>
        <v>0</v>
      </c>
      <c r="P496" s="171">
        <v>0</v>
      </c>
      <c r="Q496" s="171">
        <f>ROUND(E496*P496,2)</f>
        <v>0</v>
      </c>
      <c r="R496" s="173"/>
      <c r="S496" s="173" t="s">
        <v>529</v>
      </c>
      <c r="T496" s="174" t="s">
        <v>289</v>
      </c>
      <c r="U496" s="159">
        <v>0</v>
      </c>
      <c r="V496" s="159">
        <f>ROUND(E496*U496,2)</f>
        <v>0</v>
      </c>
      <c r="W496" s="159"/>
      <c r="X496" s="159" t="s">
        <v>302</v>
      </c>
      <c r="Y496" s="149"/>
      <c r="Z496" s="149"/>
      <c r="AA496" s="149"/>
      <c r="AB496" s="149"/>
      <c r="AC496" s="149"/>
      <c r="AD496" s="149"/>
      <c r="AE496" s="149"/>
      <c r="AF496" s="149"/>
      <c r="AG496" s="149" t="s">
        <v>303</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x14ac:dyDescent="0.2">
      <c r="A497" s="156"/>
      <c r="B497" s="157"/>
      <c r="C497" s="268" t="s">
        <v>820</v>
      </c>
      <c r="D497" s="269"/>
      <c r="E497" s="269"/>
      <c r="F497" s="269"/>
      <c r="G497" s="269"/>
      <c r="H497" s="159"/>
      <c r="I497" s="159"/>
      <c r="J497" s="159"/>
      <c r="K497" s="159"/>
      <c r="L497" s="159"/>
      <c r="M497" s="159"/>
      <c r="N497" s="158"/>
      <c r="O497" s="158"/>
      <c r="P497" s="158"/>
      <c r="Q497" s="158"/>
      <c r="R497" s="159"/>
      <c r="S497" s="159"/>
      <c r="T497" s="159"/>
      <c r="U497" s="159"/>
      <c r="V497" s="159"/>
      <c r="W497" s="159"/>
      <c r="X497" s="159"/>
      <c r="Y497" s="149"/>
      <c r="Z497" s="149"/>
      <c r="AA497" s="149"/>
      <c r="AB497" s="149"/>
      <c r="AC497" s="149"/>
      <c r="AD497" s="149"/>
      <c r="AE497" s="149"/>
      <c r="AF497" s="149"/>
      <c r="AG497" s="149" t="s">
        <v>318</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68">
        <v>104</v>
      </c>
      <c r="B498" s="169" t="s">
        <v>835</v>
      </c>
      <c r="C498" s="184" t="s">
        <v>836</v>
      </c>
      <c r="D498" s="170" t="s">
        <v>509</v>
      </c>
      <c r="E498" s="171">
        <v>1</v>
      </c>
      <c r="F498" s="172"/>
      <c r="G498" s="173">
        <f>ROUND(E498*F498,2)</f>
        <v>0</v>
      </c>
      <c r="H498" s="172"/>
      <c r="I498" s="173">
        <f>ROUND(E498*H498,2)</f>
        <v>0</v>
      </c>
      <c r="J498" s="172"/>
      <c r="K498" s="173">
        <f>ROUND(E498*J498,2)</f>
        <v>0</v>
      </c>
      <c r="L498" s="173">
        <v>21</v>
      </c>
      <c r="M498" s="173">
        <f>G498*(1+L498/100)</f>
        <v>0</v>
      </c>
      <c r="N498" s="171">
        <v>0</v>
      </c>
      <c r="O498" s="171">
        <f>ROUND(E498*N498,2)</f>
        <v>0</v>
      </c>
      <c r="P498" s="171">
        <v>0</v>
      </c>
      <c r="Q498" s="171">
        <f>ROUND(E498*P498,2)</f>
        <v>0</v>
      </c>
      <c r="R498" s="173"/>
      <c r="S498" s="173" t="s">
        <v>529</v>
      </c>
      <c r="T498" s="174" t="s">
        <v>289</v>
      </c>
      <c r="U498" s="159">
        <v>0</v>
      </c>
      <c r="V498" s="159">
        <f>ROUND(E498*U498,2)</f>
        <v>0</v>
      </c>
      <c r="W498" s="159"/>
      <c r="X498" s="159" t="s">
        <v>302</v>
      </c>
      <c r="Y498" s="149"/>
      <c r="Z498" s="149"/>
      <c r="AA498" s="149"/>
      <c r="AB498" s="149"/>
      <c r="AC498" s="149"/>
      <c r="AD498" s="149"/>
      <c r="AE498" s="149"/>
      <c r="AF498" s="149"/>
      <c r="AG498" s="149" t="s">
        <v>303</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x14ac:dyDescent="0.2">
      <c r="A499" s="156"/>
      <c r="B499" s="157"/>
      <c r="C499" s="268" t="s">
        <v>820</v>
      </c>
      <c r="D499" s="269"/>
      <c r="E499" s="269"/>
      <c r="F499" s="269"/>
      <c r="G499" s="269"/>
      <c r="H499" s="159"/>
      <c r="I499" s="159"/>
      <c r="J499" s="159"/>
      <c r="K499" s="159"/>
      <c r="L499" s="159"/>
      <c r="M499" s="159"/>
      <c r="N499" s="158"/>
      <c r="O499" s="158"/>
      <c r="P499" s="158"/>
      <c r="Q499" s="158"/>
      <c r="R499" s="159"/>
      <c r="S499" s="159"/>
      <c r="T499" s="159"/>
      <c r="U499" s="159"/>
      <c r="V499" s="159"/>
      <c r="W499" s="159"/>
      <c r="X499" s="159"/>
      <c r="Y499" s="149"/>
      <c r="Z499" s="149"/>
      <c r="AA499" s="149"/>
      <c r="AB499" s="149"/>
      <c r="AC499" s="149"/>
      <c r="AD499" s="149"/>
      <c r="AE499" s="149"/>
      <c r="AF499" s="149"/>
      <c r="AG499" s="149" t="s">
        <v>318</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68">
        <v>105</v>
      </c>
      <c r="B500" s="169" t="s">
        <v>837</v>
      </c>
      <c r="C500" s="184" t="s">
        <v>2511</v>
      </c>
      <c r="D500" s="170" t="s">
        <v>509</v>
      </c>
      <c r="E500" s="171">
        <v>3</v>
      </c>
      <c r="F500" s="172"/>
      <c r="G500" s="173">
        <f>ROUND(E500*F500,2)</f>
        <v>0</v>
      </c>
      <c r="H500" s="172"/>
      <c r="I500" s="173">
        <f>ROUND(E500*H500,2)</f>
        <v>0</v>
      </c>
      <c r="J500" s="172"/>
      <c r="K500" s="173">
        <f>ROUND(E500*J500,2)</f>
        <v>0</v>
      </c>
      <c r="L500" s="173">
        <v>21</v>
      </c>
      <c r="M500" s="173">
        <f>G500*(1+L500/100)</f>
        <v>0</v>
      </c>
      <c r="N500" s="171">
        <v>0</v>
      </c>
      <c r="O500" s="171">
        <f>ROUND(E500*N500,2)</f>
        <v>0</v>
      </c>
      <c r="P500" s="171">
        <v>0</v>
      </c>
      <c r="Q500" s="171">
        <f>ROUND(E500*P500,2)</f>
        <v>0</v>
      </c>
      <c r="R500" s="173"/>
      <c r="S500" s="173" t="s">
        <v>529</v>
      </c>
      <c r="T500" s="174" t="s">
        <v>289</v>
      </c>
      <c r="U500" s="159">
        <v>0</v>
      </c>
      <c r="V500" s="159">
        <f>ROUND(E500*U500,2)</f>
        <v>0</v>
      </c>
      <c r="W500" s="159"/>
      <c r="X500" s="159" t="s">
        <v>302</v>
      </c>
      <c r="Y500" s="149"/>
      <c r="Z500" s="149"/>
      <c r="AA500" s="149"/>
      <c r="AB500" s="149"/>
      <c r="AC500" s="149"/>
      <c r="AD500" s="149"/>
      <c r="AE500" s="149"/>
      <c r="AF500" s="149"/>
      <c r="AG500" s="149" t="s">
        <v>303</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x14ac:dyDescent="0.2">
      <c r="A501" s="156"/>
      <c r="B501" s="157"/>
      <c r="C501" s="268" t="s">
        <v>820</v>
      </c>
      <c r="D501" s="269"/>
      <c r="E501" s="269"/>
      <c r="F501" s="269"/>
      <c r="G501" s="269"/>
      <c r="H501" s="159"/>
      <c r="I501" s="159"/>
      <c r="J501" s="159"/>
      <c r="K501" s="159"/>
      <c r="L501" s="159"/>
      <c r="M501" s="159"/>
      <c r="N501" s="158"/>
      <c r="O501" s="158"/>
      <c r="P501" s="158"/>
      <c r="Q501" s="158"/>
      <c r="R501" s="159"/>
      <c r="S501" s="159"/>
      <c r="T501" s="159"/>
      <c r="U501" s="159"/>
      <c r="V501" s="159"/>
      <c r="W501" s="159"/>
      <c r="X501" s="159"/>
      <c r="Y501" s="149"/>
      <c r="Z501" s="149"/>
      <c r="AA501" s="149"/>
      <c r="AB501" s="149"/>
      <c r="AC501" s="149"/>
      <c r="AD501" s="149"/>
      <c r="AE501" s="149"/>
      <c r="AF501" s="149"/>
      <c r="AG501" s="149" t="s">
        <v>318</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68">
        <v>106</v>
      </c>
      <c r="B502" s="169" t="s">
        <v>838</v>
      </c>
      <c r="C502" s="184" t="s">
        <v>2512</v>
      </c>
      <c r="D502" s="170" t="s">
        <v>509</v>
      </c>
      <c r="E502" s="171">
        <v>6</v>
      </c>
      <c r="F502" s="172"/>
      <c r="G502" s="173">
        <f>ROUND(E502*F502,2)</f>
        <v>0</v>
      </c>
      <c r="H502" s="172"/>
      <c r="I502" s="173">
        <f>ROUND(E502*H502,2)</f>
        <v>0</v>
      </c>
      <c r="J502" s="172"/>
      <c r="K502" s="173">
        <f>ROUND(E502*J502,2)</f>
        <v>0</v>
      </c>
      <c r="L502" s="173">
        <v>21</v>
      </c>
      <c r="M502" s="173">
        <f>G502*(1+L502/100)</f>
        <v>0</v>
      </c>
      <c r="N502" s="171">
        <v>0</v>
      </c>
      <c r="O502" s="171">
        <f>ROUND(E502*N502,2)</f>
        <v>0</v>
      </c>
      <c r="P502" s="171">
        <v>0</v>
      </c>
      <c r="Q502" s="171">
        <f>ROUND(E502*P502,2)</f>
        <v>0</v>
      </c>
      <c r="R502" s="173"/>
      <c r="S502" s="173" t="s">
        <v>529</v>
      </c>
      <c r="T502" s="174" t="s">
        <v>289</v>
      </c>
      <c r="U502" s="159">
        <v>0</v>
      </c>
      <c r="V502" s="159">
        <f>ROUND(E502*U502,2)</f>
        <v>0</v>
      </c>
      <c r="W502" s="159"/>
      <c r="X502" s="159" t="s">
        <v>302</v>
      </c>
      <c r="Y502" s="149"/>
      <c r="Z502" s="149"/>
      <c r="AA502" s="149"/>
      <c r="AB502" s="149"/>
      <c r="AC502" s="149"/>
      <c r="AD502" s="149"/>
      <c r="AE502" s="149"/>
      <c r="AF502" s="149"/>
      <c r="AG502" s="149" t="s">
        <v>303</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x14ac:dyDescent="0.2">
      <c r="A503" s="156"/>
      <c r="B503" s="157"/>
      <c r="C503" s="268" t="s">
        <v>820</v>
      </c>
      <c r="D503" s="269"/>
      <c r="E503" s="269"/>
      <c r="F503" s="269"/>
      <c r="G503" s="269"/>
      <c r="H503" s="159"/>
      <c r="I503" s="159"/>
      <c r="J503" s="159"/>
      <c r="K503" s="159"/>
      <c r="L503" s="159"/>
      <c r="M503" s="159"/>
      <c r="N503" s="158"/>
      <c r="O503" s="158"/>
      <c r="P503" s="158"/>
      <c r="Q503" s="158"/>
      <c r="R503" s="159"/>
      <c r="S503" s="159"/>
      <c r="T503" s="159"/>
      <c r="U503" s="159"/>
      <c r="V503" s="159"/>
      <c r="W503" s="159"/>
      <c r="X503" s="159"/>
      <c r="Y503" s="149"/>
      <c r="Z503" s="149"/>
      <c r="AA503" s="149"/>
      <c r="AB503" s="149"/>
      <c r="AC503" s="149"/>
      <c r="AD503" s="149"/>
      <c r="AE503" s="149"/>
      <c r="AF503" s="149"/>
      <c r="AG503" s="149" t="s">
        <v>318</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68">
        <v>107</v>
      </c>
      <c r="B504" s="169" t="s">
        <v>839</v>
      </c>
      <c r="C504" s="184" t="s">
        <v>2513</v>
      </c>
      <c r="D504" s="170" t="s">
        <v>509</v>
      </c>
      <c r="E504" s="171">
        <v>3</v>
      </c>
      <c r="F504" s="172"/>
      <c r="G504" s="173">
        <f>ROUND(E504*F504,2)</f>
        <v>0</v>
      </c>
      <c r="H504" s="172"/>
      <c r="I504" s="173">
        <f>ROUND(E504*H504,2)</f>
        <v>0</v>
      </c>
      <c r="J504" s="172"/>
      <c r="K504" s="173">
        <f>ROUND(E504*J504,2)</f>
        <v>0</v>
      </c>
      <c r="L504" s="173">
        <v>21</v>
      </c>
      <c r="M504" s="173">
        <f>G504*(1+L504/100)</f>
        <v>0</v>
      </c>
      <c r="N504" s="171">
        <v>0</v>
      </c>
      <c r="O504" s="171">
        <f>ROUND(E504*N504,2)</f>
        <v>0</v>
      </c>
      <c r="P504" s="171">
        <v>0</v>
      </c>
      <c r="Q504" s="171">
        <f>ROUND(E504*P504,2)</f>
        <v>0</v>
      </c>
      <c r="R504" s="173"/>
      <c r="S504" s="173" t="s">
        <v>529</v>
      </c>
      <c r="T504" s="174" t="s">
        <v>289</v>
      </c>
      <c r="U504" s="159">
        <v>0</v>
      </c>
      <c r="V504" s="159">
        <f>ROUND(E504*U504,2)</f>
        <v>0</v>
      </c>
      <c r="W504" s="159"/>
      <c r="X504" s="159" t="s">
        <v>302</v>
      </c>
      <c r="Y504" s="149"/>
      <c r="Z504" s="149"/>
      <c r="AA504" s="149"/>
      <c r="AB504" s="149"/>
      <c r="AC504" s="149"/>
      <c r="AD504" s="149"/>
      <c r="AE504" s="149"/>
      <c r="AF504" s="149"/>
      <c r="AG504" s="149" t="s">
        <v>303</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x14ac:dyDescent="0.2">
      <c r="A505" s="156"/>
      <c r="B505" s="157"/>
      <c r="C505" s="268" t="s">
        <v>820</v>
      </c>
      <c r="D505" s="269"/>
      <c r="E505" s="269"/>
      <c r="F505" s="269"/>
      <c r="G505" s="269"/>
      <c r="H505" s="159"/>
      <c r="I505" s="159"/>
      <c r="J505" s="159"/>
      <c r="K505" s="159"/>
      <c r="L505" s="159"/>
      <c r="M505" s="159"/>
      <c r="N505" s="158"/>
      <c r="O505" s="158"/>
      <c r="P505" s="158"/>
      <c r="Q505" s="158"/>
      <c r="R505" s="159"/>
      <c r="S505" s="159"/>
      <c r="T505" s="159"/>
      <c r="U505" s="159"/>
      <c r="V505" s="159"/>
      <c r="W505" s="159"/>
      <c r="X505" s="159"/>
      <c r="Y505" s="149"/>
      <c r="Z505" s="149"/>
      <c r="AA505" s="149"/>
      <c r="AB505" s="149"/>
      <c r="AC505" s="149"/>
      <c r="AD505" s="149"/>
      <c r="AE505" s="149"/>
      <c r="AF505" s="149"/>
      <c r="AG505" s="149" t="s">
        <v>318</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68">
        <v>108</v>
      </c>
      <c r="B506" s="169" t="s">
        <v>840</v>
      </c>
      <c r="C506" s="184" t="s">
        <v>2513</v>
      </c>
      <c r="D506" s="170" t="s">
        <v>509</v>
      </c>
      <c r="E506" s="171">
        <v>1</v>
      </c>
      <c r="F506" s="172"/>
      <c r="G506" s="173">
        <f>ROUND(E506*F506,2)</f>
        <v>0</v>
      </c>
      <c r="H506" s="172"/>
      <c r="I506" s="173">
        <f>ROUND(E506*H506,2)</f>
        <v>0</v>
      </c>
      <c r="J506" s="172"/>
      <c r="K506" s="173">
        <f>ROUND(E506*J506,2)</f>
        <v>0</v>
      </c>
      <c r="L506" s="173">
        <v>21</v>
      </c>
      <c r="M506" s="173">
        <f>G506*(1+L506/100)</f>
        <v>0</v>
      </c>
      <c r="N506" s="171">
        <v>0</v>
      </c>
      <c r="O506" s="171">
        <f>ROUND(E506*N506,2)</f>
        <v>0</v>
      </c>
      <c r="P506" s="171">
        <v>0</v>
      </c>
      <c r="Q506" s="171">
        <f>ROUND(E506*P506,2)</f>
        <v>0</v>
      </c>
      <c r="R506" s="173"/>
      <c r="S506" s="173" t="s">
        <v>529</v>
      </c>
      <c r="T506" s="174" t="s">
        <v>289</v>
      </c>
      <c r="U506" s="159">
        <v>0</v>
      </c>
      <c r="V506" s="159">
        <f>ROUND(E506*U506,2)</f>
        <v>0</v>
      </c>
      <c r="W506" s="159"/>
      <c r="X506" s="159" t="s">
        <v>302</v>
      </c>
      <c r="Y506" s="149"/>
      <c r="Z506" s="149"/>
      <c r="AA506" s="149"/>
      <c r="AB506" s="149"/>
      <c r="AC506" s="149"/>
      <c r="AD506" s="149"/>
      <c r="AE506" s="149"/>
      <c r="AF506" s="149"/>
      <c r="AG506" s="149" t="s">
        <v>303</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x14ac:dyDescent="0.2">
      <c r="A507" s="156"/>
      <c r="B507" s="157"/>
      <c r="C507" s="268" t="s">
        <v>820</v>
      </c>
      <c r="D507" s="269"/>
      <c r="E507" s="269"/>
      <c r="F507" s="269"/>
      <c r="G507" s="269"/>
      <c r="H507" s="159"/>
      <c r="I507" s="159"/>
      <c r="J507" s="159"/>
      <c r="K507" s="159"/>
      <c r="L507" s="159"/>
      <c r="M507" s="159"/>
      <c r="N507" s="158"/>
      <c r="O507" s="158"/>
      <c r="P507" s="158"/>
      <c r="Q507" s="158"/>
      <c r="R507" s="159"/>
      <c r="S507" s="159"/>
      <c r="T507" s="159"/>
      <c r="U507" s="159"/>
      <c r="V507" s="159"/>
      <c r="W507" s="159"/>
      <c r="X507" s="159"/>
      <c r="Y507" s="149"/>
      <c r="Z507" s="149"/>
      <c r="AA507" s="149"/>
      <c r="AB507" s="149"/>
      <c r="AC507" s="149"/>
      <c r="AD507" s="149"/>
      <c r="AE507" s="149"/>
      <c r="AF507" s="149"/>
      <c r="AG507" s="149" t="s">
        <v>318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68">
        <v>109</v>
      </c>
      <c r="B508" s="169" t="s">
        <v>841</v>
      </c>
      <c r="C508" s="184" t="s">
        <v>2514</v>
      </c>
      <c r="D508" s="170" t="s">
        <v>509</v>
      </c>
      <c r="E508" s="171">
        <v>4</v>
      </c>
      <c r="F508" s="172"/>
      <c r="G508" s="173">
        <f>ROUND(E508*F508,2)</f>
        <v>0</v>
      </c>
      <c r="H508" s="172"/>
      <c r="I508" s="173">
        <f>ROUND(E508*H508,2)</f>
        <v>0</v>
      </c>
      <c r="J508" s="172"/>
      <c r="K508" s="173">
        <f>ROUND(E508*J508,2)</f>
        <v>0</v>
      </c>
      <c r="L508" s="173">
        <v>21</v>
      </c>
      <c r="M508" s="173">
        <f>G508*(1+L508/100)</f>
        <v>0</v>
      </c>
      <c r="N508" s="171">
        <v>0</v>
      </c>
      <c r="O508" s="171">
        <f>ROUND(E508*N508,2)</f>
        <v>0</v>
      </c>
      <c r="P508" s="171">
        <v>0</v>
      </c>
      <c r="Q508" s="171">
        <f>ROUND(E508*P508,2)</f>
        <v>0</v>
      </c>
      <c r="R508" s="173"/>
      <c r="S508" s="173" t="s">
        <v>529</v>
      </c>
      <c r="T508" s="174" t="s">
        <v>289</v>
      </c>
      <c r="U508" s="159">
        <v>0</v>
      </c>
      <c r="V508" s="159">
        <f>ROUND(E508*U508,2)</f>
        <v>0</v>
      </c>
      <c r="W508" s="159"/>
      <c r="X508" s="159" t="s">
        <v>302</v>
      </c>
      <c r="Y508" s="149"/>
      <c r="Z508" s="149"/>
      <c r="AA508" s="149"/>
      <c r="AB508" s="149"/>
      <c r="AC508" s="149"/>
      <c r="AD508" s="149"/>
      <c r="AE508" s="149"/>
      <c r="AF508" s="149"/>
      <c r="AG508" s="149" t="s">
        <v>303</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x14ac:dyDescent="0.2">
      <c r="A509" s="156"/>
      <c r="B509" s="157"/>
      <c r="C509" s="268" t="s">
        <v>820</v>
      </c>
      <c r="D509" s="269"/>
      <c r="E509" s="269"/>
      <c r="F509" s="269"/>
      <c r="G509" s="269"/>
      <c r="H509" s="159"/>
      <c r="I509" s="159"/>
      <c r="J509" s="159"/>
      <c r="K509" s="159"/>
      <c r="L509" s="159"/>
      <c r="M509" s="159"/>
      <c r="N509" s="158"/>
      <c r="O509" s="158"/>
      <c r="P509" s="158"/>
      <c r="Q509" s="158"/>
      <c r="R509" s="159"/>
      <c r="S509" s="159"/>
      <c r="T509" s="159"/>
      <c r="U509" s="159"/>
      <c r="V509" s="159"/>
      <c r="W509" s="159"/>
      <c r="X509" s="159"/>
      <c r="Y509" s="149"/>
      <c r="Z509" s="149"/>
      <c r="AA509" s="149"/>
      <c r="AB509" s="149"/>
      <c r="AC509" s="149"/>
      <c r="AD509" s="149"/>
      <c r="AE509" s="149"/>
      <c r="AF509" s="149"/>
      <c r="AG509" s="149" t="s">
        <v>318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68">
        <v>110</v>
      </c>
      <c r="B510" s="169" t="s">
        <v>842</v>
      </c>
      <c r="C510" s="184" t="s">
        <v>2515</v>
      </c>
      <c r="D510" s="170" t="s">
        <v>509</v>
      </c>
      <c r="E510" s="171">
        <v>1</v>
      </c>
      <c r="F510" s="172"/>
      <c r="G510" s="173">
        <f>ROUND(E510*F510,2)</f>
        <v>0</v>
      </c>
      <c r="H510" s="172"/>
      <c r="I510" s="173">
        <f>ROUND(E510*H510,2)</f>
        <v>0</v>
      </c>
      <c r="J510" s="172"/>
      <c r="K510" s="173">
        <f>ROUND(E510*J510,2)</f>
        <v>0</v>
      </c>
      <c r="L510" s="173">
        <v>21</v>
      </c>
      <c r="M510" s="173">
        <f>G510*(1+L510/100)</f>
        <v>0</v>
      </c>
      <c r="N510" s="171">
        <v>0</v>
      </c>
      <c r="O510" s="171">
        <f>ROUND(E510*N510,2)</f>
        <v>0</v>
      </c>
      <c r="P510" s="171">
        <v>0</v>
      </c>
      <c r="Q510" s="171">
        <f>ROUND(E510*P510,2)</f>
        <v>0</v>
      </c>
      <c r="R510" s="173"/>
      <c r="S510" s="173" t="s">
        <v>529</v>
      </c>
      <c r="T510" s="174" t="s">
        <v>289</v>
      </c>
      <c r="U510" s="159">
        <v>0</v>
      </c>
      <c r="V510" s="159">
        <f>ROUND(E510*U510,2)</f>
        <v>0</v>
      </c>
      <c r="W510" s="159"/>
      <c r="X510" s="159" t="s">
        <v>302</v>
      </c>
      <c r="Y510" s="149"/>
      <c r="Z510" s="149"/>
      <c r="AA510" s="149"/>
      <c r="AB510" s="149"/>
      <c r="AC510" s="149"/>
      <c r="AD510" s="149"/>
      <c r="AE510" s="149"/>
      <c r="AF510" s="149"/>
      <c r="AG510" s="149" t="s">
        <v>303</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56"/>
      <c r="B511" s="157"/>
      <c r="C511" s="268" t="s">
        <v>820</v>
      </c>
      <c r="D511" s="269"/>
      <c r="E511" s="269"/>
      <c r="F511" s="269"/>
      <c r="G511" s="269"/>
      <c r="H511" s="159"/>
      <c r="I511" s="159"/>
      <c r="J511" s="159"/>
      <c r="K511" s="159"/>
      <c r="L511" s="159"/>
      <c r="M511" s="159"/>
      <c r="N511" s="158"/>
      <c r="O511" s="158"/>
      <c r="P511" s="158"/>
      <c r="Q511" s="158"/>
      <c r="R511" s="159"/>
      <c r="S511" s="159"/>
      <c r="T511" s="159"/>
      <c r="U511" s="159"/>
      <c r="V511" s="159"/>
      <c r="W511" s="159"/>
      <c r="X511" s="159"/>
      <c r="Y511" s="149"/>
      <c r="Z511" s="149"/>
      <c r="AA511" s="149"/>
      <c r="AB511" s="149"/>
      <c r="AC511" s="149"/>
      <c r="AD511" s="149"/>
      <c r="AE511" s="149"/>
      <c r="AF511" s="149"/>
      <c r="AG511" s="149" t="s">
        <v>318</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68">
        <v>111</v>
      </c>
      <c r="B512" s="169" t="s">
        <v>843</v>
      </c>
      <c r="C512" s="184" t="s">
        <v>2516</v>
      </c>
      <c r="D512" s="170" t="s">
        <v>509</v>
      </c>
      <c r="E512" s="171">
        <v>2</v>
      </c>
      <c r="F512" s="172"/>
      <c r="G512" s="173">
        <f>ROUND(E512*F512,2)</f>
        <v>0</v>
      </c>
      <c r="H512" s="172"/>
      <c r="I512" s="173">
        <f>ROUND(E512*H512,2)</f>
        <v>0</v>
      </c>
      <c r="J512" s="172"/>
      <c r="K512" s="173">
        <f>ROUND(E512*J512,2)</f>
        <v>0</v>
      </c>
      <c r="L512" s="173">
        <v>21</v>
      </c>
      <c r="M512" s="173">
        <f>G512*(1+L512/100)</f>
        <v>0</v>
      </c>
      <c r="N512" s="171">
        <v>0</v>
      </c>
      <c r="O512" s="171">
        <f>ROUND(E512*N512,2)</f>
        <v>0</v>
      </c>
      <c r="P512" s="171">
        <v>0</v>
      </c>
      <c r="Q512" s="171">
        <f>ROUND(E512*P512,2)</f>
        <v>0</v>
      </c>
      <c r="R512" s="173"/>
      <c r="S512" s="173" t="s">
        <v>529</v>
      </c>
      <c r="T512" s="174" t="s">
        <v>289</v>
      </c>
      <c r="U512" s="159">
        <v>0</v>
      </c>
      <c r="V512" s="159">
        <f>ROUND(E512*U512,2)</f>
        <v>0</v>
      </c>
      <c r="W512" s="159"/>
      <c r="X512" s="159" t="s">
        <v>302</v>
      </c>
      <c r="Y512" s="149"/>
      <c r="Z512" s="149"/>
      <c r="AA512" s="149"/>
      <c r="AB512" s="149"/>
      <c r="AC512" s="149"/>
      <c r="AD512" s="149"/>
      <c r="AE512" s="149"/>
      <c r="AF512" s="149"/>
      <c r="AG512" s="149" t="s">
        <v>303</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x14ac:dyDescent="0.2">
      <c r="A513" s="156"/>
      <c r="B513" s="157"/>
      <c r="C513" s="268" t="s">
        <v>820</v>
      </c>
      <c r="D513" s="269"/>
      <c r="E513" s="269"/>
      <c r="F513" s="269"/>
      <c r="G513" s="269"/>
      <c r="H513" s="159"/>
      <c r="I513" s="159"/>
      <c r="J513" s="159"/>
      <c r="K513" s="159"/>
      <c r="L513" s="159"/>
      <c r="M513" s="159"/>
      <c r="N513" s="158"/>
      <c r="O513" s="158"/>
      <c r="P513" s="158"/>
      <c r="Q513" s="158"/>
      <c r="R513" s="159"/>
      <c r="S513" s="159"/>
      <c r="T513" s="159"/>
      <c r="U513" s="159"/>
      <c r="V513" s="159"/>
      <c r="W513" s="159"/>
      <c r="X513" s="159"/>
      <c r="Y513" s="149"/>
      <c r="Z513" s="149"/>
      <c r="AA513" s="149"/>
      <c r="AB513" s="149"/>
      <c r="AC513" s="149"/>
      <c r="AD513" s="149"/>
      <c r="AE513" s="149"/>
      <c r="AF513" s="149"/>
      <c r="AG513" s="149" t="s">
        <v>318</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68">
        <v>112</v>
      </c>
      <c r="B514" s="169" t="s">
        <v>844</v>
      </c>
      <c r="C514" s="184" t="s">
        <v>845</v>
      </c>
      <c r="D514" s="170" t="s">
        <v>509</v>
      </c>
      <c r="E514" s="171">
        <v>1</v>
      </c>
      <c r="F514" s="172"/>
      <c r="G514" s="173">
        <f>ROUND(E514*F514,2)</f>
        <v>0</v>
      </c>
      <c r="H514" s="172"/>
      <c r="I514" s="173">
        <f>ROUND(E514*H514,2)</f>
        <v>0</v>
      </c>
      <c r="J514" s="172"/>
      <c r="K514" s="173">
        <f>ROUND(E514*J514,2)</f>
        <v>0</v>
      </c>
      <c r="L514" s="173">
        <v>21</v>
      </c>
      <c r="M514" s="173">
        <f>G514*(1+L514/100)</f>
        <v>0</v>
      </c>
      <c r="N514" s="171">
        <v>0</v>
      </c>
      <c r="O514" s="171">
        <f>ROUND(E514*N514,2)</f>
        <v>0</v>
      </c>
      <c r="P514" s="171">
        <v>0</v>
      </c>
      <c r="Q514" s="171">
        <f>ROUND(E514*P514,2)</f>
        <v>0</v>
      </c>
      <c r="R514" s="173"/>
      <c r="S514" s="173" t="s">
        <v>529</v>
      </c>
      <c r="T514" s="174" t="s">
        <v>289</v>
      </c>
      <c r="U514" s="159">
        <v>0</v>
      </c>
      <c r="V514" s="159">
        <f>ROUND(E514*U514,2)</f>
        <v>0</v>
      </c>
      <c r="W514" s="159"/>
      <c r="X514" s="159" t="s">
        <v>302</v>
      </c>
      <c r="Y514" s="149"/>
      <c r="Z514" s="149"/>
      <c r="AA514" s="149"/>
      <c r="AB514" s="149"/>
      <c r="AC514" s="149"/>
      <c r="AD514" s="149"/>
      <c r="AE514" s="149"/>
      <c r="AF514" s="149"/>
      <c r="AG514" s="149" t="s">
        <v>303</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x14ac:dyDescent="0.2">
      <c r="A515" s="156"/>
      <c r="B515" s="157"/>
      <c r="C515" s="268" t="s">
        <v>820</v>
      </c>
      <c r="D515" s="269"/>
      <c r="E515" s="269"/>
      <c r="F515" s="269"/>
      <c r="G515" s="269"/>
      <c r="H515" s="159"/>
      <c r="I515" s="159"/>
      <c r="J515" s="159"/>
      <c r="K515" s="159"/>
      <c r="L515" s="159"/>
      <c r="M515" s="159"/>
      <c r="N515" s="158"/>
      <c r="O515" s="158"/>
      <c r="P515" s="158"/>
      <c r="Q515" s="158"/>
      <c r="R515" s="159"/>
      <c r="S515" s="159"/>
      <c r="T515" s="159"/>
      <c r="U515" s="159"/>
      <c r="V515" s="159"/>
      <c r="W515" s="159"/>
      <c r="X515" s="159"/>
      <c r="Y515" s="149"/>
      <c r="Z515" s="149"/>
      <c r="AA515" s="149"/>
      <c r="AB515" s="149"/>
      <c r="AC515" s="149"/>
      <c r="AD515" s="149"/>
      <c r="AE515" s="149"/>
      <c r="AF515" s="149"/>
      <c r="AG515" s="149" t="s">
        <v>318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68">
        <v>113</v>
      </c>
      <c r="B516" s="169" t="s">
        <v>846</v>
      </c>
      <c r="C516" s="184" t="s">
        <v>847</v>
      </c>
      <c r="D516" s="170" t="s">
        <v>509</v>
      </c>
      <c r="E516" s="171">
        <v>1</v>
      </c>
      <c r="F516" s="172"/>
      <c r="G516" s="173">
        <f>ROUND(E516*F516,2)</f>
        <v>0</v>
      </c>
      <c r="H516" s="172"/>
      <c r="I516" s="173">
        <f>ROUND(E516*H516,2)</f>
        <v>0</v>
      </c>
      <c r="J516" s="172"/>
      <c r="K516" s="173">
        <f>ROUND(E516*J516,2)</f>
        <v>0</v>
      </c>
      <c r="L516" s="173">
        <v>21</v>
      </c>
      <c r="M516" s="173">
        <f>G516*(1+L516/100)</f>
        <v>0</v>
      </c>
      <c r="N516" s="171">
        <v>0</v>
      </c>
      <c r="O516" s="171">
        <f>ROUND(E516*N516,2)</f>
        <v>0</v>
      </c>
      <c r="P516" s="171">
        <v>0</v>
      </c>
      <c r="Q516" s="171">
        <f>ROUND(E516*P516,2)</f>
        <v>0</v>
      </c>
      <c r="R516" s="173"/>
      <c r="S516" s="173" t="s">
        <v>529</v>
      </c>
      <c r="T516" s="174" t="s">
        <v>289</v>
      </c>
      <c r="U516" s="159">
        <v>0</v>
      </c>
      <c r="V516" s="159">
        <f>ROUND(E516*U516,2)</f>
        <v>0</v>
      </c>
      <c r="W516" s="159"/>
      <c r="X516" s="159" t="s">
        <v>302</v>
      </c>
      <c r="Y516" s="149"/>
      <c r="Z516" s="149"/>
      <c r="AA516" s="149"/>
      <c r="AB516" s="149"/>
      <c r="AC516" s="149"/>
      <c r="AD516" s="149"/>
      <c r="AE516" s="149"/>
      <c r="AF516" s="149"/>
      <c r="AG516" s="149" t="s">
        <v>303</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x14ac:dyDescent="0.2">
      <c r="A517" s="156"/>
      <c r="B517" s="157"/>
      <c r="C517" s="268" t="s">
        <v>820</v>
      </c>
      <c r="D517" s="269"/>
      <c r="E517" s="269"/>
      <c r="F517" s="269"/>
      <c r="G517" s="269"/>
      <c r="H517" s="159"/>
      <c r="I517" s="159"/>
      <c r="J517" s="159"/>
      <c r="K517" s="159"/>
      <c r="L517" s="159"/>
      <c r="M517" s="159"/>
      <c r="N517" s="158"/>
      <c r="O517" s="158"/>
      <c r="P517" s="158"/>
      <c r="Q517" s="158"/>
      <c r="R517" s="159"/>
      <c r="S517" s="159"/>
      <c r="T517" s="159"/>
      <c r="U517" s="159"/>
      <c r="V517" s="159"/>
      <c r="W517" s="159"/>
      <c r="X517" s="159"/>
      <c r="Y517" s="149"/>
      <c r="Z517" s="149"/>
      <c r="AA517" s="149"/>
      <c r="AB517" s="149"/>
      <c r="AC517" s="149"/>
      <c r="AD517" s="149"/>
      <c r="AE517" s="149"/>
      <c r="AF517" s="149"/>
      <c r="AG517" s="149" t="s">
        <v>318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x14ac:dyDescent="0.2">
      <c r="A518" s="168">
        <v>114</v>
      </c>
      <c r="B518" s="169" t="s">
        <v>848</v>
      </c>
      <c r="C518" s="184" t="s">
        <v>849</v>
      </c>
      <c r="D518" s="170" t="s">
        <v>509</v>
      </c>
      <c r="E518" s="171">
        <v>1</v>
      </c>
      <c r="F518" s="172"/>
      <c r="G518" s="173">
        <f>ROUND(E518*F518,2)</f>
        <v>0</v>
      </c>
      <c r="H518" s="172"/>
      <c r="I518" s="173">
        <f>ROUND(E518*H518,2)</f>
        <v>0</v>
      </c>
      <c r="J518" s="172"/>
      <c r="K518" s="173">
        <f>ROUND(E518*J518,2)</f>
        <v>0</v>
      </c>
      <c r="L518" s="173">
        <v>21</v>
      </c>
      <c r="M518" s="173">
        <f>G518*(1+L518/100)</f>
        <v>0</v>
      </c>
      <c r="N518" s="171">
        <v>0</v>
      </c>
      <c r="O518" s="171">
        <f>ROUND(E518*N518,2)</f>
        <v>0</v>
      </c>
      <c r="P518" s="171">
        <v>0</v>
      </c>
      <c r="Q518" s="171">
        <f>ROUND(E518*P518,2)</f>
        <v>0</v>
      </c>
      <c r="R518" s="173"/>
      <c r="S518" s="173" t="s">
        <v>529</v>
      </c>
      <c r="T518" s="174" t="s">
        <v>289</v>
      </c>
      <c r="U518" s="159">
        <v>0</v>
      </c>
      <c r="V518" s="159">
        <f>ROUND(E518*U518,2)</f>
        <v>0</v>
      </c>
      <c r="W518" s="159"/>
      <c r="X518" s="159" t="s">
        <v>302</v>
      </c>
      <c r="Y518" s="149"/>
      <c r="Z518" s="149"/>
      <c r="AA518" s="149"/>
      <c r="AB518" s="149"/>
      <c r="AC518" s="149"/>
      <c r="AD518" s="149"/>
      <c r="AE518" s="149"/>
      <c r="AF518" s="149"/>
      <c r="AG518" s="149" t="s">
        <v>303</v>
      </c>
      <c r="AH518" s="149"/>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x14ac:dyDescent="0.2">
      <c r="A519" s="156"/>
      <c r="B519" s="157"/>
      <c r="C519" s="268" t="s">
        <v>820</v>
      </c>
      <c r="D519" s="269"/>
      <c r="E519" s="269"/>
      <c r="F519" s="269"/>
      <c r="G519" s="269"/>
      <c r="H519" s="159"/>
      <c r="I519" s="159"/>
      <c r="J519" s="159"/>
      <c r="K519" s="159"/>
      <c r="L519" s="159"/>
      <c r="M519" s="159"/>
      <c r="N519" s="158"/>
      <c r="O519" s="158"/>
      <c r="P519" s="158"/>
      <c r="Q519" s="158"/>
      <c r="R519" s="159"/>
      <c r="S519" s="159"/>
      <c r="T519" s="159"/>
      <c r="U519" s="159"/>
      <c r="V519" s="159"/>
      <c r="W519" s="159"/>
      <c r="X519" s="159"/>
      <c r="Y519" s="149"/>
      <c r="Z519" s="149"/>
      <c r="AA519" s="149"/>
      <c r="AB519" s="149"/>
      <c r="AC519" s="149"/>
      <c r="AD519" s="149"/>
      <c r="AE519" s="149"/>
      <c r="AF519" s="149"/>
      <c r="AG519" s="149" t="s">
        <v>318</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x14ac:dyDescent="0.2">
      <c r="A520" s="161" t="s">
        <v>283</v>
      </c>
      <c r="B520" s="162" t="s">
        <v>115</v>
      </c>
      <c r="C520" s="182" t="s">
        <v>116</v>
      </c>
      <c r="D520" s="163"/>
      <c r="E520" s="164"/>
      <c r="F520" s="165"/>
      <c r="G520" s="165">
        <f>SUMIF(AG521:AG522,"&lt;&gt;NOR",G521:G522)</f>
        <v>0</v>
      </c>
      <c r="H520" s="165"/>
      <c r="I520" s="165">
        <f>SUM(I521:I522)</f>
        <v>0</v>
      </c>
      <c r="J520" s="165"/>
      <c r="K520" s="165">
        <f>SUM(K521:K522)</f>
        <v>0</v>
      </c>
      <c r="L520" s="165"/>
      <c r="M520" s="165">
        <f>SUM(M521:M522)</f>
        <v>0</v>
      </c>
      <c r="N520" s="164"/>
      <c r="O520" s="164">
        <f>SUM(O521:O522)</f>
        <v>0.01</v>
      </c>
      <c r="P520" s="164"/>
      <c r="Q520" s="164">
        <f>SUM(Q521:Q522)</f>
        <v>0</v>
      </c>
      <c r="R520" s="165"/>
      <c r="S520" s="165"/>
      <c r="T520" s="166"/>
      <c r="U520" s="160"/>
      <c r="V520" s="160">
        <f>SUM(V521:V522)</f>
        <v>0.56000000000000005</v>
      </c>
      <c r="W520" s="160"/>
      <c r="X520" s="160"/>
      <c r="AG520" t="s">
        <v>284</v>
      </c>
    </row>
    <row r="521" spans="1:60" outlineLevel="1" x14ac:dyDescent="0.2">
      <c r="A521" s="168">
        <v>115</v>
      </c>
      <c r="B521" s="169" t="s">
        <v>850</v>
      </c>
      <c r="C521" s="184" t="s">
        <v>851</v>
      </c>
      <c r="D521" s="170" t="s">
        <v>509</v>
      </c>
      <c r="E521" s="171">
        <v>4</v>
      </c>
      <c r="F521" s="172"/>
      <c r="G521" s="173">
        <f>ROUND(E521*F521,2)</f>
        <v>0</v>
      </c>
      <c r="H521" s="172"/>
      <c r="I521" s="173">
        <f>ROUND(E521*H521,2)</f>
        <v>0</v>
      </c>
      <c r="J521" s="172"/>
      <c r="K521" s="173">
        <f>ROUND(E521*J521,2)</f>
        <v>0</v>
      </c>
      <c r="L521" s="173">
        <v>21</v>
      </c>
      <c r="M521" s="173">
        <f>G521*(1+L521/100)</f>
        <v>0</v>
      </c>
      <c r="N521" s="171">
        <v>1.4E-3</v>
      </c>
      <c r="O521" s="171">
        <f>ROUND(E521*N521,2)</f>
        <v>0.01</v>
      </c>
      <c r="P521" s="171">
        <v>0</v>
      </c>
      <c r="Q521" s="171">
        <f>ROUND(E521*P521,2)</f>
        <v>0</v>
      </c>
      <c r="R521" s="173" t="s">
        <v>852</v>
      </c>
      <c r="S521" s="173" t="s">
        <v>288</v>
      </c>
      <c r="T521" s="174" t="s">
        <v>288</v>
      </c>
      <c r="U521" s="159">
        <v>0.14000000000000001</v>
      </c>
      <c r="V521" s="159">
        <f>ROUND(E521*U521,2)</f>
        <v>0.56000000000000005</v>
      </c>
      <c r="W521" s="159"/>
      <c r="X521" s="159" t="s">
        <v>302</v>
      </c>
      <c r="Y521" s="149"/>
      <c r="Z521" s="149"/>
      <c r="AA521" s="149"/>
      <c r="AB521" s="149"/>
      <c r="AC521" s="149"/>
      <c r="AD521" s="149"/>
      <c r="AE521" s="149"/>
      <c r="AF521" s="149"/>
      <c r="AG521" s="149" t="s">
        <v>303</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x14ac:dyDescent="0.2">
      <c r="A522" s="156"/>
      <c r="B522" s="157"/>
      <c r="C522" s="195" t="s">
        <v>853</v>
      </c>
      <c r="D522" s="188"/>
      <c r="E522" s="189">
        <v>4</v>
      </c>
      <c r="F522" s="159"/>
      <c r="G522" s="159"/>
      <c r="H522" s="159"/>
      <c r="I522" s="159"/>
      <c r="J522" s="159"/>
      <c r="K522" s="159"/>
      <c r="L522" s="159"/>
      <c r="M522" s="159"/>
      <c r="N522" s="158"/>
      <c r="O522" s="158"/>
      <c r="P522" s="158"/>
      <c r="Q522" s="158"/>
      <c r="R522" s="159"/>
      <c r="S522" s="159"/>
      <c r="T522" s="159"/>
      <c r="U522" s="159"/>
      <c r="V522" s="159"/>
      <c r="W522" s="159"/>
      <c r="X522" s="159"/>
      <c r="Y522" s="149"/>
      <c r="Z522" s="149"/>
      <c r="AA522" s="149"/>
      <c r="AB522" s="149"/>
      <c r="AC522" s="149"/>
      <c r="AD522" s="149"/>
      <c r="AE522" s="149"/>
      <c r="AF522" s="149"/>
      <c r="AG522" s="149" t="s">
        <v>307</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x14ac:dyDescent="0.2">
      <c r="A523" s="161" t="s">
        <v>283</v>
      </c>
      <c r="B523" s="162" t="s">
        <v>119</v>
      </c>
      <c r="C523" s="182" t="s">
        <v>120</v>
      </c>
      <c r="D523" s="163"/>
      <c r="E523" s="164"/>
      <c r="F523" s="165"/>
      <c r="G523" s="165">
        <f>SUMIF(AG524:AG553,"&lt;&gt;NOR",G524:G553)</f>
        <v>0</v>
      </c>
      <c r="H523" s="165"/>
      <c r="I523" s="165">
        <f>SUM(I524:I553)</f>
        <v>0</v>
      </c>
      <c r="J523" s="165"/>
      <c r="K523" s="165">
        <f>SUM(K524:K553)</f>
        <v>0</v>
      </c>
      <c r="L523" s="165"/>
      <c r="M523" s="165">
        <f>SUM(M524:M553)</f>
        <v>0</v>
      </c>
      <c r="N523" s="164"/>
      <c r="O523" s="164">
        <f>SUM(O524:O553)</f>
        <v>0.4</v>
      </c>
      <c r="P523" s="164"/>
      <c r="Q523" s="164">
        <f>SUM(Q524:Q553)</f>
        <v>0</v>
      </c>
      <c r="R523" s="165"/>
      <c r="S523" s="165"/>
      <c r="T523" s="166"/>
      <c r="U523" s="160"/>
      <c r="V523" s="160">
        <f>SUM(V524:V553)</f>
        <v>85.289999999999992</v>
      </c>
      <c r="W523" s="160"/>
      <c r="X523" s="160"/>
      <c r="AG523" t="s">
        <v>284</v>
      </c>
    </row>
    <row r="524" spans="1:60" ht="22.5" outlineLevel="1" x14ac:dyDescent="0.2">
      <c r="A524" s="168">
        <v>116</v>
      </c>
      <c r="B524" s="169" t="s">
        <v>854</v>
      </c>
      <c r="C524" s="184" t="s">
        <v>855</v>
      </c>
      <c r="D524" s="170" t="s">
        <v>518</v>
      </c>
      <c r="E524" s="171">
        <v>96.254999999999995</v>
      </c>
      <c r="F524" s="172"/>
      <c r="G524" s="173">
        <f>ROUND(E524*F524,2)</f>
        <v>0</v>
      </c>
      <c r="H524" s="172"/>
      <c r="I524" s="173">
        <f>ROUND(E524*H524,2)</f>
        <v>0</v>
      </c>
      <c r="J524" s="172"/>
      <c r="K524" s="173">
        <f>ROUND(E524*J524,2)</f>
        <v>0</v>
      </c>
      <c r="L524" s="173">
        <v>21</v>
      </c>
      <c r="M524" s="173">
        <f>G524*(1+L524/100)</f>
        <v>0</v>
      </c>
      <c r="N524" s="171">
        <v>0</v>
      </c>
      <c r="O524" s="171">
        <f>ROUND(E524*N524,2)</f>
        <v>0</v>
      </c>
      <c r="P524" s="171">
        <v>0</v>
      </c>
      <c r="Q524" s="171">
        <f>ROUND(E524*P524,2)</f>
        <v>0</v>
      </c>
      <c r="R524" s="173" t="s">
        <v>367</v>
      </c>
      <c r="S524" s="173" t="s">
        <v>288</v>
      </c>
      <c r="T524" s="174" t="s">
        <v>288</v>
      </c>
      <c r="U524" s="159">
        <v>0.05</v>
      </c>
      <c r="V524" s="159">
        <f>ROUND(E524*U524,2)</f>
        <v>4.8099999999999996</v>
      </c>
      <c r="W524" s="159"/>
      <c r="X524" s="159" t="s">
        <v>302</v>
      </c>
      <c r="Y524" s="149"/>
      <c r="Z524" s="149"/>
      <c r="AA524" s="149"/>
      <c r="AB524" s="149"/>
      <c r="AC524" s="149"/>
      <c r="AD524" s="149"/>
      <c r="AE524" s="149"/>
      <c r="AF524" s="149"/>
      <c r="AG524" s="149" t="s">
        <v>303</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56"/>
      <c r="B525" s="157"/>
      <c r="C525" s="262" t="s">
        <v>856</v>
      </c>
      <c r="D525" s="263"/>
      <c r="E525" s="263"/>
      <c r="F525" s="263"/>
      <c r="G525" s="263"/>
      <c r="H525" s="159"/>
      <c r="I525" s="159"/>
      <c r="J525" s="159"/>
      <c r="K525" s="159"/>
      <c r="L525" s="159"/>
      <c r="M525" s="159"/>
      <c r="N525" s="158"/>
      <c r="O525" s="158"/>
      <c r="P525" s="158"/>
      <c r="Q525" s="158"/>
      <c r="R525" s="159"/>
      <c r="S525" s="159"/>
      <c r="T525" s="159"/>
      <c r="U525" s="159"/>
      <c r="V525" s="159"/>
      <c r="W525" s="159"/>
      <c r="X525" s="159"/>
      <c r="Y525" s="149"/>
      <c r="Z525" s="149"/>
      <c r="AA525" s="149"/>
      <c r="AB525" s="149"/>
      <c r="AC525" s="149"/>
      <c r="AD525" s="149"/>
      <c r="AE525" s="149"/>
      <c r="AF525" s="149"/>
      <c r="AG525" s="149" t="s">
        <v>305</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x14ac:dyDescent="0.2">
      <c r="A526" s="156"/>
      <c r="B526" s="157"/>
      <c r="C526" s="195" t="s">
        <v>857</v>
      </c>
      <c r="D526" s="188"/>
      <c r="E526" s="189"/>
      <c r="F526" s="159"/>
      <c r="G526" s="159"/>
      <c r="H526" s="159"/>
      <c r="I526" s="159"/>
      <c r="J526" s="159"/>
      <c r="K526" s="159"/>
      <c r="L526" s="159"/>
      <c r="M526" s="159"/>
      <c r="N526" s="158"/>
      <c r="O526" s="158"/>
      <c r="P526" s="158"/>
      <c r="Q526" s="158"/>
      <c r="R526" s="159"/>
      <c r="S526" s="159"/>
      <c r="T526" s="159"/>
      <c r="U526" s="159"/>
      <c r="V526" s="159"/>
      <c r="W526" s="159"/>
      <c r="X526" s="159"/>
      <c r="Y526" s="149"/>
      <c r="Z526" s="149"/>
      <c r="AA526" s="149"/>
      <c r="AB526" s="149"/>
      <c r="AC526" s="149"/>
      <c r="AD526" s="149"/>
      <c r="AE526" s="149"/>
      <c r="AF526" s="149"/>
      <c r="AG526" s="149" t="s">
        <v>307</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x14ac:dyDescent="0.2">
      <c r="A527" s="156"/>
      <c r="B527" s="157"/>
      <c r="C527" s="195" t="s">
        <v>858</v>
      </c>
      <c r="D527" s="188"/>
      <c r="E527" s="189">
        <v>64.17</v>
      </c>
      <c r="F527" s="159"/>
      <c r="G527" s="159"/>
      <c r="H527" s="159"/>
      <c r="I527" s="159"/>
      <c r="J527" s="159"/>
      <c r="K527" s="159"/>
      <c r="L527" s="159"/>
      <c r="M527" s="159"/>
      <c r="N527" s="158"/>
      <c r="O527" s="158"/>
      <c r="P527" s="158"/>
      <c r="Q527" s="158"/>
      <c r="R527" s="159"/>
      <c r="S527" s="159"/>
      <c r="T527" s="159"/>
      <c r="U527" s="159"/>
      <c r="V527" s="159"/>
      <c r="W527" s="159"/>
      <c r="X527" s="159"/>
      <c r="Y527" s="149"/>
      <c r="Z527" s="149"/>
      <c r="AA527" s="149"/>
      <c r="AB527" s="149"/>
      <c r="AC527" s="149"/>
      <c r="AD527" s="149"/>
      <c r="AE527" s="149"/>
      <c r="AF527" s="149"/>
      <c r="AG527" s="149" t="s">
        <v>307</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x14ac:dyDescent="0.2">
      <c r="A528" s="156"/>
      <c r="B528" s="157"/>
      <c r="C528" s="195" t="s">
        <v>859</v>
      </c>
      <c r="D528" s="188"/>
      <c r="E528" s="189">
        <v>5.6449999999999996</v>
      </c>
      <c r="F528" s="159"/>
      <c r="G528" s="159"/>
      <c r="H528" s="159"/>
      <c r="I528" s="159"/>
      <c r="J528" s="159"/>
      <c r="K528" s="159"/>
      <c r="L528" s="159"/>
      <c r="M528" s="159"/>
      <c r="N528" s="158"/>
      <c r="O528" s="158"/>
      <c r="P528" s="158"/>
      <c r="Q528" s="158"/>
      <c r="R528" s="159"/>
      <c r="S528" s="159"/>
      <c r="T528" s="159"/>
      <c r="U528" s="159"/>
      <c r="V528" s="159"/>
      <c r="W528" s="159"/>
      <c r="X528" s="159"/>
      <c r="Y528" s="149"/>
      <c r="Z528" s="149"/>
      <c r="AA528" s="149"/>
      <c r="AB528" s="149"/>
      <c r="AC528" s="149"/>
      <c r="AD528" s="149"/>
      <c r="AE528" s="149"/>
      <c r="AF528" s="149"/>
      <c r="AG528" s="149" t="s">
        <v>307</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x14ac:dyDescent="0.2">
      <c r="A529" s="156"/>
      <c r="B529" s="157"/>
      <c r="C529" s="195" t="s">
        <v>860</v>
      </c>
      <c r="D529" s="188"/>
      <c r="E529" s="189">
        <v>10.44</v>
      </c>
      <c r="F529" s="159"/>
      <c r="G529" s="159"/>
      <c r="H529" s="159"/>
      <c r="I529" s="159"/>
      <c r="J529" s="159"/>
      <c r="K529" s="159"/>
      <c r="L529" s="159"/>
      <c r="M529" s="159"/>
      <c r="N529" s="158"/>
      <c r="O529" s="158"/>
      <c r="P529" s="158"/>
      <c r="Q529" s="158"/>
      <c r="R529" s="159"/>
      <c r="S529" s="159"/>
      <c r="T529" s="159"/>
      <c r="U529" s="159"/>
      <c r="V529" s="159"/>
      <c r="W529" s="159"/>
      <c r="X529" s="159"/>
      <c r="Y529" s="149"/>
      <c r="Z529" s="149"/>
      <c r="AA529" s="149"/>
      <c r="AB529" s="149"/>
      <c r="AC529" s="149"/>
      <c r="AD529" s="149"/>
      <c r="AE529" s="149"/>
      <c r="AF529" s="149"/>
      <c r="AG529" s="149" t="s">
        <v>307</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56"/>
      <c r="B530" s="157"/>
      <c r="C530" s="195" t="s">
        <v>861</v>
      </c>
      <c r="D530" s="188"/>
      <c r="E530" s="189">
        <v>9.1</v>
      </c>
      <c r="F530" s="159"/>
      <c r="G530" s="159"/>
      <c r="H530" s="159"/>
      <c r="I530" s="159"/>
      <c r="J530" s="159"/>
      <c r="K530" s="159"/>
      <c r="L530" s="159"/>
      <c r="M530" s="159"/>
      <c r="N530" s="158"/>
      <c r="O530" s="158"/>
      <c r="P530" s="158"/>
      <c r="Q530" s="158"/>
      <c r="R530" s="159"/>
      <c r="S530" s="159"/>
      <c r="T530" s="159"/>
      <c r="U530" s="159"/>
      <c r="V530" s="159"/>
      <c r="W530" s="159"/>
      <c r="X530" s="159"/>
      <c r="Y530" s="149"/>
      <c r="Z530" s="149"/>
      <c r="AA530" s="149"/>
      <c r="AB530" s="149"/>
      <c r="AC530" s="149"/>
      <c r="AD530" s="149"/>
      <c r="AE530" s="149"/>
      <c r="AF530" s="149"/>
      <c r="AG530" s="149" t="s">
        <v>307</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x14ac:dyDescent="0.2">
      <c r="A531" s="156"/>
      <c r="B531" s="157"/>
      <c r="C531" s="195" t="s">
        <v>862</v>
      </c>
      <c r="D531" s="188"/>
      <c r="E531" s="189">
        <v>6.9</v>
      </c>
      <c r="F531" s="159"/>
      <c r="G531" s="159"/>
      <c r="H531" s="159"/>
      <c r="I531" s="159"/>
      <c r="J531" s="159"/>
      <c r="K531" s="159"/>
      <c r="L531" s="159"/>
      <c r="M531" s="159"/>
      <c r="N531" s="158"/>
      <c r="O531" s="158"/>
      <c r="P531" s="158"/>
      <c r="Q531" s="158"/>
      <c r="R531" s="159"/>
      <c r="S531" s="159"/>
      <c r="T531" s="159"/>
      <c r="U531" s="159"/>
      <c r="V531" s="159"/>
      <c r="W531" s="159"/>
      <c r="X531" s="159"/>
      <c r="Y531" s="149"/>
      <c r="Z531" s="149"/>
      <c r="AA531" s="149"/>
      <c r="AB531" s="149"/>
      <c r="AC531" s="149"/>
      <c r="AD531" s="149"/>
      <c r="AE531" s="149"/>
      <c r="AF531" s="149"/>
      <c r="AG531" s="149" t="s">
        <v>307</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x14ac:dyDescent="0.2">
      <c r="A532" s="168">
        <v>117</v>
      </c>
      <c r="B532" s="169" t="s">
        <v>863</v>
      </c>
      <c r="C532" s="184" t="s">
        <v>864</v>
      </c>
      <c r="D532" s="170" t="s">
        <v>300</v>
      </c>
      <c r="E532" s="171">
        <v>14.90225</v>
      </c>
      <c r="F532" s="172"/>
      <c r="G532" s="173">
        <f>ROUND(E532*F532,2)</f>
        <v>0</v>
      </c>
      <c r="H532" s="172"/>
      <c r="I532" s="173">
        <f>ROUND(E532*H532,2)</f>
        <v>0</v>
      </c>
      <c r="J532" s="172"/>
      <c r="K532" s="173">
        <f>ROUND(E532*J532,2)</f>
        <v>0</v>
      </c>
      <c r="L532" s="173">
        <v>21</v>
      </c>
      <c r="M532" s="173">
        <f>G532*(1+L532/100)</f>
        <v>0</v>
      </c>
      <c r="N532" s="171">
        <v>6.9999999999999999E-4</v>
      </c>
      <c r="O532" s="171">
        <f>ROUND(E532*N532,2)</f>
        <v>0.01</v>
      </c>
      <c r="P532" s="171">
        <v>0</v>
      </c>
      <c r="Q532" s="171">
        <f>ROUND(E532*P532,2)</f>
        <v>0</v>
      </c>
      <c r="R532" s="173" t="s">
        <v>367</v>
      </c>
      <c r="S532" s="173" t="s">
        <v>288</v>
      </c>
      <c r="T532" s="174" t="s">
        <v>288</v>
      </c>
      <c r="U532" s="159">
        <v>0.2</v>
      </c>
      <c r="V532" s="159">
        <f>ROUND(E532*U532,2)</f>
        <v>2.98</v>
      </c>
      <c r="W532" s="159"/>
      <c r="X532" s="159" t="s">
        <v>302</v>
      </c>
      <c r="Y532" s="149"/>
      <c r="Z532" s="149"/>
      <c r="AA532" s="149"/>
      <c r="AB532" s="149"/>
      <c r="AC532" s="149"/>
      <c r="AD532" s="149"/>
      <c r="AE532" s="149"/>
      <c r="AF532" s="149"/>
      <c r="AG532" s="149" t="s">
        <v>303</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ht="22.5" outlineLevel="1" x14ac:dyDescent="0.2">
      <c r="A533" s="156"/>
      <c r="B533" s="157"/>
      <c r="C533" s="262" t="s">
        <v>865</v>
      </c>
      <c r="D533" s="263"/>
      <c r="E533" s="263"/>
      <c r="F533" s="263"/>
      <c r="G533" s="263"/>
      <c r="H533" s="159"/>
      <c r="I533" s="159"/>
      <c r="J533" s="159"/>
      <c r="K533" s="159"/>
      <c r="L533" s="159"/>
      <c r="M533" s="159"/>
      <c r="N533" s="158"/>
      <c r="O533" s="158"/>
      <c r="P533" s="158"/>
      <c r="Q533" s="158"/>
      <c r="R533" s="159"/>
      <c r="S533" s="159"/>
      <c r="T533" s="159"/>
      <c r="U533" s="159"/>
      <c r="V533" s="159"/>
      <c r="W533" s="159"/>
      <c r="X533" s="159"/>
      <c r="Y533" s="149"/>
      <c r="Z533" s="149"/>
      <c r="AA533" s="149"/>
      <c r="AB533" s="149"/>
      <c r="AC533" s="149"/>
      <c r="AD533" s="149"/>
      <c r="AE533" s="149"/>
      <c r="AF533" s="149"/>
      <c r="AG533" s="149" t="s">
        <v>305</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94" t="str">
        <f>C533</f>
        <v>včetně dodání a osazení v jakémkoliv zdivu, včetně jednostranného zajištění polohy vložek proti sesmeknutí (např. přibitím, maltovými terči).</v>
      </c>
      <c r="BB533" s="149"/>
      <c r="BC533" s="149"/>
      <c r="BD533" s="149"/>
      <c r="BE533" s="149"/>
      <c r="BF533" s="149"/>
      <c r="BG533" s="149"/>
      <c r="BH533" s="149"/>
    </row>
    <row r="534" spans="1:60" outlineLevel="1" x14ac:dyDescent="0.2">
      <c r="A534" s="156"/>
      <c r="B534" s="157"/>
      <c r="C534" s="195" t="s">
        <v>866</v>
      </c>
      <c r="D534" s="188"/>
      <c r="E534" s="189">
        <v>9.5739999999999998</v>
      </c>
      <c r="F534" s="159"/>
      <c r="G534" s="159"/>
      <c r="H534" s="159"/>
      <c r="I534" s="159"/>
      <c r="J534" s="159"/>
      <c r="K534" s="159"/>
      <c r="L534" s="159"/>
      <c r="M534" s="159"/>
      <c r="N534" s="158"/>
      <c r="O534" s="158"/>
      <c r="P534" s="158"/>
      <c r="Q534" s="158"/>
      <c r="R534" s="159"/>
      <c r="S534" s="159"/>
      <c r="T534" s="159"/>
      <c r="U534" s="159"/>
      <c r="V534" s="159"/>
      <c r="W534" s="159"/>
      <c r="X534" s="159"/>
      <c r="Y534" s="149"/>
      <c r="Z534" s="149"/>
      <c r="AA534" s="149"/>
      <c r="AB534" s="149"/>
      <c r="AC534" s="149"/>
      <c r="AD534" s="149"/>
      <c r="AE534" s="149"/>
      <c r="AF534" s="149"/>
      <c r="AG534" s="149" t="s">
        <v>307</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x14ac:dyDescent="0.2">
      <c r="A535" s="156"/>
      <c r="B535" s="157"/>
      <c r="C535" s="195" t="s">
        <v>867</v>
      </c>
      <c r="D535" s="188"/>
      <c r="E535" s="189">
        <v>5.3282499999999997</v>
      </c>
      <c r="F535" s="159"/>
      <c r="G535" s="159"/>
      <c r="H535" s="159"/>
      <c r="I535" s="159"/>
      <c r="J535" s="159"/>
      <c r="K535" s="159"/>
      <c r="L535" s="159"/>
      <c r="M535" s="159"/>
      <c r="N535" s="158"/>
      <c r="O535" s="158"/>
      <c r="P535" s="158"/>
      <c r="Q535" s="158"/>
      <c r="R535" s="159"/>
      <c r="S535" s="159"/>
      <c r="T535" s="159"/>
      <c r="U535" s="159"/>
      <c r="V535" s="159"/>
      <c r="W535" s="159"/>
      <c r="X535" s="159"/>
      <c r="Y535" s="149"/>
      <c r="Z535" s="149"/>
      <c r="AA535" s="149"/>
      <c r="AB535" s="149"/>
      <c r="AC535" s="149"/>
      <c r="AD535" s="149"/>
      <c r="AE535" s="149"/>
      <c r="AF535" s="149"/>
      <c r="AG535" s="149" t="s">
        <v>307</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x14ac:dyDescent="0.2">
      <c r="A536" s="168">
        <v>118</v>
      </c>
      <c r="B536" s="169" t="s">
        <v>868</v>
      </c>
      <c r="C536" s="184" t="s">
        <v>869</v>
      </c>
      <c r="D536" s="170" t="s">
        <v>518</v>
      </c>
      <c r="E536" s="171">
        <v>144.125</v>
      </c>
      <c r="F536" s="172"/>
      <c r="G536" s="173">
        <f>ROUND(E536*F536,2)</f>
        <v>0</v>
      </c>
      <c r="H536" s="172"/>
      <c r="I536" s="173">
        <f>ROUND(E536*H536,2)</f>
        <v>0</v>
      </c>
      <c r="J536" s="172"/>
      <c r="K536" s="173">
        <f>ROUND(E536*J536,2)</f>
        <v>0</v>
      </c>
      <c r="L536" s="173">
        <v>21</v>
      </c>
      <c r="M536" s="173">
        <f>G536*(1+L536/100)</f>
        <v>0</v>
      </c>
      <c r="N536" s="171">
        <v>0</v>
      </c>
      <c r="O536" s="171">
        <f>ROUND(E536*N536,2)</f>
        <v>0</v>
      </c>
      <c r="P536" s="171">
        <v>0</v>
      </c>
      <c r="Q536" s="171">
        <f>ROUND(E536*P536,2)</f>
        <v>0</v>
      </c>
      <c r="R536" s="173"/>
      <c r="S536" s="173" t="s">
        <v>529</v>
      </c>
      <c r="T536" s="174" t="s">
        <v>870</v>
      </c>
      <c r="U536" s="159">
        <v>0.13</v>
      </c>
      <c r="V536" s="159">
        <f>ROUND(E536*U536,2)</f>
        <v>18.739999999999998</v>
      </c>
      <c r="W536" s="159"/>
      <c r="X536" s="159" t="s">
        <v>302</v>
      </c>
      <c r="Y536" s="149"/>
      <c r="Z536" s="149"/>
      <c r="AA536" s="149"/>
      <c r="AB536" s="149"/>
      <c r="AC536" s="149"/>
      <c r="AD536" s="149"/>
      <c r="AE536" s="149"/>
      <c r="AF536" s="149"/>
      <c r="AG536" s="149" t="s">
        <v>303</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x14ac:dyDescent="0.2">
      <c r="A537" s="156"/>
      <c r="B537" s="157"/>
      <c r="C537" s="195" t="s">
        <v>871</v>
      </c>
      <c r="D537" s="188"/>
      <c r="E537" s="189">
        <v>47.87</v>
      </c>
      <c r="F537" s="159"/>
      <c r="G537" s="159"/>
      <c r="H537" s="159"/>
      <c r="I537" s="159"/>
      <c r="J537" s="159"/>
      <c r="K537" s="159"/>
      <c r="L537" s="159"/>
      <c r="M537" s="159"/>
      <c r="N537" s="158"/>
      <c r="O537" s="158"/>
      <c r="P537" s="158"/>
      <c r="Q537" s="158"/>
      <c r="R537" s="159"/>
      <c r="S537" s="159"/>
      <c r="T537" s="159"/>
      <c r="U537" s="159"/>
      <c r="V537" s="159"/>
      <c r="W537" s="159"/>
      <c r="X537" s="159"/>
      <c r="Y537" s="149"/>
      <c r="Z537" s="149"/>
      <c r="AA537" s="149"/>
      <c r="AB537" s="149"/>
      <c r="AC537" s="149"/>
      <c r="AD537" s="149"/>
      <c r="AE537" s="149"/>
      <c r="AF537" s="149"/>
      <c r="AG537" s="149" t="s">
        <v>307</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x14ac:dyDescent="0.2">
      <c r="A538" s="156"/>
      <c r="B538" s="157"/>
      <c r="C538" s="195" t="s">
        <v>857</v>
      </c>
      <c r="D538" s="188"/>
      <c r="E538" s="189"/>
      <c r="F538" s="159"/>
      <c r="G538" s="159"/>
      <c r="H538" s="159"/>
      <c r="I538" s="159"/>
      <c r="J538" s="159"/>
      <c r="K538" s="159"/>
      <c r="L538" s="159"/>
      <c r="M538" s="159"/>
      <c r="N538" s="158"/>
      <c r="O538" s="158"/>
      <c r="P538" s="158"/>
      <c r="Q538" s="158"/>
      <c r="R538" s="159"/>
      <c r="S538" s="159"/>
      <c r="T538" s="159"/>
      <c r="U538" s="159"/>
      <c r="V538" s="159"/>
      <c r="W538" s="159"/>
      <c r="X538" s="159"/>
      <c r="Y538" s="149"/>
      <c r="Z538" s="149"/>
      <c r="AA538" s="149"/>
      <c r="AB538" s="149"/>
      <c r="AC538" s="149"/>
      <c r="AD538" s="149"/>
      <c r="AE538" s="149"/>
      <c r="AF538" s="149"/>
      <c r="AG538" s="149" t="s">
        <v>307</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x14ac:dyDescent="0.2">
      <c r="A539" s="156"/>
      <c r="B539" s="157"/>
      <c r="C539" s="195" t="s">
        <v>858</v>
      </c>
      <c r="D539" s="188"/>
      <c r="E539" s="189">
        <v>64.17</v>
      </c>
      <c r="F539" s="159"/>
      <c r="G539" s="159"/>
      <c r="H539" s="159"/>
      <c r="I539" s="159"/>
      <c r="J539" s="159"/>
      <c r="K539" s="159"/>
      <c r="L539" s="159"/>
      <c r="M539" s="159"/>
      <c r="N539" s="158"/>
      <c r="O539" s="158"/>
      <c r="P539" s="158"/>
      <c r="Q539" s="158"/>
      <c r="R539" s="159"/>
      <c r="S539" s="159"/>
      <c r="T539" s="159"/>
      <c r="U539" s="159"/>
      <c r="V539" s="159"/>
      <c r="W539" s="159"/>
      <c r="X539" s="159"/>
      <c r="Y539" s="149"/>
      <c r="Z539" s="149"/>
      <c r="AA539" s="149"/>
      <c r="AB539" s="149"/>
      <c r="AC539" s="149"/>
      <c r="AD539" s="149"/>
      <c r="AE539" s="149"/>
      <c r="AF539" s="149"/>
      <c r="AG539" s="149" t="s">
        <v>307</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x14ac:dyDescent="0.2">
      <c r="A540" s="156"/>
      <c r="B540" s="157"/>
      <c r="C540" s="195" t="s">
        <v>859</v>
      </c>
      <c r="D540" s="188"/>
      <c r="E540" s="189">
        <v>5.6449999999999996</v>
      </c>
      <c r="F540" s="159"/>
      <c r="G540" s="159"/>
      <c r="H540" s="159"/>
      <c r="I540" s="159"/>
      <c r="J540" s="159"/>
      <c r="K540" s="159"/>
      <c r="L540" s="159"/>
      <c r="M540" s="159"/>
      <c r="N540" s="158"/>
      <c r="O540" s="158"/>
      <c r="P540" s="158"/>
      <c r="Q540" s="158"/>
      <c r="R540" s="159"/>
      <c r="S540" s="159"/>
      <c r="T540" s="159"/>
      <c r="U540" s="159"/>
      <c r="V540" s="159"/>
      <c r="W540" s="159"/>
      <c r="X540" s="159"/>
      <c r="Y540" s="149"/>
      <c r="Z540" s="149"/>
      <c r="AA540" s="149"/>
      <c r="AB540" s="149"/>
      <c r="AC540" s="149"/>
      <c r="AD540" s="149"/>
      <c r="AE540" s="149"/>
      <c r="AF540" s="149"/>
      <c r="AG540" s="149" t="s">
        <v>307</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56"/>
      <c r="B541" s="157"/>
      <c r="C541" s="195" t="s">
        <v>860</v>
      </c>
      <c r="D541" s="188"/>
      <c r="E541" s="189">
        <v>10.44</v>
      </c>
      <c r="F541" s="159"/>
      <c r="G541" s="159"/>
      <c r="H541" s="159"/>
      <c r="I541" s="159"/>
      <c r="J541" s="159"/>
      <c r="K541" s="159"/>
      <c r="L541" s="159"/>
      <c r="M541" s="159"/>
      <c r="N541" s="158"/>
      <c r="O541" s="158"/>
      <c r="P541" s="158"/>
      <c r="Q541" s="158"/>
      <c r="R541" s="159"/>
      <c r="S541" s="159"/>
      <c r="T541" s="159"/>
      <c r="U541" s="159"/>
      <c r="V541" s="159"/>
      <c r="W541" s="159"/>
      <c r="X541" s="159"/>
      <c r="Y541" s="149"/>
      <c r="Z541" s="149"/>
      <c r="AA541" s="149"/>
      <c r="AB541" s="149"/>
      <c r="AC541" s="149"/>
      <c r="AD541" s="149"/>
      <c r="AE541" s="149"/>
      <c r="AF541" s="149"/>
      <c r="AG541" s="149" t="s">
        <v>307</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56"/>
      <c r="B542" s="157"/>
      <c r="C542" s="195" t="s">
        <v>861</v>
      </c>
      <c r="D542" s="188"/>
      <c r="E542" s="189">
        <v>9.1</v>
      </c>
      <c r="F542" s="159"/>
      <c r="G542" s="159"/>
      <c r="H542" s="159"/>
      <c r="I542" s="159"/>
      <c r="J542" s="159"/>
      <c r="K542" s="159"/>
      <c r="L542" s="159"/>
      <c r="M542" s="159"/>
      <c r="N542" s="158"/>
      <c r="O542" s="158"/>
      <c r="P542" s="158"/>
      <c r="Q542" s="158"/>
      <c r="R542" s="159"/>
      <c r="S542" s="159"/>
      <c r="T542" s="159"/>
      <c r="U542" s="159"/>
      <c r="V542" s="159"/>
      <c r="W542" s="159"/>
      <c r="X542" s="159"/>
      <c r="Y542" s="149"/>
      <c r="Z542" s="149"/>
      <c r="AA542" s="149"/>
      <c r="AB542" s="149"/>
      <c r="AC542" s="149"/>
      <c r="AD542" s="149"/>
      <c r="AE542" s="149"/>
      <c r="AF542" s="149"/>
      <c r="AG542" s="149" t="s">
        <v>307</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x14ac:dyDescent="0.2">
      <c r="A543" s="156"/>
      <c r="B543" s="157"/>
      <c r="C543" s="195" t="s">
        <v>862</v>
      </c>
      <c r="D543" s="188"/>
      <c r="E543" s="189">
        <v>6.9</v>
      </c>
      <c r="F543" s="159"/>
      <c r="G543" s="159"/>
      <c r="H543" s="159"/>
      <c r="I543" s="159"/>
      <c r="J543" s="159"/>
      <c r="K543" s="159"/>
      <c r="L543" s="159"/>
      <c r="M543" s="159"/>
      <c r="N543" s="158"/>
      <c r="O543" s="158"/>
      <c r="P543" s="158"/>
      <c r="Q543" s="158"/>
      <c r="R543" s="159"/>
      <c r="S543" s="159"/>
      <c r="T543" s="159"/>
      <c r="U543" s="159"/>
      <c r="V543" s="159"/>
      <c r="W543" s="159"/>
      <c r="X543" s="159"/>
      <c r="Y543" s="149"/>
      <c r="Z543" s="149"/>
      <c r="AA543" s="149"/>
      <c r="AB543" s="149"/>
      <c r="AC543" s="149"/>
      <c r="AD543" s="149"/>
      <c r="AE543" s="149"/>
      <c r="AF543" s="149"/>
      <c r="AG543" s="149" t="s">
        <v>307</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x14ac:dyDescent="0.2">
      <c r="A544" s="168">
        <v>119</v>
      </c>
      <c r="B544" s="169" t="s">
        <v>872</v>
      </c>
      <c r="C544" s="184" t="s">
        <v>873</v>
      </c>
      <c r="D544" s="170" t="s">
        <v>518</v>
      </c>
      <c r="E544" s="171">
        <v>310.91500000000002</v>
      </c>
      <c r="F544" s="172"/>
      <c r="G544" s="173">
        <f>ROUND(E544*F544,2)</f>
        <v>0</v>
      </c>
      <c r="H544" s="172"/>
      <c r="I544" s="173">
        <f>ROUND(E544*H544,2)</f>
        <v>0</v>
      </c>
      <c r="J544" s="172"/>
      <c r="K544" s="173">
        <f>ROUND(E544*J544,2)</f>
        <v>0</v>
      </c>
      <c r="L544" s="173">
        <v>21</v>
      </c>
      <c r="M544" s="173">
        <f>G544*(1+L544/100)</f>
        <v>0</v>
      </c>
      <c r="N544" s="171">
        <v>1.2600000000000001E-3</v>
      </c>
      <c r="O544" s="171">
        <f>ROUND(E544*N544,2)</f>
        <v>0.39</v>
      </c>
      <c r="P544" s="171">
        <v>0</v>
      </c>
      <c r="Q544" s="171">
        <f>ROUND(E544*P544,2)</f>
        <v>0</v>
      </c>
      <c r="R544" s="173"/>
      <c r="S544" s="173" t="s">
        <v>529</v>
      </c>
      <c r="T544" s="174" t="s">
        <v>289</v>
      </c>
      <c r="U544" s="159">
        <v>0.189</v>
      </c>
      <c r="V544" s="159">
        <f>ROUND(E544*U544,2)</f>
        <v>58.76</v>
      </c>
      <c r="W544" s="159"/>
      <c r="X544" s="159" t="s">
        <v>302</v>
      </c>
      <c r="Y544" s="149"/>
      <c r="Z544" s="149"/>
      <c r="AA544" s="149"/>
      <c r="AB544" s="149"/>
      <c r="AC544" s="149"/>
      <c r="AD544" s="149"/>
      <c r="AE544" s="149"/>
      <c r="AF544" s="149"/>
      <c r="AG544" s="149" t="s">
        <v>303</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x14ac:dyDescent="0.2">
      <c r="A545" s="156"/>
      <c r="B545" s="157"/>
      <c r="C545" s="195" t="s">
        <v>874</v>
      </c>
      <c r="D545" s="188"/>
      <c r="E545" s="189">
        <v>71.81</v>
      </c>
      <c r="F545" s="159"/>
      <c r="G545" s="159"/>
      <c r="H545" s="159"/>
      <c r="I545" s="159"/>
      <c r="J545" s="159"/>
      <c r="K545" s="159"/>
      <c r="L545" s="159"/>
      <c r="M545" s="159"/>
      <c r="N545" s="158"/>
      <c r="O545" s="158"/>
      <c r="P545" s="158"/>
      <c r="Q545" s="158"/>
      <c r="R545" s="159"/>
      <c r="S545" s="159"/>
      <c r="T545" s="159"/>
      <c r="U545" s="159"/>
      <c r="V545" s="159"/>
      <c r="W545" s="159"/>
      <c r="X545" s="159"/>
      <c r="Y545" s="149"/>
      <c r="Z545" s="149"/>
      <c r="AA545" s="149"/>
      <c r="AB545" s="149"/>
      <c r="AC545" s="149"/>
      <c r="AD545" s="149"/>
      <c r="AE545" s="149"/>
      <c r="AF545" s="149"/>
      <c r="AG545" s="149" t="s">
        <v>307</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x14ac:dyDescent="0.2">
      <c r="A546" s="156"/>
      <c r="B546" s="157"/>
      <c r="C546" s="195" t="s">
        <v>875</v>
      </c>
      <c r="D546" s="188"/>
      <c r="E546" s="189">
        <v>28.87</v>
      </c>
      <c r="F546" s="159"/>
      <c r="G546" s="159"/>
      <c r="H546" s="159"/>
      <c r="I546" s="159"/>
      <c r="J546" s="159"/>
      <c r="K546" s="159"/>
      <c r="L546" s="159"/>
      <c r="M546" s="159"/>
      <c r="N546" s="158"/>
      <c r="O546" s="158"/>
      <c r="P546" s="158"/>
      <c r="Q546" s="158"/>
      <c r="R546" s="159"/>
      <c r="S546" s="159"/>
      <c r="T546" s="159"/>
      <c r="U546" s="159"/>
      <c r="V546" s="159"/>
      <c r="W546" s="159"/>
      <c r="X546" s="159"/>
      <c r="Y546" s="149"/>
      <c r="Z546" s="149"/>
      <c r="AA546" s="149"/>
      <c r="AB546" s="149"/>
      <c r="AC546" s="149"/>
      <c r="AD546" s="149"/>
      <c r="AE546" s="149"/>
      <c r="AF546" s="149"/>
      <c r="AG546" s="149" t="s">
        <v>307</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56"/>
      <c r="B547" s="157"/>
      <c r="C547" s="195" t="s">
        <v>876</v>
      </c>
      <c r="D547" s="188"/>
      <c r="E547" s="189">
        <v>15.17</v>
      </c>
      <c r="F547" s="159"/>
      <c r="G547" s="159"/>
      <c r="H547" s="159"/>
      <c r="I547" s="159"/>
      <c r="J547" s="159"/>
      <c r="K547" s="159"/>
      <c r="L547" s="159"/>
      <c r="M547" s="159"/>
      <c r="N547" s="158"/>
      <c r="O547" s="158"/>
      <c r="P547" s="158"/>
      <c r="Q547" s="158"/>
      <c r="R547" s="159"/>
      <c r="S547" s="159"/>
      <c r="T547" s="159"/>
      <c r="U547" s="159"/>
      <c r="V547" s="159"/>
      <c r="W547" s="159"/>
      <c r="X547" s="159"/>
      <c r="Y547" s="149"/>
      <c r="Z547" s="149"/>
      <c r="AA547" s="149"/>
      <c r="AB547" s="149"/>
      <c r="AC547" s="149"/>
      <c r="AD547" s="149"/>
      <c r="AE547" s="149"/>
      <c r="AF547" s="149"/>
      <c r="AG547" s="149" t="s">
        <v>307</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x14ac:dyDescent="0.2">
      <c r="A548" s="156"/>
      <c r="B548" s="157"/>
      <c r="C548" s="195" t="s">
        <v>877</v>
      </c>
      <c r="D548" s="188"/>
      <c r="E548" s="189">
        <v>17.66</v>
      </c>
      <c r="F548" s="159"/>
      <c r="G548" s="159"/>
      <c r="H548" s="159"/>
      <c r="I548" s="159"/>
      <c r="J548" s="159"/>
      <c r="K548" s="159"/>
      <c r="L548" s="159"/>
      <c r="M548" s="159"/>
      <c r="N548" s="158"/>
      <c r="O548" s="158"/>
      <c r="P548" s="158"/>
      <c r="Q548" s="158"/>
      <c r="R548" s="159"/>
      <c r="S548" s="159"/>
      <c r="T548" s="159"/>
      <c r="U548" s="159"/>
      <c r="V548" s="159"/>
      <c r="W548" s="159"/>
      <c r="X548" s="159"/>
      <c r="Y548" s="149"/>
      <c r="Z548" s="149"/>
      <c r="AA548" s="149"/>
      <c r="AB548" s="149"/>
      <c r="AC548" s="149"/>
      <c r="AD548" s="149"/>
      <c r="AE548" s="149"/>
      <c r="AF548" s="149"/>
      <c r="AG548" s="149" t="s">
        <v>307</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x14ac:dyDescent="0.2">
      <c r="A549" s="156"/>
      <c r="B549" s="157"/>
      <c r="C549" s="195" t="s">
        <v>878</v>
      </c>
      <c r="D549" s="188"/>
      <c r="E549" s="189">
        <v>71.209999999999994</v>
      </c>
      <c r="F549" s="159"/>
      <c r="G549" s="159"/>
      <c r="H549" s="159"/>
      <c r="I549" s="159"/>
      <c r="J549" s="159"/>
      <c r="K549" s="159"/>
      <c r="L549" s="159"/>
      <c r="M549" s="159"/>
      <c r="N549" s="158"/>
      <c r="O549" s="158"/>
      <c r="P549" s="158"/>
      <c r="Q549" s="158"/>
      <c r="R549" s="159"/>
      <c r="S549" s="159"/>
      <c r="T549" s="159"/>
      <c r="U549" s="159"/>
      <c r="V549" s="159"/>
      <c r="W549" s="159"/>
      <c r="X549" s="159"/>
      <c r="Y549" s="149"/>
      <c r="Z549" s="149"/>
      <c r="AA549" s="149"/>
      <c r="AB549" s="149"/>
      <c r="AC549" s="149"/>
      <c r="AD549" s="149"/>
      <c r="AE549" s="149"/>
      <c r="AF549" s="149"/>
      <c r="AG549" s="149" t="s">
        <v>307</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x14ac:dyDescent="0.2">
      <c r="A550" s="156"/>
      <c r="B550" s="157"/>
      <c r="C550" s="195" t="s">
        <v>879</v>
      </c>
      <c r="D550" s="188"/>
      <c r="E550" s="189">
        <v>22.53</v>
      </c>
      <c r="F550" s="159"/>
      <c r="G550" s="159"/>
      <c r="H550" s="159"/>
      <c r="I550" s="159"/>
      <c r="J550" s="159"/>
      <c r="K550" s="159"/>
      <c r="L550" s="159"/>
      <c r="M550" s="159"/>
      <c r="N550" s="158"/>
      <c r="O550" s="158"/>
      <c r="P550" s="158"/>
      <c r="Q550" s="158"/>
      <c r="R550" s="159"/>
      <c r="S550" s="159"/>
      <c r="T550" s="159"/>
      <c r="U550" s="159"/>
      <c r="V550" s="159"/>
      <c r="W550" s="159"/>
      <c r="X550" s="159"/>
      <c r="Y550" s="149"/>
      <c r="Z550" s="149"/>
      <c r="AA550" s="149"/>
      <c r="AB550" s="149"/>
      <c r="AC550" s="149"/>
      <c r="AD550" s="149"/>
      <c r="AE550" s="149"/>
      <c r="AF550" s="149"/>
      <c r="AG550" s="149" t="s">
        <v>307</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x14ac:dyDescent="0.2">
      <c r="A551" s="156"/>
      <c r="B551" s="157"/>
      <c r="C551" s="195" t="s">
        <v>880</v>
      </c>
      <c r="D551" s="188"/>
      <c r="E551" s="189">
        <v>19.420000000000002</v>
      </c>
      <c r="F551" s="159"/>
      <c r="G551" s="159"/>
      <c r="H551" s="159"/>
      <c r="I551" s="159"/>
      <c r="J551" s="159"/>
      <c r="K551" s="159"/>
      <c r="L551" s="159"/>
      <c r="M551" s="159"/>
      <c r="N551" s="158"/>
      <c r="O551" s="158"/>
      <c r="P551" s="158"/>
      <c r="Q551" s="158"/>
      <c r="R551" s="159"/>
      <c r="S551" s="159"/>
      <c r="T551" s="159"/>
      <c r="U551" s="159"/>
      <c r="V551" s="159"/>
      <c r="W551" s="159"/>
      <c r="X551" s="159"/>
      <c r="Y551" s="149"/>
      <c r="Z551" s="149"/>
      <c r="AA551" s="149"/>
      <c r="AB551" s="149"/>
      <c r="AC551" s="149"/>
      <c r="AD551" s="149"/>
      <c r="AE551" s="149"/>
      <c r="AF551" s="149"/>
      <c r="AG551" s="149" t="s">
        <v>307</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x14ac:dyDescent="0.2">
      <c r="A552" s="156"/>
      <c r="B552" s="157"/>
      <c r="C552" s="195" t="s">
        <v>881</v>
      </c>
      <c r="D552" s="188"/>
      <c r="E552" s="189">
        <v>13.77</v>
      </c>
      <c r="F552" s="159"/>
      <c r="G552" s="159"/>
      <c r="H552" s="159"/>
      <c r="I552" s="159"/>
      <c r="J552" s="159"/>
      <c r="K552" s="159"/>
      <c r="L552" s="159"/>
      <c r="M552" s="159"/>
      <c r="N552" s="158"/>
      <c r="O552" s="158"/>
      <c r="P552" s="158"/>
      <c r="Q552" s="158"/>
      <c r="R552" s="159"/>
      <c r="S552" s="159"/>
      <c r="T552" s="159"/>
      <c r="U552" s="159"/>
      <c r="V552" s="159"/>
      <c r="W552" s="159"/>
      <c r="X552" s="159"/>
      <c r="Y552" s="149"/>
      <c r="Z552" s="149"/>
      <c r="AA552" s="149"/>
      <c r="AB552" s="149"/>
      <c r="AC552" s="149"/>
      <c r="AD552" s="149"/>
      <c r="AE552" s="149"/>
      <c r="AF552" s="149"/>
      <c r="AG552" s="149" t="s">
        <v>307</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x14ac:dyDescent="0.2">
      <c r="A553" s="156"/>
      <c r="B553" s="157"/>
      <c r="C553" s="195" t="s">
        <v>882</v>
      </c>
      <c r="D553" s="188"/>
      <c r="E553" s="189">
        <v>50.475000000000001</v>
      </c>
      <c r="F553" s="159"/>
      <c r="G553" s="159"/>
      <c r="H553" s="159"/>
      <c r="I553" s="159"/>
      <c r="J553" s="159"/>
      <c r="K553" s="159"/>
      <c r="L553" s="159"/>
      <c r="M553" s="159"/>
      <c r="N553" s="158"/>
      <c r="O553" s="158"/>
      <c r="P553" s="158"/>
      <c r="Q553" s="158"/>
      <c r="R553" s="159"/>
      <c r="S553" s="159"/>
      <c r="T553" s="159"/>
      <c r="U553" s="159"/>
      <c r="V553" s="159"/>
      <c r="W553" s="159"/>
      <c r="X553" s="159"/>
      <c r="Y553" s="149"/>
      <c r="Z553" s="149"/>
      <c r="AA553" s="149"/>
      <c r="AB553" s="149"/>
      <c r="AC553" s="149"/>
      <c r="AD553" s="149"/>
      <c r="AE553" s="149"/>
      <c r="AF553" s="149"/>
      <c r="AG553" s="149" t="s">
        <v>307</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x14ac:dyDescent="0.2">
      <c r="A554" s="161" t="s">
        <v>283</v>
      </c>
      <c r="B554" s="162" t="s">
        <v>121</v>
      </c>
      <c r="C554" s="182" t="s">
        <v>122</v>
      </c>
      <c r="D554" s="163"/>
      <c r="E554" s="164"/>
      <c r="F554" s="165"/>
      <c r="G554" s="165">
        <f>SUMIF(AG555:AG600,"&lt;&gt;NOR",G555:G600)</f>
        <v>0</v>
      </c>
      <c r="H554" s="165"/>
      <c r="I554" s="165">
        <f>SUM(I555:I600)</f>
        <v>0</v>
      </c>
      <c r="J554" s="165"/>
      <c r="K554" s="165">
        <f>SUM(K555:K600)</f>
        <v>0</v>
      </c>
      <c r="L554" s="165"/>
      <c r="M554" s="165">
        <f>SUM(M555:M600)</f>
        <v>0</v>
      </c>
      <c r="N554" s="164"/>
      <c r="O554" s="164">
        <f>SUM(O555:O600)</f>
        <v>45.66</v>
      </c>
      <c r="P554" s="164"/>
      <c r="Q554" s="164">
        <f>SUM(Q555:Q600)</f>
        <v>0</v>
      </c>
      <c r="R554" s="165"/>
      <c r="S554" s="165"/>
      <c r="T554" s="166"/>
      <c r="U554" s="160"/>
      <c r="V554" s="160">
        <f>SUM(V555:V600)</f>
        <v>649.57000000000005</v>
      </c>
      <c r="W554" s="160"/>
      <c r="X554" s="160"/>
      <c r="AG554" t="s">
        <v>284</v>
      </c>
    </row>
    <row r="555" spans="1:60" ht="22.5" outlineLevel="1" x14ac:dyDescent="0.2">
      <c r="A555" s="168">
        <v>120</v>
      </c>
      <c r="B555" s="169" t="s">
        <v>883</v>
      </c>
      <c r="C555" s="184" t="s">
        <v>884</v>
      </c>
      <c r="D555" s="170" t="s">
        <v>300</v>
      </c>
      <c r="E555" s="171">
        <v>2248.6145999999999</v>
      </c>
      <c r="F555" s="172"/>
      <c r="G555" s="173">
        <f>ROUND(E555*F555,2)</f>
        <v>0</v>
      </c>
      <c r="H555" s="172"/>
      <c r="I555" s="173">
        <f>ROUND(E555*H555,2)</f>
        <v>0</v>
      </c>
      <c r="J555" s="172"/>
      <c r="K555" s="173">
        <f>ROUND(E555*J555,2)</f>
        <v>0</v>
      </c>
      <c r="L555" s="173">
        <v>21</v>
      </c>
      <c r="M555" s="173">
        <f>G555*(1+L555/100)</f>
        <v>0</v>
      </c>
      <c r="N555" s="171">
        <v>1.8380000000000001E-2</v>
      </c>
      <c r="O555" s="171">
        <f>ROUND(E555*N555,2)</f>
        <v>41.33</v>
      </c>
      <c r="P555" s="171">
        <v>0</v>
      </c>
      <c r="Q555" s="171">
        <f>ROUND(E555*P555,2)</f>
        <v>0</v>
      </c>
      <c r="R555" s="173" t="s">
        <v>885</v>
      </c>
      <c r="S555" s="173" t="s">
        <v>288</v>
      </c>
      <c r="T555" s="174" t="s">
        <v>288</v>
      </c>
      <c r="U555" s="159">
        <v>0.13</v>
      </c>
      <c r="V555" s="159">
        <f>ROUND(E555*U555,2)</f>
        <v>292.32</v>
      </c>
      <c r="W555" s="159"/>
      <c r="X555" s="159" t="s">
        <v>302</v>
      </c>
      <c r="Y555" s="149"/>
      <c r="Z555" s="149"/>
      <c r="AA555" s="149"/>
      <c r="AB555" s="149"/>
      <c r="AC555" s="149"/>
      <c r="AD555" s="149"/>
      <c r="AE555" s="149"/>
      <c r="AF555" s="149"/>
      <c r="AG555" s="149" t="s">
        <v>303</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x14ac:dyDescent="0.2">
      <c r="A556" s="156"/>
      <c r="B556" s="157"/>
      <c r="C556" s="262" t="s">
        <v>886</v>
      </c>
      <c r="D556" s="263"/>
      <c r="E556" s="263"/>
      <c r="F556" s="263"/>
      <c r="G556" s="263"/>
      <c r="H556" s="159"/>
      <c r="I556" s="159"/>
      <c r="J556" s="159"/>
      <c r="K556" s="159"/>
      <c r="L556" s="159"/>
      <c r="M556" s="159"/>
      <c r="N556" s="158"/>
      <c r="O556" s="158"/>
      <c r="P556" s="158"/>
      <c r="Q556" s="158"/>
      <c r="R556" s="159"/>
      <c r="S556" s="159"/>
      <c r="T556" s="159"/>
      <c r="U556" s="159"/>
      <c r="V556" s="159"/>
      <c r="W556" s="159"/>
      <c r="X556" s="159"/>
      <c r="Y556" s="149"/>
      <c r="Z556" s="149"/>
      <c r="AA556" s="149"/>
      <c r="AB556" s="149"/>
      <c r="AC556" s="149"/>
      <c r="AD556" s="149"/>
      <c r="AE556" s="149"/>
      <c r="AF556" s="149"/>
      <c r="AG556" s="149" t="s">
        <v>305</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x14ac:dyDescent="0.2">
      <c r="A557" s="156"/>
      <c r="B557" s="157"/>
      <c r="C557" s="195" t="s">
        <v>887</v>
      </c>
      <c r="D557" s="188"/>
      <c r="E557" s="189"/>
      <c r="F557" s="159"/>
      <c r="G557" s="159"/>
      <c r="H557" s="159"/>
      <c r="I557" s="159"/>
      <c r="J557" s="159"/>
      <c r="K557" s="159"/>
      <c r="L557" s="159"/>
      <c r="M557" s="159"/>
      <c r="N557" s="158"/>
      <c r="O557" s="158"/>
      <c r="P557" s="158"/>
      <c r="Q557" s="158"/>
      <c r="R557" s="159"/>
      <c r="S557" s="159"/>
      <c r="T557" s="159"/>
      <c r="U557" s="159"/>
      <c r="V557" s="159"/>
      <c r="W557" s="159"/>
      <c r="X557" s="159"/>
      <c r="Y557" s="149"/>
      <c r="Z557" s="149"/>
      <c r="AA557" s="149"/>
      <c r="AB557" s="149"/>
      <c r="AC557" s="149"/>
      <c r="AD557" s="149"/>
      <c r="AE557" s="149"/>
      <c r="AF557" s="149"/>
      <c r="AG557" s="149" t="s">
        <v>307</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x14ac:dyDescent="0.2">
      <c r="A558" s="156"/>
      <c r="B558" s="157"/>
      <c r="C558" s="195" t="s">
        <v>627</v>
      </c>
      <c r="D558" s="188"/>
      <c r="E558" s="189"/>
      <c r="F558" s="159"/>
      <c r="G558" s="159"/>
      <c r="H558" s="159"/>
      <c r="I558" s="159"/>
      <c r="J558" s="159"/>
      <c r="K558" s="159"/>
      <c r="L558" s="159"/>
      <c r="M558" s="159"/>
      <c r="N558" s="158"/>
      <c r="O558" s="158"/>
      <c r="P558" s="158"/>
      <c r="Q558" s="158"/>
      <c r="R558" s="159"/>
      <c r="S558" s="159"/>
      <c r="T558" s="159"/>
      <c r="U558" s="159"/>
      <c r="V558" s="159"/>
      <c r="W558" s="159"/>
      <c r="X558" s="159"/>
      <c r="Y558" s="149"/>
      <c r="Z558" s="149"/>
      <c r="AA558" s="149"/>
      <c r="AB558" s="149"/>
      <c r="AC558" s="149"/>
      <c r="AD558" s="149"/>
      <c r="AE558" s="149"/>
      <c r="AF558" s="149"/>
      <c r="AG558" s="149" t="s">
        <v>307</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x14ac:dyDescent="0.2">
      <c r="A559" s="156"/>
      <c r="B559" s="157"/>
      <c r="C559" s="195" t="s">
        <v>888</v>
      </c>
      <c r="D559" s="188"/>
      <c r="E559" s="189">
        <v>387.33499999999998</v>
      </c>
      <c r="F559" s="159"/>
      <c r="G559" s="159"/>
      <c r="H559" s="159"/>
      <c r="I559" s="159"/>
      <c r="J559" s="159"/>
      <c r="K559" s="159"/>
      <c r="L559" s="159"/>
      <c r="M559" s="159"/>
      <c r="N559" s="158"/>
      <c r="O559" s="158"/>
      <c r="P559" s="158"/>
      <c r="Q559" s="158"/>
      <c r="R559" s="159"/>
      <c r="S559" s="159"/>
      <c r="T559" s="159"/>
      <c r="U559" s="159"/>
      <c r="V559" s="159"/>
      <c r="W559" s="159"/>
      <c r="X559" s="159"/>
      <c r="Y559" s="149"/>
      <c r="Z559" s="149"/>
      <c r="AA559" s="149"/>
      <c r="AB559" s="149"/>
      <c r="AC559" s="149"/>
      <c r="AD559" s="149"/>
      <c r="AE559" s="149"/>
      <c r="AF559" s="149"/>
      <c r="AG559" s="149" t="s">
        <v>307</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x14ac:dyDescent="0.2">
      <c r="A560" s="156"/>
      <c r="B560" s="157"/>
      <c r="C560" s="195" t="s">
        <v>889</v>
      </c>
      <c r="D560" s="188"/>
      <c r="E560" s="189">
        <v>283.416</v>
      </c>
      <c r="F560" s="159"/>
      <c r="G560" s="159"/>
      <c r="H560" s="159"/>
      <c r="I560" s="159"/>
      <c r="J560" s="159"/>
      <c r="K560" s="159"/>
      <c r="L560" s="159"/>
      <c r="M560" s="159"/>
      <c r="N560" s="158"/>
      <c r="O560" s="158"/>
      <c r="P560" s="158"/>
      <c r="Q560" s="158"/>
      <c r="R560" s="159"/>
      <c r="S560" s="159"/>
      <c r="T560" s="159"/>
      <c r="U560" s="159"/>
      <c r="V560" s="159"/>
      <c r="W560" s="159"/>
      <c r="X560" s="159"/>
      <c r="Y560" s="149"/>
      <c r="Z560" s="149"/>
      <c r="AA560" s="149"/>
      <c r="AB560" s="149"/>
      <c r="AC560" s="149"/>
      <c r="AD560" s="149"/>
      <c r="AE560" s="149"/>
      <c r="AF560" s="149"/>
      <c r="AG560" s="149" t="s">
        <v>307</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x14ac:dyDescent="0.2">
      <c r="A561" s="156"/>
      <c r="B561" s="157"/>
      <c r="C561" s="195" t="s">
        <v>890</v>
      </c>
      <c r="D561" s="188"/>
      <c r="E561" s="189">
        <v>208.56360000000001</v>
      </c>
      <c r="F561" s="159"/>
      <c r="G561" s="159"/>
      <c r="H561" s="159"/>
      <c r="I561" s="159"/>
      <c r="J561" s="159"/>
      <c r="K561" s="159"/>
      <c r="L561" s="159"/>
      <c r="M561" s="159"/>
      <c r="N561" s="158"/>
      <c r="O561" s="158"/>
      <c r="P561" s="158"/>
      <c r="Q561" s="158"/>
      <c r="R561" s="159"/>
      <c r="S561" s="159"/>
      <c r="T561" s="159"/>
      <c r="U561" s="159"/>
      <c r="V561" s="159"/>
      <c r="W561" s="159"/>
      <c r="X561" s="159"/>
      <c r="Y561" s="149"/>
      <c r="Z561" s="149"/>
      <c r="AA561" s="149"/>
      <c r="AB561" s="149"/>
      <c r="AC561" s="149"/>
      <c r="AD561" s="149"/>
      <c r="AE561" s="149"/>
      <c r="AF561" s="149"/>
      <c r="AG561" s="149" t="s">
        <v>307</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x14ac:dyDescent="0.2">
      <c r="A562" s="156"/>
      <c r="B562" s="157"/>
      <c r="C562" s="195" t="s">
        <v>891</v>
      </c>
      <c r="D562" s="188"/>
      <c r="E562" s="189">
        <v>174.95939999999999</v>
      </c>
      <c r="F562" s="159"/>
      <c r="G562" s="159"/>
      <c r="H562" s="159"/>
      <c r="I562" s="159"/>
      <c r="J562" s="159"/>
      <c r="K562" s="159"/>
      <c r="L562" s="159"/>
      <c r="M562" s="159"/>
      <c r="N562" s="158"/>
      <c r="O562" s="158"/>
      <c r="P562" s="158"/>
      <c r="Q562" s="158"/>
      <c r="R562" s="159"/>
      <c r="S562" s="159"/>
      <c r="T562" s="159"/>
      <c r="U562" s="159"/>
      <c r="V562" s="159"/>
      <c r="W562" s="159"/>
      <c r="X562" s="159"/>
      <c r="Y562" s="149"/>
      <c r="Z562" s="149"/>
      <c r="AA562" s="149"/>
      <c r="AB562" s="149"/>
      <c r="AC562" s="149"/>
      <c r="AD562" s="149"/>
      <c r="AE562" s="149"/>
      <c r="AF562" s="149"/>
      <c r="AG562" s="149" t="s">
        <v>307</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x14ac:dyDescent="0.2">
      <c r="A563" s="156"/>
      <c r="B563" s="157"/>
      <c r="C563" s="195" t="s">
        <v>892</v>
      </c>
      <c r="D563" s="188"/>
      <c r="E563" s="189"/>
      <c r="F563" s="159"/>
      <c r="G563" s="159"/>
      <c r="H563" s="159"/>
      <c r="I563" s="159"/>
      <c r="J563" s="159"/>
      <c r="K563" s="159"/>
      <c r="L563" s="159"/>
      <c r="M563" s="159"/>
      <c r="N563" s="158"/>
      <c r="O563" s="158"/>
      <c r="P563" s="158"/>
      <c r="Q563" s="158"/>
      <c r="R563" s="159"/>
      <c r="S563" s="159"/>
      <c r="T563" s="159"/>
      <c r="U563" s="159"/>
      <c r="V563" s="159"/>
      <c r="W563" s="159"/>
      <c r="X563" s="159"/>
      <c r="Y563" s="149"/>
      <c r="Z563" s="149"/>
      <c r="AA563" s="149"/>
      <c r="AB563" s="149"/>
      <c r="AC563" s="149"/>
      <c r="AD563" s="149"/>
      <c r="AE563" s="149"/>
      <c r="AF563" s="149"/>
      <c r="AG563" s="149" t="s">
        <v>307</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x14ac:dyDescent="0.2">
      <c r="A564" s="156"/>
      <c r="B564" s="157"/>
      <c r="C564" s="195" t="s">
        <v>893</v>
      </c>
      <c r="D564" s="188"/>
      <c r="E564" s="189">
        <v>133.10220000000001</v>
      </c>
      <c r="F564" s="159"/>
      <c r="G564" s="159"/>
      <c r="H564" s="159"/>
      <c r="I564" s="159"/>
      <c r="J564" s="159"/>
      <c r="K564" s="159"/>
      <c r="L564" s="159"/>
      <c r="M564" s="159"/>
      <c r="N564" s="158"/>
      <c r="O564" s="158"/>
      <c r="P564" s="158"/>
      <c r="Q564" s="158"/>
      <c r="R564" s="159"/>
      <c r="S564" s="159"/>
      <c r="T564" s="159"/>
      <c r="U564" s="159"/>
      <c r="V564" s="159"/>
      <c r="W564" s="159"/>
      <c r="X564" s="159"/>
      <c r="Y564" s="149"/>
      <c r="Z564" s="149"/>
      <c r="AA564" s="149"/>
      <c r="AB564" s="149"/>
      <c r="AC564" s="149"/>
      <c r="AD564" s="149"/>
      <c r="AE564" s="149"/>
      <c r="AF564" s="149"/>
      <c r="AG564" s="149" t="s">
        <v>307</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x14ac:dyDescent="0.2">
      <c r="A565" s="156"/>
      <c r="B565" s="157"/>
      <c r="C565" s="195" t="s">
        <v>894</v>
      </c>
      <c r="D565" s="188"/>
      <c r="E565" s="189">
        <v>132.92160000000001</v>
      </c>
      <c r="F565" s="159"/>
      <c r="G565" s="159"/>
      <c r="H565" s="159"/>
      <c r="I565" s="159"/>
      <c r="J565" s="159"/>
      <c r="K565" s="159"/>
      <c r="L565" s="159"/>
      <c r="M565" s="159"/>
      <c r="N565" s="158"/>
      <c r="O565" s="158"/>
      <c r="P565" s="158"/>
      <c r="Q565" s="158"/>
      <c r="R565" s="159"/>
      <c r="S565" s="159"/>
      <c r="T565" s="159"/>
      <c r="U565" s="159"/>
      <c r="V565" s="159"/>
      <c r="W565" s="159"/>
      <c r="X565" s="159"/>
      <c r="Y565" s="149"/>
      <c r="Z565" s="149"/>
      <c r="AA565" s="149"/>
      <c r="AB565" s="149"/>
      <c r="AC565" s="149"/>
      <c r="AD565" s="149"/>
      <c r="AE565" s="149"/>
      <c r="AF565" s="149"/>
      <c r="AG565" s="149" t="s">
        <v>307</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x14ac:dyDescent="0.2">
      <c r="A566" s="156"/>
      <c r="B566" s="157"/>
      <c r="C566" s="195" t="s">
        <v>895</v>
      </c>
      <c r="D566" s="188"/>
      <c r="E566" s="189">
        <v>464.15839999999997</v>
      </c>
      <c r="F566" s="159"/>
      <c r="G566" s="159"/>
      <c r="H566" s="159"/>
      <c r="I566" s="159"/>
      <c r="J566" s="159"/>
      <c r="K566" s="159"/>
      <c r="L566" s="159"/>
      <c r="M566" s="159"/>
      <c r="N566" s="158"/>
      <c r="O566" s="158"/>
      <c r="P566" s="158"/>
      <c r="Q566" s="158"/>
      <c r="R566" s="159"/>
      <c r="S566" s="159"/>
      <c r="T566" s="159"/>
      <c r="U566" s="159"/>
      <c r="V566" s="159"/>
      <c r="W566" s="159"/>
      <c r="X566" s="159"/>
      <c r="Y566" s="149"/>
      <c r="Z566" s="149"/>
      <c r="AA566" s="149"/>
      <c r="AB566" s="149"/>
      <c r="AC566" s="149"/>
      <c r="AD566" s="149"/>
      <c r="AE566" s="149"/>
      <c r="AF566" s="149"/>
      <c r="AG566" s="149" t="s">
        <v>307</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x14ac:dyDescent="0.2">
      <c r="A567" s="156"/>
      <c r="B567" s="157"/>
      <c r="C567" s="195" t="s">
        <v>896</v>
      </c>
      <c r="D567" s="188"/>
      <c r="E567" s="189">
        <v>464.15839999999997</v>
      </c>
      <c r="F567" s="159"/>
      <c r="G567" s="159"/>
      <c r="H567" s="159"/>
      <c r="I567" s="159"/>
      <c r="J567" s="159"/>
      <c r="K567" s="159"/>
      <c r="L567" s="159"/>
      <c r="M567" s="159"/>
      <c r="N567" s="158"/>
      <c r="O567" s="158"/>
      <c r="P567" s="158"/>
      <c r="Q567" s="158"/>
      <c r="R567" s="159"/>
      <c r="S567" s="159"/>
      <c r="T567" s="159"/>
      <c r="U567" s="159"/>
      <c r="V567" s="159"/>
      <c r="W567" s="159"/>
      <c r="X567" s="159"/>
      <c r="Y567" s="149"/>
      <c r="Z567" s="149"/>
      <c r="AA567" s="149"/>
      <c r="AB567" s="149"/>
      <c r="AC567" s="149"/>
      <c r="AD567" s="149"/>
      <c r="AE567" s="149"/>
      <c r="AF567" s="149"/>
      <c r="AG567" s="149" t="s">
        <v>307</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ht="33.75" outlineLevel="1" x14ac:dyDescent="0.2">
      <c r="A568" s="168">
        <v>121</v>
      </c>
      <c r="B568" s="169" t="s">
        <v>897</v>
      </c>
      <c r="C568" s="184" t="s">
        <v>898</v>
      </c>
      <c r="D568" s="170" t="s">
        <v>300</v>
      </c>
      <c r="E568" s="171">
        <v>4637.2957999999999</v>
      </c>
      <c r="F568" s="172"/>
      <c r="G568" s="173">
        <f>ROUND(E568*F568,2)</f>
        <v>0</v>
      </c>
      <c r="H568" s="172"/>
      <c r="I568" s="173">
        <f>ROUND(E568*H568,2)</f>
        <v>0</v>
      </c>
      <c r="J568" s="172"/>
      <c r="K568" s="173">
        <f>ROUND(E568*J568,2)</f>
        <v>0</v>
      </c>
      <c r="L568" s="173">
        <v>21</v>
      </c>
      <c r="M568" s="173">
        <f>G568*(1+L568/100)</f>
        <v>0</v>
      </c>
      <c r="N568" s="171">
        <v>8.4999999999999995E-4</v>
      </c>
      <c r="O568" s="171">
        <f>ROUND(E568*N568,2)</f>
        <v>3.94</v>
      </c>
      <c r="P568" s="171">
        <v>0</v>
      </c>
      <c r="Q568" s="171">
        <f>ROUND(E568*P568,2)</f>
        <v>0</v>
      </c>
      <c r="R568" s="173" t="s">
        <v>885</v>
      </c>
      <c r="S568" s="173" t="s">
        <v>288</v>
      </c>
      <c r="T568" s="174" t="s">
        <v>288</v>
      </c>
      <c r="U568" s="159">
        <v>6.0000000000000001E-3</v>
      </c>
      <c r="V568" s="159">
        <f>ROUND(E568*U568,2)</f>
        <v>27.82</v>
      </c>
      <c r="W568" s="159"/>
      <c r="X568" s="159" t="s">
        <v>302</v>
      </c>
      <c r="Y568" s="149"/>
      <c r="Z568" s="149"/>
      <c r="AA568" s="149"/>
      <c r="AB568" s="149"/>
      <c r="AC568" s="149"/>
      <c r="AD568" s="149"/>
      <c r="AE568" s="149"/>
      <c r="AF568" s="149"/>
      <c r="AG568" s="149" t="s">
        <v>303</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x14ac:dyDescent="0.2">
      <c r="A569" s="156"/>
      <c r="B569" s="157"/>
      <c r="C569" s="262" t="s">
        <v>886</v>
      </c>
      <c r="D569" s="263"/>
      <c r="E569" s="263"/>
      <c r="F569" s="263"/>
      <c r="G569" s="263"/>
      <c r="H569" s="159"/>
      <c r="I569" s="159"/>
      <c r="J569" s="159"/>
      <c r="K569" s="159"/>
      <c r="L569" s="159"/>
      <c r="M569" s="159"/>
      <c r="N569" s="158"/>
      <c r="O569" s="158"/>
      <c r="P569" s="158"/>
      <c r="Q569" s="158"/>
      <c r="R569" s="159"/>
      <c r="S569" s="159"/>
      <c r="T569" s="159"/>
      <c r="U569" s="159"/>
      <c r="V569" s="159"/>
      <c r="W569" s="159"/>
      <c r="X569" s="159"/>
      <c r="Y569" s="149"/>
      <c r="Z569" s="149"/>
      <c r="AA569" s="149"/>
      <c r="AB569" s="149"/>
      <c r="AC569" s="149"/>
      <c r="AD569" s="149"/>
      <c r="AE569" s="149"/>
      <c r="AF569" s="149"/>
      <c r="AG569" s="149" t="s">
        <v>305</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x14ac:dyDescent="0.2">
      <c r="A570" s="156"/>
      <c r="B570" s="157"/>
      <c r="C570" s="195" t="s">
        <v>887</v>
      </c>
      <c r="D570" s="188"/>
      <c r="E570" s="189"/>
      <c r="F570" s="159"/>
      <c r="G570" s="159"/>
      <c r="H570" s="159"/>
      <c r="I570" s="159"/>
      <c r="J570" s="159"/>
      <c r="K570" s="159"/>
      <c r="L570" s="159"/>
      <c r="M570" s="159"/>
      <c r="N570" s="158"/>
      <c r="O570" s="158"/>
      <c r="P570" s="158"/>
      <c r="Q570" s="158"/>
      <c r="R570" s="159"/>
      <c r="S570" s="159"/>
      <c r="T570" s="159"/>
      <c r="U570" s="159"/>
      <c r="V570" s="159"/>
      <c r="W570" s="159"/>
      <c r="X570" s="159"/>
      <c r="Y570" s="149"/>
      <c r="Z570" s="149"/>
      <c r="AA570" s="149"/>
      <c r="AB570" s="149"/>
      <c r="AC570" s="149"/>
      <c r="AD570" s="149"/>
      <c r="AE570" s="149"/>
      <c r="AF570" s="149"/>
      <c r="AG570" s="149" t="s">
        <v>307</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x14ac:dyDescent="0.2">
      <c r="A571" s="156"/>
      <c r="B571" s="157"/>
      <c r="C571" s="195" t="s">
        <v>627</v>
      </c>
      <c r="D571" s="188"/>
      <c r="E571" s="189"/>
      <c r="F571" s="159"/>
      <c r="G571" s="159"/>
      <c r="H571" s="159"/>
      <c r="I571" s="159"/>
      <c r="J571" s="159"/>
      <c r="K571" s="159"/>
      <c r="L571" s="159"/>
      <c r="M571" s="159"/>
      <c r="N571" s="158"/>
      <c r="O571" s="158"/>
      <c r="P571" s="158"/>
      <c r="Q571" s="158"/>
      <c r="R571" s="159"/>
      <c r="S571" s="159"/>
      <c r="T571" s="159"/>
      <c r="U571" s="159"/>
      <c r="V571" s="159"/>
      <c r="W571" s="159"/>
      <c r="X571" s="159"/>
      <c r="Y571" s="149"/>
      <c r="Z571" s="149"/>
      <c r="AA571" s="149"/>
      <c r="AB571" s="149"/>
      <c r="AC571" s="149"/>
      <c r="AD571" s="149"/>
      <c r="AE571" s="149"/>
      <c r="AF571" s="149"/>
      <c r="AG571" s="149" t="s">
        <v>307</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x14ac:dyDescent="0.2">
      <c r="A572" s="156"/>
      <c r="B572" s="157"/>
      <c r="C572" s="195" t="s">
        <v>888</v>
      </c>
      <c r="D572" s="188"/>
      <c r="E572" s="189">
        <v>387.33499999999998</v>
      </c>
      <c r="F572" s="159"/>
      <c r="G572" s="159"/>
      <c r="H572" s="159"/>
      <c r="I572" s="159"/>
      <c r="J572" s="159"/>
      <c r="K572" s="159"/>
      <c r="L572" s="159"/>
      <c r="M572" s="159"/>
      <c r="N572" s="158"/>
      <c r="O572" s="158"/>
      <c r="P572" s="158"/>
      <c r="Q572" s="158"/>
      <c r="R572" s="159"/>
      <c r="S572" s="159"/>
      <c r="T572" s="159"/>
      <c r="U572" s="159"/>
      <c r="V572" s="159"/>
      <c r="W572" s="159"/>
      <c r="X572" s="159"/>
      <c r="Y572" s="149"/>
      <c r="Z572" s="149"/>
      <c r="AA572" s="149"/>
      <c r="AB572" s="149"/>
      <c r="AC572" s="149"/>
      <c r="AD572" s="149"/>
      <c r="AE572" s="149"/>
      <c r="AF572" s="149"/>
      <c r="AG572" s="149" t="s">
        <v>307</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x14ac:dyDescent="0.2">
      <c r="A573" s="156"/>
      <c r="B573" s="157"/>
      <c r="C573" s="195" t="s">
        <v>889</v>
      </c>
      <c r="D573" s="188"/>
      <c r="E573" s="189">
        <v>283.416</v>
      </c>
      <c r="F573" s="159"/>
      <c r="G573" s="159"/>
      <c r="H573" s="159"/>
      <c r="I573" s="159"/>
      <c r="J573" s="159"/>
      <c r="K573" s="159"/>
      <c r="L573" s="159"/>
      <c r="M573" s="159"/>
      <c r="N573" s="158"/>
      <c r="O573" s="158"/>
      <c r="P573" s="158"/>
      <c r="Q573" s="158"/>
      <c r="R573" s="159"/>
      <c r="S573" s="159"/>
      <c r="T573" s="159"/>
      <c r="U573" s="159"/>
      <c r="V573" s="159"/>
      <c r="W573" s="159"/>
      <c r="X573" s="159"/>
      <c r="Y573" s="149"/>
      <c r="Z573" s="149"/>
      <c r="AA573" s="149"/>
      <c r="AB573" s="149"/>
      <c r="AC573" s="149"/>
      <c r="AD573" s="149"/>
      <c r="AE573" s="149"/>
      <c r="AF573" s="149"/>
      <c r="AG573" s="149" t="s">
        <v>307</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x14ac:dyDescent="0.2">
      <c r="A574" s="156"/>
      <c r="B574" s="157"/>
      <c r="C574" s="195" t="s">
        <v>890</v>
      </c>
      <c r="D574" s="188"/>
      <c r="E574" s="189">
        <v>208.56360000000001</v>
      </c>
      <c r="F574" s="159"/>
      <c r="G574" s="159"/>
      <c r="H574" s="159"/>
      <c r="I574" s="159"/>
      <c r="J574" s="159"/>
      <c r="K574" s="159"/>
      <c r="L574" s="159"/>
      <c r="M574" s="159"/>
      <c r="N574" s="158"/>
      <c r="O574" s="158"/>
      <c r="P574" s="158"/>
      <c r="Q574" s="158"/>
      <c r="R574" s="159"/>
      <c r="S574" s="159"/>
      <c r="T574" s="159"/>
      <c r="U574" s="159"/>
      <c r="V574" s="159"/>
      <c r="W574" s="159"/>
      <c r="X574" s="159"/>
      <c r="Y574" s="149"/>
      <c r="Z574" s="149"/>
      <c r="AA574" s="149"/>
      <c r="AB574" s="149"/>
      <c r="AC574" s="149"/>
      <c r="AD574" s="149"/>
      <c r="AE574" s="149"/>
      <c r="AF574" s="149"/>
      <c r="AG574" s="149" t="s">
        <v>307</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x14ac:dyDescent="0.2">
      <c r="A575" s="156"/>
      <c r="B575" s="157"/>
      <c r="C575" s="195" t="s">
        <v>891</v>
      </c>
      <c r="D575" s="188"/>
      <c r="E575" s="189">
        <v>174.95939999999999</v>
      </c>
      <c r="F575" s="159"/>
      <c r="G575" s="159"/>
      <c r="H575" s="159"/>
      <c r="I575" s="159"/>
      <c r="J575" s="159"/>
      <c r="K575" s="159"/>
      <c r="L575" s="159"/>
      <c r="M575" s="159"/>
      <c r="N575" s="158"/>
      <c r="O575" s="158"/>
      <c r="P575" s="158"/>
      <c r="Q575" s="158"/>
      <c r="R575" s="159"/>
      <c r="S575" s="159"/>
      <c r="T575" s="159"/>
      <c r="U575" s="159"/>
      <c r="V575" s="159"/>
      <c r="W575" s="159"/>
      <c r="X575" s="159"/>
      <c r="Y575" s="149"/>
      <c r="Z575" s="149"/>
      <c r="AA575" s="149"/>
      <c r="AB575" s="149"/>
      <c r="AC575" s="149"/>
      <c r="AD575" s="149"/>
      <c r="AE575" s="149"/>
      <c r="AF575" s="149"/>
      <c r="AG575" s="149" t="s">
        <v>307</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x14ac:dyDescent="0.2">
      <c r="A576" s="156"/>
      <c r="B576" s="157"/>
      <c r="C576" s="195" t="s">
        <v>892</v>
      </c>
      <c r="D576" s="188"/>
      <c r="E576" s="189"/>
      <c r="F576" s="159"/>
      <c r="G576" s="159"/>
      <c r="H576" s="159"/>
      <c r="I576" s="159"/>
      <c r="J576" s="159"/>
      <c r="K576" s="159"/>
      <c r="L576" s="159"/>
      <c r="M576" s="159"/>
      <c r="N576" s="158"/>
      <c r="O576" s="158"/>
      <c r="P576" s="158"/>
      <c r="Q576" s="158"/>
      <c r="R576" s="159"/>
      <c r="S576" s="159"/>
      <c r="T576" s="159"/>
      <c r="U576" s="159"/>
      <c r="V576" s="159"/>
      <c r="W576" s="159"/>
      <c r="X576" s="159"/>
      <c r="Y576" s="149"/>
      <c r="Z576" s="149"/>
      <c r="AA576" s="149"/>
      <c r="AB576" s="149"/>
      <c r="AC576" s="149"/>
      <c r="AD576" s="149"/>
      <c r="AE576" s="149"/>
      <c r="AF576" s="149"/>
      <c r="AG576" s="149" t="s">
        <v>307</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1" x14ac:dyDescent="0.2">
      <c r="A577" s="156"/>
      <c r="B577" s="157"/>
      <c r="C577" s="195" t="s">
        <v>899</v>
      </c>
      <c r="D577" s="188"/>
      <c r="E577" s="189">
        <v>399.3066</v>
      </c>
      <c r="F577" s="159"/>
      <c r="G577" s="159"/>
      <c r="H577" s="159"/>
      <c r="I577" s="159"/>
      <c r="J577" s="159"/>
      <c r="K577" s="159"/>
      <c r="L577" s="159"/>
      <c r="M577" s="159"/>
      <c r="N577" s="158"/>
      <c r="O577" s="158"/>
      <c r="P577" s="158"/>
      <c r="Q577" s="158"/>
      <c r="R577" s="159"/>
      <c r="S577" s="159"/>
      <c r="T577" s="159"/>
      <c r="U577" s="159"/>
      <c r="V577" s="159"/>
      <c r="W577" s="159"/>
      <c r="X577" s="159"/>
      <c r="Y577" s="149"/>
      <c r="Z577" s="149"/>
      <c r="AA577" s="149"/>
      <c r="AB577" s="149"/>
      <c r="AC577" s="149"/>
      <c r="AD577" s="149"/>
      <c r="AE577" s="149"/>
      <c r="AF577" s="149"/>
      <c r="AG577" s="149" t="s">
        <v>307</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x14ac:dyDescent="0.2">
      <c r="A578" s="156"/>
      <c r="B578" s="157"/>
      <c r="C578" s="195" t="s">
        <v>900</v>
      </c>
      <c r="D578" s="188"/>
      <c r="E578" s="189">
        <v>398.76479999999998</v>
      </c>
      <c r="F578" s="159"/>
      <c r="G578" s="159"/>
      <c r="H578" s="159"/>
      <c r="I578" s="159"/>
      <c r="J578" s="159"/>
      <c r="K578" s="159"/>
      <c r="L578" s="159"/>
      <c r="M578" s="159"/>
      <c r="N578" s="158"/>
      <c r="O578" s="158"/>
      <c r="P578" s="158"/>
      <c r="Q578" s="158"/>
      <c r="R578" s="159"/>
      <c r="S578" s="159"/>
      <c r="T578" s="159"/>
      <c r="U578" s="159"/>
      <c r="V578" s="159"/>
      <c r="W578" s="159"/>
      <c r="X578" s="159"/>
      <c r="Y578" s="149"/>
      <c r="Z578" s="149"/>
      <c r="AA578" s="149"/>
      <c r="AB578" s="149"/>
      <c r="AC578" s="149"/>
      <c r="AD578" s="149"/>
      <c r="AE578" s="149"/>
      <c r="AF578" s="149"/>
      <c r="AG578" s="149" t="s">
        <v>307</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56"/>
      <c r="B579" s="157"/>
      <c r="C579" s="195" t="s">
        <v>901</v>
      </c>
      <c r="D579" s="188"/>
      <c r="E579" s="189">
        <v>1392.4752000000001</v>
      </c>
      <c r="F579" s="159"/>
      <c r="G579" s="159"/>
      <c r="H579" s="159"/>
      <c r="I579" s="159"/>
      <c r="J579" s="159"/>
      <c r="K579" s="159"/>
      <c r="L579" s="159"/>
      <c r="M579" s="159"/>
      <c r="N579" s="158"/>
      <c r="O579" s="158"/>
      <c r="P579" s="158"/>
      <c r="Q579" s="158"/>
      <c r="R579" s="159"/>
      <c r="S579" s="159"/>
      <c r="T579" s="159"/>
      <c r="U579" s="159"/>
      <c r="V579" s="159"/>
      <c r="W579" s="159"/>
      <c r="X579" s="159"/>
      <c r="Y579" s="149"/>
      <c r="Z579" s="149"/>
      <c r="AA579" s="149"/>
      <c r="AB579" s="149"/>
      <c r="AC579" s="149"/>
      <c r="AD579" s="149"/>
      <c r="AE579" s="149"/>
      <c r="AF579" s="149"/>
      <c r="AG579" s="149" t="s">
        <v>307</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x14ac:dyDescent="0.2">
      <c r="A580" s="156"/>
      <c r="B580" s="157"/>
      <c r="C580" s="195" t="s">
        <v>902</v>
      </c>
      <c r="D580" s="188"/>
      <c r="E580" s="189">
        <v>1392.4752000000001</v>
      </c>
      <c r="F580" s="159"/>
      <c r="G580" s="159"/>
      <c r="H580" s="159"/>
      <c r="I580" s="159"/>
      <c r="J580" s="159"/>
      <c r="K580" s="159"/>
      <c r="L580" s="159"/>
      <c r="M580" s="159"/>
      <c r="N580" s="158"/>
      <c r="O580" s="158"/>
      <c r="P580" s="158"/>
      <c r="Q580" s="158"/>
      <c r="R580" s="159"/>
      <c r="S580" s="159"/>
      <c r="T580" s="159"/>
      <c r="U580" s="159"/>
      <c r="V580" s="159"/>
      <c r="W580" s="159"/>
      <c r="X580" s="159"/>
      <c r="Y580" s="149"/>
      <c r="Z580" s="149"/>
      <c r="AA580" s="149"/>
      <c r="AB580" s="149"/>
      <c r="AC580" s="149"/>
      <c r="AD580" s="149"/>
      <c r="AE580" s="149"/>
      <c r="AF580" s="149"/>
      <c r="AG580" s="149" t="s">
        <v>307</v>
      </c>
      <c r="AH580" s="149">
        <v>0</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68">
        <v>122</v>
      </c>
      <c r="B581" s="169" t="s">
        <v>903</v>
      </c>
      <c r="C581" s="184" t="s">
        <v>904</v>
      </c>
      <c r="D581" s="170" t="s">
        <v>300</v>
      </c>
      <c r="E581" s="171">
        <v>2248.6145999999999</v>
      </c>
      <c r="F581" s="172"/>
      <c r="G581" s="173">
        <f>ROUND(E581*F581,2)</f>
        <v>0</v>
      </c>
      <c r="H581" s="172"/>
      <c r="I581" s="173">
        <f>ROUND(E581*H581,2)</f>
        <v>0</v>
      </c>
      <c r="J581" s="172"/>
      <c r="K581" s="173">
        <f>ROUND(E581*J581,2)</f>
        <v>0</v>
      </c>
      <c r="L581" s="173">
        <v>21</v>
      </c>
      <c r="M581" s="173">
        <f>G581*(1+L581/100)</f>
        <v>0</v>
      </c>
      <c r="N581" s="171">
        <v>0</v>
      </c>
      <c r="O581" s="171">
        <f>ROUND(E581*N581,2)</f>
        <v>0</v>
      </c>
      <c r="P581" s="171">
        <v>0</v>
      </c>
      <c r="Q581" s="171">
        <f>ROUND(E581*P581,2)</f>
        <v>0</v>
      </c>
      <c r="R581" s="173" t="s">
        <v>885</v>
      </c>
      <c r="S581" s="173" t="s">
        <v>288</v>
      </c>
      <c r="T581" s="174" t="s">
        <v>288</v>
      </c>
      <c r="U581" s="159">
        <v>0.10199999999999999</v>
      </c>
      <c r="V581" s="159">
        <f>ROUND(E581*U581,2)</f>
        <v>229.36</v>
      </c>
      <c r="W581" s="159"/>
      <c r="X581" s="159" t="s">
        <v>302</v>
      </c>
      <c r="Y581" s="149"/>
      <c r="Z581" s="149"/>
      <c r="AA581" s="149"/>
      <c r="AB581" s="149"/>
      <c r="AC581" s="149"/>
      <c r="AD581" s="149"/>
      <c r="AE581" s="149"/>
      <c r="AF581" s="149"/>
      <c r="AG581" s="149" t="s">
        <v>303</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1" x14ac:dyDescent="0.2">
      <c r="A582" s="156"/>
      <c r="B582" s="157"/>
      <c r="C582" s="195" t="s">
        <v>905</v>
      </c>
      <c r="D582" s="188"/>
      <c r="E582" s="189">
        <v>2248.6145999999999</v>
      </c>
      <c r="F582" s="159"/>
      <c r="G582" s="159"/>
      <c r="H582" s="159"/>
      <c r="I582" s="159"/>
      <c r="J582" s="159"/>
      <c r="K582" s="159"/>
      <c r="L582" s="159"/>
      <c r="M582" s="159"/>
      <c r="N582" s="158"/>
      <c r="O582" s="158"/>
      <c r="P582" s="158"/>
      <c r="Q582" s="158"/>
      <c r="R582" s="159"/>
      <c r="S582" s="159"/>
      <c r="T582" s="159"/>
      <c r="U582" s="159"/>
      <c r="V582" s="159"/>
      <c r="W582" s="159"/>
      <c r="X582" s="159"/>
      <c r="Y582" s="149"/>
      <c r="Z582" s="149"/>
      <c r="AA582" s="149"/>
      <c r="AB582" s="149"/>
      <c r="AC582" s="149"/>
      <c r="AD582" s="149"/>
      <c r="AE582" s="149"/>
      <c r="AF582" s="149"/>
      <c r="AG582" s="149" t="s">
        <v>307</v>
      </c>
      <c r="AH582" s="149">
        <v>5</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1" x14ac:dyDescent="0.2">
      <c r="A583" s="168">
        <v>123</v>
      </c>
      <c r="B583" s="169" t="s">
        <v>906</v>
      </c>
      <c r="C583" s="184" t="s">
        <v>907</v>
      </c>
      <c r="D583" s="170" t="s">
        <v>300</v>
      </c>
      <c r="E583" s="171">
        <v>130.82</v>
      </c>
      <c r="F583" s="172"/>
      <c r="G583" s="173">
        <f>ROUND(E583*F583,2)</f>
        <v>0</v>
      </c>
      <c r="H583" s="172"/>
      <c r="I583" s="173">
        <f>ROUND(E583*H583,2)</f>
        <v>0</v>
      </c>
      <c r="J583" s="172"/>
      <c r="K583" s="173">
        <f>ROUND(E583*J583,2)</f>
        <v>0</v>
      </c>
      <c r="L583" s="173">
        <v>21</v>
      </c>
      <c r="M583" s="173">
        <f>G583*(1+L583/100)</f>
        <v>0</v>
      </c>
      <c r="N583" s="171">
        <v>1.58E-3</v>
      </c>
      <c r="O583" s="171">
        <f>ROUND(E583*N583,2)</f>
        <v>0.21</v>
      </c>
      <c r="P583" s="171">
        <v>0</v>
      </c>
      <c r="Q583" s="171">
        <f>ROUND(E583*P583,2)</f>
        <v>0</v>
      </c>
      <c r="R583" s="173" t="s">
        <v>885</v>
      </c>
      <c r="S583" s="173" t="s">
        <v>288</v>
      </c>
      <c r="T583" s="174" t="s">
        <v>288</v>
      </c>
      <c r="U583" s="159">
        <v>0.214</v>
      </c>
      <c r="V583" s="159">
        <f>ROUND(E583*U583,2)</f>
        <v>28</v>
      </c>
      <c r="W583" s="159"/>
      <c r="X583" s="159" t="s">
        <v>302</v>
      </c>
      <c r="Y583" s="149"/>
      <c r="Z583" s="149"/>
      <c r="AA583" s="149"/>
      <c r="AB583" s="149"/>
      <c r="AC583" s="149"/>
      <c r="AD583" s="149"/>
      <c r="AE583" s="149"/>
      <c r="AF583" s="149"/>
      <c r="AG583" s="149" t="s">
        <v>303</v>
      </c>
      <c r="AH583" s="149"/>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x14ac:dyDescent="0.2">
      <c r="A584" s="156"/>
      <c r="B584" s="157"/>
      <c r="C584" s="195" t="s">
        <v>908</v>
      </c>
      <c r="D584" s="188"/>
      <c r="E584" s="189">
        <v>3.56</v>
      </c>
      <c r="F584" s="159"/>
      <c r="G584" s="159"/>
      <c r="H584" s="159"/>
      <c r="I584" s="159"/>
      <c r="J584" s="159"/>
      <c r="K584" s="159"/>
      <c r="L584" s="159"/>
      <c r="M584" s="159"/>
      <c r="N584" s="158"/>
      <c r="O584" s="158"/>
      <c r="P584" s="158"/>
      <c r="Q584" s="158"/>
      <c r="R584" s="159"/>
      <c r="S584" s="159"/>
      <c r="T584" s="159"/>
      <c r="U584" s="159"/>
      <c r="V584" s="159"/>
      <c r="W584" s="159"/>
      <c r="X584" s="159"/>
      <c r="Y584" s="149"/>
      <c r="Z584" s="149"/>
      <c r="AA584" s="149"/>
      <c r="AB584" s="149"/>
      <c r="AC584" s="149"/>
      <c r="AD584" s="149"/>
      <c r="AE584" s="149"/>
      <c r="AF584" s="149"/>
      <c r="AG584" s="149" t="s">
        <v>307</v>
      </c>
      <c r="AH584" s="149">
        <v>5</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56"/>
      <c r="B585" s="157"/>
      <c r="C585" s="195" t="s">
        <v>909</v>
      </c>
      <c r="D585" s="188"/>
      <c r="E585" s="189">
        <v>102.65</v>
      </c>
      <c r="F585" s="159"/>
      <c r="G585" s="159"/>
      <c r="H585" s="159"/>
      <c r="I585" s="159"/>
      <c r="J585" s="159"/>
      <c r="K585" s="159"/>
      <c r="L585" s="159"/>
      <c r="M585" s="159"/>
      <c r="N585" s="158"/>
      <c r="O585" s="158"/>
      <c r="P585" s="158"/>
      <c r="Q585" s="158"/>
      <c r="R585" s="159"/>
      <c r="S585" s="159"/>
      <c r="T585" s="159"/>
      <c r="U585" s="159"/>
      <c r="V585" s="159"/>
      <c r="W585" s="159"/>
      <c r="X585" s="159"/>
      <c r="Y585" s="149"/>
      <c r="Z585" s="149"/>
      <c r="AA585" s="149"/>
      <c r="AB585" s="149"/>
      <c r="AC585" s="149"/>
      <c r="AD585" s="149"/>
      <c r="AE585" s="149"/>
      <c r="AF585" s="149"/>
      <c r="AG585" s="149" t="s">
        <v>307</v>
      </c>
      <c r="AH585" s="149">
        <v>5</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x14ac:dyDescent="0.2">
      <c r="A586" s="156"/>
      <c r="B586" s="157"/>
      <c r="C586" s="195" t="s">
        <v>910</v>
      </c>
      <c r="D586" s="188"/>
      <c r="E586" s="189">
        <v>24.61</v>
      </c>
      <c r="F586" s="159"/>
      <c r="G586" s="159"/>
      <c r="H586" s="159"/>
      <c r="I586" s="159"/>
      <c r="J586" s="159"/>
      <c r="K586" s="159"/>
      <c r="L586" s="159"/>
      <c r="M586" s="159"/>
      <c r="N586" s="158"/>
      <c r="O586" s="158"/>
      <c r="P586" s="158"/>
      <c r="Q586" s="158"/>
      <c r="R586" s="159"/>
      <c r="S586" s="159"/>
      <c r="T586" s="159"/>
      <c r="U586" s="159"/>
      <c r="V586" s="159"/>
      <c r="W586" s="159"/>
      <c r="X586" s="159"/>
      <c r="Y586" s="149"/>
      <c r="Z586" s="149"/>
      <c r="AA586" s="149"/>
      <c r="AB586" s="149"/>
      <c r="AC586" s="149"/>
      <c r="AD586" s="149"/>
      <c r="AE586" s="149"/>
      <c r="AF586" s="149"/>
      <c r="AG586" s="149" t="s">
        <v>307</v>
      </c>
      <c r="AH586" s="149">
        <v>5</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x14ac:dyDescent="0.2">
      <c r="A587" s="168">
        <v>124</v>
      </c>
      <c r="B587" s="169" t="s">
        <v>911</v>
      </c>
      <c r="C587" s="184" t="s">
        <v>912</v>
      </c>
      <c r="D587" s="170" t="s">
        <v>300</v>
      </c>
      <c r="E587" s="171">
        <v>1194.3406</v>
      </c>
      <c r="F587" s="172"/>
      <c r="G587" s="173">
        <f>ROUND(E587*F587,2)</f>
        <v>0</v>
      </c>
      <c r="H587" s="172"/>
      <c r="I587" s="173">
        <f>ROUND(E587*H587,2)</f>
        <v>0</v>
      </c>
      <c r="J587" s="172"/>
      <c r="K587" s="173">
        <f>ROUND(E587*J587,2)</f>
        <v>0</v>
      </c>
      <c r="L587" s="173">
        <v>21</v>
      </c>
      <c r="M587" s="173">
        <f>G587*(1+L587/100)</f>
        <v>0</v>
      </c>
      <c r="N587" s="171">
        <v>0</v>
      </c>
      <c r="O587" s="171">
        <f>ROUND(E587*N587,2)</f>
        <v>0</v>
      </c>
      <c r="P587" s="171">
        <v>0</v>
      </c>
      <c r="Q587" s="171">
        <f>ROUND(E587*P587,2)</f>
        <v>0</v>
      </c>
      <c r="R587" s="173" t="s">
        <v>885</v>
      </c>
      <c r="S587" s="173" t="s">
        <v>288</v>
      </c>
      <c r="T587" s="174" t="s">
        <v>288</v>
      </c>
      <c r="U587" s="159">
        <v>3.0300000000000001E-2</v>
      </c>
      <c r="V587" s="159">
        <f>ROUND(E587*U587,2)</f>
        <v>36.19</v>
      </c>
      <c r="W587" s="159"/>
      <c r="X587" s="159" t="s">
        <v>302</v>
      </c>
      <c r="Y587" s="149"/>
      <c r="Z587" s="149"/>
      <c r="AA587" s="149"/>
      <c r="AB587" s="149"/>
      <c r="AC587" s="149"/>
      <c r="AD587" s="149"/>
      <c r="AE587" s="149"/>
      <c r="AF587" s="149"/>
      <c r="AG587" s="149" t="s">
        <v>303</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x14ac:dyDescent="0.2">
      <c r="A588" s="156"/>
      <c r="B588" s="157"/>
      <c r="C588" s="195" t="s">
        <v>892</v>
      </c>
      <c r="D588" s="188"/>
      <c r="E588" s="189"/>
      <c r="F588" s="159"/>
      <c r="G588" s="159"/>
      <c r="H588" s="159"/>
      <c r="I588" s="159"/>
      <c r="J588" s="159"/>
      <c r="K588" s="159"/>
      <c r="L588" s="159"/>
      <c r="M588" s="159"/>
      <c r="N588" s="158"/>
      <c r="O588" s="158"/>
      <c r="P588" s="158"/>
      <c r="Q588" s="158"/>
      <c r="R588" s="159"/>
      <c r="S588" s="159"/>
      <c r="T588" s="159"/>
      <c r="U588" s="159"/>
      <c r="V588" s="159"/>
      <c r="W588" s="159"/>
      <c r="X588" s="159"/>
      <c r="Y588" s="149"/>
      <c r="Z588" s="149"/>
      <c r="AA588" s="149"/>
      <c r="AB588" s="149"/>
      <c r="AC588" s="149"/>
      <c r="AD588" s="149"/>
      <c r="AE588" s="149"/>
      <c r="AF588" s="149"/>
      <c r="AG588" s="149" t="s">
        <v>307</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x14ac:dyDescent="0.2">
      <c r="A589" s="156"/>
      <c r="B589" s="157"/>
      <c r="C589" s="195" t="s">
        <v>893</v>
      </c>
      <c r="D589" s="188"/>
      <c r="E589" s="189">
        <v>133.10220000000001</v>
      </c>
      <c r="F589" s="159"/>
      <c r="G589" s="159"/>
      <c r="H589" s="159"/>
      <c r="I589" s="159"/>
      <c r="J589" s="159"/>
      <c r="K589" s="159"/>
      <c r="L589" s="159"/>
      <c r="M589" s="159"/>
      <c r="N589" s="158"/>
      <c r="O589" s="158"/>
      <c r="P589" s="158"/>
      <c r="Q589" s="158"/>
      <c r="R589" s="159"/>
      <c r="S589" s="159"/>
      <c r="T589" s="159"/>
      <c r="U589" s="159"/>
      <c r="V589" s="159"/>
      <c r="W589" s="159"/>
      <c r="X589" s="159"/>
      <c r="Y589" s="149"/>
      <c r="Z589" s="149"/>
      <c r="AA589" s="149"/>
      <c r="AB589" s="149"/>
      <c r="AC589" s="149"/>
      <c r="AD589" s="149"/>
      <c r="AE589" s="149"/>
      <c r="AF589" s="149"/>
      <c r="AG589" s="149" t="s">
        <v>307</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x14ac:dyDescent="0.2">
      <c r="A590" s="156"/>
      <c r="B590" s="157"/>
      <c r="C590" s="195" t="s">
        <v>894</v>
      </c>
      <c r="D590" s="188"/>
      <c r="E590" s="189">
        <v>132.92160000000001</v>
      </c>
      <c r="F590" s="159"/>
      <c r="G590" s="159"/>
      <c r="H590" s="159"/>
      <c r="I590" s="159"/>
      <c r="J590" s="159"/>
      <c r="K590" s="159"/>
      <c r="L590" s="159"/>
      <c r="M590" s="159"/>
      <c r="N590" s="158"/>
      <c r="O590" s="158"/>
      <c r="P590" s="158"/>
      <c r="Q590" s="158"/>
      <c r="R590" s="159"/>
      <c r="S590" s="159"/>
      <c r="T590" s="159"/>
      <c r="U590" s="159"/>
      <c r="V590" s="159"/>
      <c r="W590" s="159"/>
      <c r="X590" s="159"/>
      <c r="Y590" s="149"/>
      <c r="Z590" s="149"/>
      <c r="AA590" s="149"/>
      <c r="AB590" s="149"/>
      <c r="AC590" s="149"/>
      <c r="AD590" s="149"/>
      <c r="AE590" s="149"/>
      <c r="AF590" s="149"/>
      <c r="AG590" s="149" t="s">
        <v>307</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x14ac:dyDescent="0.2">
      <c r="A591" s="156"/>
      <c r="B591" s="157"/>
      <c r="C591" s="195" t="s">
        <v>895</v>
      </c>
      <c r="D591" s="188"/>
      <c r="E591" s="189">
        <v>464.15839999999997</v>
      </c>
      <c r="F591" s="159"/>
      <c r="G591" s="159"/>
      <c r="H591" s="159"/>
      <c r="I591" s="159"/>
      <c r="J591" s="159"/>
      <c r="K591" s="159"/>
      <c r="L591" s="159"/>
      <c r="M591" s="159"/>
      <c r="N591" s="158"/>
      <c r="O591" s="158"/>
      <c r="P591" s="158"/>
      <c r="Q591" s="158"/>
      <c r="R591" s="159"/>
      <c r="S591" s="159"/>
      <c r="T591" s="159"/>
      <c r="U591" s="159"/>
      <c r="V591" s="159"/>
      <c r="W591" s="159"/>
      <c r="X591" s="159"/>
      <c r="Y591" s="149"/>
      <c r="Z591" s="149"/>
      <c r="AA591" s="149"/>
      <c r="AB591" s="149"/>
      <c r="AC591" s="149"/>
      <c r="AD591" s="149"/>
      <c r="AE591" s="149"/>
      <c r="AF591" s="149"/>
      <c r="AG591" s="149" t="s">
        <v>307</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x14ac:dyDescent="0.2">
      <c r="A592" s="156"/>
      <c r="B592" s="157"/>
      <c r="C592" s="195" t="s">
        <v>896</v>
      </c>
      <c r="D592" s="188"/>
      <c r="E592" s="189">
        <v>464.15839999999997</v>
      </c>
      <c r="F592" s="159"/>
      <c r="G592" s="159"/>
      <c r="H592" s="159"/>
      <c r="I592" s="159"/>
      <c r="J592" s="159"/>
      <c r="K592" s="159"/>
      <c r="L592" s="159"/>
      <c r="M592" s="159"/>
      <c r="N592" s="158"/>
      <c r="O592" s="158"/>
      <c r="P592" s="158"/>
      <c r="Q592" s="158"/>
      <c r="R592" s="159"/>
      <c r="S592" s="159"/>
      <c r="T592" s="159"/>
      <c r="U592" s="159"/>
      <c r="V592" s="159"/>
      <c r="W592" s="159"/>
      <c r="X592" s="159"/>
      <c r="Y592" s="149"/>
      <c r="Z592" s="149"/>
      <c r="AA592" s="149"/>
      <c r="AB592" s="149"/>
      <c r="AC592" s="149"/>
      <c r="AD592" s="149"/>
      <c r="AE592" s="149"/>
      <c r="AF592" s="149"/>
      <c r="AG592" s="149" t="s">
        <v>307</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ht="33.75" outlineLevel="1" x14ac:dyDescent="0.2">
      <c r="A593" s="168">
        <v>125</v>
      </c>
      <c r="B593" s="169" t="s">
        <v>913</v>
      </c>
      <c r="C593" s="184" t="s">
        <v>914</v>
      </c>
      <c r="D593" s="170" t="s">
        <v>300</v>
      </c>
      <c r="E593" s="171">
        <v>3583.0218</v>
      </c>
      <c r="F593" s="172"/>
      <c r="G593" s="173">
        <f>ROUND(E593*F593,2)</f>
        <v>0</v>
      </c>
      <c r="H593" s="172"/>
      <c r="I593" s="173">
        <f>ROUND(E593*H593,2)</f>
        <v>0</v>
      </c>
      <c r="J593" s="172"/>
      <c r="K593" s="173">
        <f>ROUND(E593*J593,2)</f>
        <v>0</v>
      </c>
      <c r="L593" s="173">
        <v>21</v>
      </c>
      <c r="M593" s="173">
        <f>G593*(1+L593/100)</f>
        <v>0</v>
      </c>
      <c r="N593" s="171">
        <v>5.0000000000000002E-5</v>
      </c>
      <c r="O593" s="171">
        <f>ROUND(E593*N593,2)</f>
        <v>0.18</v>
      </c>
      <c r="P593" s="171">
        <v>0</v>
      </c>
      <c r="Q593" s="171">
        <f>ROUND(E593*P593,2)</f>
        <v>0</v>
      </c>
      <c r="R593" s="173" t="s">
        <v>885</v>
      </c>
      <c r="S593" s="173" t="s">
        <v>288</v>
      </c>
      <c r="T593" s="174" t="s">
        <v>288</v>
      </c>
      <c r="U593" s="159">
        <v>0</v>
      </c>
      <c r="V593" s="159">
        <f>ROUND(E593*U593,2)</f>
        <v>0</v>
      </c>
      <c r="W593" s="159"/>
      <c r="X593" s="159" t="s">
        <v>302</v>
      </c>
      <c r="Y593" s="149"/>
      <c r="Z593" s="149"/>
      <c r="AA593" s="149"/>
      <c r="AB593" s="149"/>
      <c r="AC593" s="149"/>
      <c r="AD593" s="149"/>
      <c r="AE593" s="149"/>
      <c r="AF593" s="149"/>
      <c r="AG593" s="149" t="s">
        <v>303</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x14ac:dyDescent="0.2">
      <c r="A594" s="156"/>
      <c r="B594" s="157"/>
      <c r="C594" s="195" t="s">
        <v>915</v>
      </c>
      <c r="D594" s="188"/>
      <c r="E594" s="189">
        <v>3583.0218</v>
      </c>
      <c r="F594" s="159"/>
      <c r="G594" s="159"/>
      <c r="H594" s="159"/>
      <c r="I594" s="159"/>
      <c r="J594" s="159"/>
      <c r="K594" s="159"/>
      <c r="L594" s="159"/>
      <c r="M594" s="159"/>
      <c r="N594" s="158"/>
      <c r="O594" s="158"/>
      <c r="P594" s="158"/>
      <c r="Q594" s="158"/>
      <c r="R594" s="159"/>
      <c r="S594" s="159"/>
      <c r="T594" s="159"/>
      <c r="U594" s="159"/>
      <c r="V594" s="159"/>
      <c r="W594" s="159"/>
      <c r="X594" s="159"/>
      <c r="Y594" s="149"/>
      <c r="Z594" s="149"/>
      <c r="AA594" s="149"/>
      <c r="AB594" s="149"/>
      <c r="AC594" s="149"/>
      <c r="AD594" s="149"/>
      <c r="AE594" s="149"/>
      <c r="AF594" s="149"/>
      <c r="AG594" s="149" t="s">
        <v>307</v>
      </c>
      <c r="AH594" s="149">
        <v>5</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x14ac:dyDescent="0.2">
      <c r="A595" s="168">
        <v>126</v>
      </c>
      <c r="B595" s="169" t="s">
        <v>916</v>
      </c>
      <c r="C595" s="184" t="s">
        <v>917</v>
      </c>
      <c r="D595" s="170" t="s">
        <v>300</v>
      </c>
      <c r="E595" s="171">
        <v>1194.3406</v>
      </c>
      <c r="F595" s="172"/>
      <c r="G595" s="173">
        <f>ROUND(E595*F595,2)</f>
        <v>0</v>
      </c>
      <c r="H595" s="172"/>
      <c r="I595" s="173">
        <f>ROUND(E595*H595,2)</f>
        <v>0</v>
      </c>
      <c r="J595" s="172"/>
      <c r="K595" s="173">
        <f>ROUND(E595*J595,2)</f>
        <v>0</v>
      </c>
      <c r="L595" s="173">
        <v>21</v>
      </c>
      <c r="M595" s="173">
        <f>G595*(1+L595/100)</f>
        <v>0</v>
      </c>
      <c r="N595" s="171">
        <v>0</v>
      </c>
      <c r="O595" s="171">
        <f>ROUND(E595*N595,2)</f>
        <v>0</v>
      </c>
      <c r="P595" s="171">
        <v>0</v>
      </c>
      <c r="Q595" s="171">
        <f>ROUND(E595*P595,2)</f>
        <v>0</v>
      </c>
      <c r="R595" s="173" t="s">
        <v>885</v>
      </c>
      <c r="S595" s="173" t="s">
        <v>288</v>
      </c>
      <c r="T595" s="174" t="s">
        <v>288</v>
      </c>
      <c r="U595" s="159">
        <v>1.7999999999999999E-2</v>
      </c>
      <c r="V595" s="159">
        <f>ROUND(E595*U595,2)</f>
        <v>21.5</v>
      </c>
      <c r="W595" s="159"/>
      <c r="X595" s="159" t="s">
        <v>302</v>
      </c>
      <c r="Y595" s="149"/>
      <c r="Z595" s="149"/>
      <c r="AA595" s="149"/>
      <c r="AB595" s="149"/>
      <c r="AC595" s="149"/>
      <c r="AD595" s="149"/>
      <c r="AE595" s="149"/>
      <c r="AF595" s="149"/>
      <c r="AG595" s="149" t="s">
        <v>303</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x14ac:dyDescent="0.2">
      <c r="A596" s="156"/>
      <c r="B596" s="157"/>
      <c r="C596" s="195" t="s">
        <v>918</v>
      </c>
      <c r="D596" s="188"/>
      <c r="E596" s="189">
        <v>1194.3406</v>
      </c>
      <c r="F596" s="159"/>
      <c r="G596" s="159"/>
      <c r="H596" s="159"/>
      <c r="I596" s="159"/>
      <c r="J596" s="159"/>
      <c r="K596" s="159"/>
      <c r="L596" s="159"/>
      <c r="M596" s="159"/>
      <c r="N596" s="158"/>
      <c r="O596" s="158"/>
      <c r="P596" s="158"/>
      <c r="Q596" s="158"/>
      <c r="R596" s="159"/>
      <c r="S596" s="159"/>
      <c r="T596" s="159"/>
      <c r="U596" s="159"/>
      <c r="V596" s="159"/>
      <c r="W596" s="159"/>
      <c r="X596" s="159"/>
      <c r="Y596" s="149"/>
      <c r="Z596" s="149"/>
      <c r="AA596" s="149"/>
      <c r="AB596" s="149"/>
      <c r="AC596" s="149"/>
      <c r="AD596" s="149"/>
      <c r="AE596" s="149"/>
      <c r="AF596" s="149"/>
      <c r="AG596" s="149" t="s">
        <v>307</v>
      </c>
      <c r="AH596" s="149">
        <v>5</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ht="22.5" outlineLevel="1" x14ac:dyDescent="0.2">
      <c r="A597" s="175">
        <v>127</v>
      </c>
      <c r="B597" s="176" t="s">
        <v>919</v>
      </c>
      <c r="C597" s="183" t="s">
        <v>920</v>
      </c>
      <c r="D597" s="177" t="s">
        <v>921</v>
      </c>
      <c r="E597" s="178">
        <v>4</v>
      </c>
      <c r="F597" s="179"/>
      <c r="G597" s="180">
        <f>ROUND(E597*F597,2)</f>
        <v>0</v>
      </c>
      <c r="H597" s="179"/>
      <c r="I597" s="180">
        <f>ROUND(E597*H597,2)</f>
        <v>0</v>
      </c>
      <c r="J597" s="179"/>
      <c r="K597" s="180">
        <f>ROUND(E597*J597,2)</f>
        <v>0</v>
      </c>
      <c r="L597" s="180">
        <v>21</v>
      </c>
      <c r="M597" s="180">
        <f>G597*(1+L597/100)</f>
        <v>0</v>
      </c>
      <c r="N597" s="178">
        <v>0</v>
      </c>
      <c r="O597" s="178">
        <f>ROUND(E597*N597,2)</f>
        <v>0</v>
      </c>
      <c r="P597" s="178">
        <v>0</v>
      </c>
      <c r="Q597" s="178">
        <f>ROUND(E597*P597,2)</f>
        <v>0</v>
      </c>
      <c r="R597" s="180" t="s">
        <v>885</v>
      </c>
      <c r="S597" s="180" t="s">
        <v>288</v>
      </c>
      <c r="T597" s="181" t="s">
        <v>288</v>
      </c>
      <c r="U597" s="159">
        <v>2.024</v>
      </c>
      <c r="V597" s="159">
        <f>ROUND(E597*U597,2)</f>
        <v>8.1</v>
      </c>
      <c r="W597" s="159"/>
      <c r="X597" s="159" t="s">
        <v>302</v>
      </c>
      <c r="Y597" s="149"/>
      <c r="Z597" s="149"/>
      <c r="AA597" s="149"/>
      <c r="AB597" s="149"/>
      <c r="AC597" s="149"/>
      <c r="AD597" s="149"/>
      <c r="AE597" s="149"/>
      <c r="AF597" s="149"/>
      <c r="AG597" s="149" t="s">
        <v>303</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ht="33.75" outlineLevel="1" x14ac:dyDescent="0.2">
      <c r="A598" s="168">
        <v>128</v>
      </c>
      <c r="B598" s="169" t="s">
        <v>922</v>
      </c>
      <c r="C598" s="184" t="s">
        <v>923</v>
      </c>
      <c r="D598" s="170" t="s">
        <v>924</v>
      </c>
      <c r="E598" s="171">
        <v>120</v>
      </c>
      <c r="F598" s="172"/>
      <c r="G598" s="173">
        <f>ROUND(E598*F598,2)</f>
        <v>0</v>
      </c>
      <c r="H598" s="172"/>
      <c r="I598" s="173">
        <f>ROUND(E598*H598,2)</f>
        <v>0</v>
      </c>
      <c r="J598" s="172"/>
      <c r="K598" s="173">
        <f>ROUND(E598*J598,2)</f>
        <v>0</v>
      </c>
      <c r="L598" s="173">
        <v>21</v>
      </c>
      <c r="M598" s="173">
        <f>G598*(1+L598/100)</f>
        <v>0</v>
      </c>
      <c r="N598" s="171">
        <v>0</v>
      </c>
      <c r="O598" s="171">
        <f>ROUND(E598*N598,2)</f>
        <v>0</v>
      </c>
      <c r="P598" s="171">
        <v>0</v>
      </c>
      <c r="Q598" s="171">
        <f>ROUND(E598*P598,2)</f>
        <v>0</v>
      </c>
      <c r="R598" s="173" t="s">
        <v>885</v>
      </c>
      <c r="S598" s="173" t="s">
        <v>288</v>
      </c>
      <c r="T598" s="174" t="s">
        <v>288</v>
      </c>
      <c r="U598" s="159">
        <v>0</v>
      </c>
      <c r="V598" s="159">
        <f>ROUND(E598*U598,2)</f>
        <v>0</v>
      </c>
      <c r="W598" s="159"/>
      <c r="X598" s="159" t="s">
        <v>302</v>
      </c>
      <c r="Y598" s="149"/>
      <c r="Z598" s="149"/>
      <c r="AA598" s="149"/>
      <c r="AB598" s="149"/>
      <c r="AC598" s="149"/>
      <c r="AD598" s="149"/>
      <c r="AE598" s="149"/>
      <c r="AF598" s="149"/>
      <c r="AG598" s="149" t="s">
        <v>303</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x14ac:dyDescent="0.2">
      <c r="A599" s="156"/>
      <c r="B599" s="157"/>
      <c r="C599" s="195" t="s">
        <v>925</v>
      </c>
      <c r="D599" s="188"/>
      <c r="E599" s="189">
        <v>120</v>
      </c>
      <c r="F599" s="159"/>
      <c r="G599" s="159"/>
      <c r="H599" s="159"/>
      <c r="I599" s="159"/>
      <c r="J599" s="159"/>
      <c r="K599" s="159"/>
      <c r="L599" s="159"/>
      <c r="M599" s="159"/>
      <c r="N599" s="158"/>
      <c r="O599" s="158"/>
      <c r="P599" s="158"/>
      <c r="Q599" s="158"/>
      <c r="R599" s="159"/>
      <c r="S599" s="159"/>
      <c r="T599" s="159"/>
      <c r="U599" s="159"/>
      <c r="V599" s="159"/>
      <c r="W599" s="159"/>
      <c r="X599" s="159"/>
      <c r="Y599" s="149"/>
      <c r="Z599" s="149"/>
      <c r="AA599" s="149"/>
      <c r="AB599" s="149"/>
      <c r="AC599" s="149"/>
      <c r="AD599" s="149"/>
      <c r="AE599" s="149"/>
      <c r="AF599" s="149"/>
      <c r="AG599" s="149" t="s">
        <v>307</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ht="22.5" outlineLevel="1" x14ac:dyDescent="0.2">
      <c r="A600" s="175">
        <v>129</v>
      </c>
      <c r="B600" s="176" t="s">
        <v>926</v>
      </c>
      <c r="C600" s="183" t="s">
        <v>927</v>
      </c>
      <c r="D600" s="177" t="s">
        <v>921</v>
      </c>
      <c r="E600" s="178">
        <v>4</v>
      </c>
      <c r="F600" s="179"/>
      <c r="G600" s="180">
        <f>ROUND(E600*F600,2)</f>
        <v>0</v>
      </c>
      <c r="H600" s="179"/>
      <c r="I600" s="180">
        <f>ROUND(E600*H600,2)</f>
        <v>0</v>
      </c>
      <c r="J600" s="179"/>
      <c r="K600" s="180">
        <f>ROUND(E600*J600,2)</f>
        <v>0</v>
      </c>
      <c r="L600" s="180">
        <v>21</v>
      </c>
      <c r="M600" s="180">
        <f>G600*(1+L600/100)</f>
        <v>0</v>
      </c>
      <c r="N600" s="178">
        <v>0</v>
      </c>
      <c r="O600" s="178">
        <f>ROUND(E600*N600,2)</f>
        <v>0</v>
      </c>
      <c r="P600" s="178">
        <v>0</v>
      </c>
      <c r="Q600" s="178">
        <f>ROUND(E600*P600,2)</f>
        <v>0</v>
      </c>
      <c r="R600" s="180" t="s">
        <v>885</v>
      </c>
      <c r="S600" s="180" t="s">
        <v>288</v>
      </c>
      <c r="T600" s="181" t="s">
        <v>288</v>
      </c>
      <c r="U600" s="159">
        <v>1.57</v>
      </c>
      <c r="V600" s="159">
        <f>ROUND(E600*U600,2)</f>
        <v>6.28</v>
      </c>
      <c r="W600" s="159"/>
      <c r="X600" s="159" t="s">
        <v>302</v>
      </c>
      <c r="Y600" s="149"/>
      <c r="Z600" s="149"/>
      <c r="AA600" s="149"/>
      <c r="AB600" s="149"/>
      <c r="AC600" s="149"/>
      <c r="AD600" s="149"/>
      <c r="AE600" s="149"/>
      <c r="AF600" s="149"/>
      <c r="AG600" s="149" t="s">
        <v>303</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x14ac:dyDescent="0.2">
      <c r="A601" s="161" t="s">
        <v>283</v>
      </c>
      <c r="B601" s="162" t="s">
        <v>123</v>
      </c>
      <c r="C601" s="182" t="s">
        <v>124</v>
      </c>
      <c r="D601" s="163"/>
      <c r="E601" s="164"/>
      <c r="F601" s="165"/>
      <c r="G601" s="165">
        <f>SUMIF(AG602:AG621,"&lt;&gt;NOR",G602:G621)</f>
        <v>0</v>
      </c>
      <c r="H601" s="165"/>
      <c r="I601" s="165">
        <f>SUM(I602:I621)</f>
        <v>0</v>
      </c>
      <c r="J601" s="165"/>
      <c r="K601" s="165">
        <f>SUM(K602:K621)</f>
        <v>0</v>
      </c>
      <c r="L601" s="165"/>
      <c r="M601" s="165">
        <f>SUM(M602:M621)</f>
        <v>0</v>
      </c>
      <c r="N601" s="164"/>
      <c r="O601" s="164">
        <f>SUM(O602:O621)</f>
        <v>0.12</v>
      </c>
      <c r="P601" s="164"/>
      <c r="Q601" s="164">
        <f>SUM(Q602:Q621)</f>
        <v>0</v>
      </c>
      <c r="R601" s="165"/>
      <c r="S601" s="165"/>
      <c r="T601" s="166"/>
      <c r="U601" s="160"/>
      <c r="V601" s="160">
        <f>SUM(V602:V621)</f>
        <v>231.49</v>
      </c>
      <c r="W601" s="160"/>
      <c r="X601" s="160"/>
      <c r="AG601" t="s">
        <v>284</v>
      </c>
    </row>
    <row r="602" spans="1:60" ht="67.5" outlineLevel="1" x14ac:dyDescent="0.2">
      <c r="A602" s="168">
        <v>130</v>
      </c>
      <c r="B602" s="169" t="s">
        <v>928</v>
      </c>
      <c r="C602" s="184" t="s">
        <v>929</v>
      </c>
      <c r="D602" s="170" t="s">
        <v>300</v>
      </c>
      <c r="E602" s="171">
        <v>859.22</v>
      </c>
      <c r="F602" s="172"/>
      <c r="G602" s="173">
        <f>ROUND(E602*F602,2)</f>
        <v>0</v>
      </c>
      <c r="H602" s="172"/>
      <c r="I602" s="173">
        <f>ROUND(E602*H602,2)</f>
        <v>0</v>
      </c>
      <c r="J602" s="172"/>
      <c r="K602" s="173">
        <f>ROUND(E602*J602,2)</f>
        <v>0</v>
      </c>
      <c r="L602" s="173">
        <v>21</v>
      </c>
      <c r="M602" s="173">
        <f>G602*(1+L602/100)</f>
        <v>0</v>
      </c>
      <c r="N602" s="171">
        <v>4.0000000000000003E-5</v>
      </c>
      <c r="O602" s="171">
        <f>ROUND(E602*N602,2)</f>
        <v>0.03</v>
      </c>
      <c r="P602" s="171">
        <v>0</v>
      </c>
      <c r="Q602" s="171">
        <f>ROUND(E602*P602,2)</f>
        <v>0</v>
      </c>
      <c r="R602" s="173" t="s">
        <v>367</v>
      </c>
      <c r="S602" s="173" t="s">
        <v>288</v>
      </c>
      <c r="T602" s="174" t="s">
        <v>288</v>
      </c>
      <c r="U602" s="159">
        <v>0.26300000000000001</v>
      </c>
      <c r="V602" s="159">
        <f>ROUND(E602*U602,2)</f>
        <v>225.97</v>
      </c>
      <c r="W602" s="159"/>
      <c r="X602" s="159" t="s">
        <v>302</v>
      </c>
      <c r="Y602" s="149"/>
      <c r="Z602" s="149"/>
      <c r="AA602" s="149"/>
      <c r="AB602" s="149"/>
      <c r="AC602" s="149"/>
      <c r="AD602" s="149"/>
      <c r="AE602" s="149"/>
      <c r="AF602" s="149"/>
      <c r="AG602" s="149" t="s">
        <v>303</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56"/>
      <c r="B603" s="157"/>
      <c r="C603" s="195" t="s">
        <v>930</v>
      </c>
      <c r="D603" s="188"/>
      <c r="E603" s="189">
        <v>776.42</v>
      </c>
      <c r="F603" s="159"/>
      <c r="G603" s="159"/>
      <c r="H603" s="159"/>
      <c r="I603" s="159"/>
      <c r="J603" s="159"/>
      <c r="K603" s="159"/>
      <c r="L603" s="159"/>
      <c r="M603" s="159"/>
      <c r="N603" s="158"/>
      <c r="O603" s="158"/>
      <c r="P603" s="158"/>
      <c r="Q603" s="158"/>
      <c r="R603" s="159"/>
      <c r="S603" s="159"/>
      <c r="T603" s="159"/>
      <c r="U603" s="159"/>
      <c r="V603" s="159"/>
      <c r="W603" s="159"/>
      <c r="X603" s="159"/>
      <c r="Y603" s="149"/>
      <c r="Z603" s="149"/>
      <c r="AA603" s="149"/>
      <c r="AB603" s="149"/>
      <c r="AC603" s="149"/>
      <c r="AD603" s="149"/>
      <c r="AE603" s="149"/>
      <c r="AF603" s="149"/>
      <c r="AG603" s="149" t="s">
        <v>307</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x14ac:dyDescent="0.2">
      <c r="A604" s="156"/>
      <c r="B604" s="157"/>
      <c r="C604" s="195" t="s">
        <v>931</v>
      </c>
      <c r="D604" s="188"/>
      <c r="E604" s="189">
        <v>82.8</v>
      </c>
      <c r="F604" s="159"/>
      <c r="G604" s="159"/>
      <c r="H604" s="159"/>
      <c r="I604" s="159"/>
      <c r="J604" s="159"/>
      <c r="K604" s="159"/>
      <c r="L604" s="159"/>
      <c r="M604" s="159"/>
      <c r="N604" s="158"/>
      <c r="O604" s="158"/>
      <c r="P604" s="158"/>
      <c r="Q604" s="158"/>
      <c r="R604" s="159"/>
      <c r="S604" s="159"/>
      <c r="T604" s="159"/>
      <c r="U604" s="159"/>
      <c r="V604" s="159"/>
      <c r="W604" s="159"/>
      <c r="X604" s="159"/>
      <c r="Y604" s="149"/>
      <c r="Z604" s="149"/>
      <c r="AA604" s="149"/>
      <c r="AB604" s="149"/>
      <c r="AC604" s="149"/>
      <c r="AD604" s="149"/>
      <c r="AE604" s="149"/>
      <c r="AF604" s="149"/>
      <c r="AG604" s="149" t="s">
        <v>307</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x14ac:dyDescent="0.2">
      <c r="A605" s="175">
        <v>131</v>
      </c>
      <c r="B605" s="176" t="s">
        <v>932</v>
      </c>
      <c r="C605" s="183" t="s">
        <v>933</v>
      </c>
      <c r="D605" s="177" t="s">
        <v>509</v>
      </c>
      <c r="E605" s="178">
        <v>6</v>
      </c>
      <c r="F605" s="179"/>
      <c r="G605" s="180">
        <f>ROUND(E605*F605,2)</f>
        <v>0</v>
      </c>
      <c r="H605" s="179"/>
      <c r="I605" s="180">
        <f>ROUND(E605*H605,2)</f>
        <v>0</v>
      </c>
      <c r="J605" s="179"/>
      <c r="K605" s="180">
        <f>ROUND(E605*J605,2)</f>
        <v>0</v>
      </c>
      <c r="L605" s="180">
        <v>21</v>
      </c>
      <c r="M605" s="180">
        <f>G605*(1+L605/100)</f>
        <v>0</v>
      </c>
      <c r="N605" s="178">
        <v>1.0000000000000001E-5</v>
      </c>
      <c r="O605" s="178">
        <f>ROUND(E605*N605,2)</f>
        <v>0</v>
      </c>
      <c r="P605" s="178">
        <v>0</v>
      </c>
      <c r="Q605" s="178">
        <f>ROUND(E605*P605,2)</f>
        <v>0</v>
      </c>
      <c r="R605" s="180" t="s">
        <v>367</v>
      </c>
      <c r="S605" s="180" t="s">
        <v>288</v>
      </c>
      <c r="T605" s="181" t="s">
        <v>288</v>
      </c>
      <c r="U605" s="159">
        <v>0.17</v>
      </c>
      <c r="V605" s="159">
        <f>ROUND(E605*U605,2)</f>
        <v>1.02</v>
      </c>
      <c r="W605" s="159"/>
      <c r="X605" s="159" t="s">
        <v>302</v>
      </c>
      <c r="Y605" s="149"/>
      <c r="Z605" s="149"/>
      <c r="AA605" s="149"/>
      <c r="AB605" s="149"/>
      <c r="AC605" s="149"/>
      <c r="AD605" s="149"/>
      <c r="AE605" s="149"/>
      <c r="AF605" s="149"/>
      <c r="AG605" s="149" t="s">
        <v>303</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ht="22.5" outlineLevel="1" x14ac:dyDescent="0.2">
      <c r="A606" s="168">
        <v>132</v>
      </c>
      <c r="B606" s="169" t="s">
        <v>934</v>
      </c>
      <c r="C606" s="184" t="s">
        <v>935</v>
      </c>
      <c r="D606" s="170" t="s">
        <v>509</v>
      </c>
      <c r="E606" s="171">
        <v>20</v>
      </c>
      <c r="F606" s="172"/>
      <c r="G606" s="173">
        <f>ROUND(E606*F606,2)</f>
        <v>0</v>
      </c>
      <c r="H606" s="172"/>
      <c r="I606" s="173">
        <f>ROUND(E606*H606,2)</f>
        <v>0</v>
      </c>
      <c r="J606" s="172"/>
      <c r="K606" s="173">
        <f>ROUND(E606*J606,2)</f>
        <v>0</v>
      </c>
      <c r="L606" s="173">
        <v>21</v>
      </c>
      <c r="M606" s="173">
        <f>G606*(1+L606/100)</f>
        <v>0</v>
      </c>
      <c r="N606" s="171">
        <v>1.2E-4</v>
      </c>
      <c r="O606" s="171">
        <f>ROUND(E606*N606,2)</f>
        <v>0</v>
      </c>
      <c r="P606" s="171">
        <v>0</v>
      </c>
      <c r="Q606" s="171">
        <f>ROUND(E606*P606,2)</f>
        <v>0</v>
      </c>
      <c r="R606" s="173" t="s">
        <v>510</v>
      </c>
      <c r="S606" s="173" t="s">
        <v>288</v>
      </c>
      <c r="T606" s="174" t="s">
        <v>288</v>
      </c>
      <c r="U606" s="159">
        <v>0.22500000000000001</v>
      </c>
      <c r="V606" s="159">
        <f>ROUND(E606*U606,2)</f>
        <v>4.5</v>
      </c>
      <c r="W606" s="159"/>
      <c r="X606" s="159" t="s">
        <v>302</v>
      </c>
      <c r="Y606" s="149"/>
      <c r="Z606" s="149"/>
      <c r="AA606" s="149"/>
      <c r="AB606" s="149"/>
      <c r="AC606" s="149"/>
      <c r="AD606" s="149"/>
      <c r="AE606" s="149"/>
      <c r="AF606" s="149"/>
      <c r="AG606" s="149" t="s">
        <v>303</v>
      </c>
      <c r="AH606" s="149"/>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56"/>
      <c r="B607" s="157"/>
      <c r="C607" s="195" t="s">
        <v>936</v>
      </c>
      <c r="D607" s="188"/>
      <c r="E607" s="189">
        <v>12</v>
      </c>
      <c r="F607" s="159"/>
      <c r="G607" s="159"/>
      <c r="H607" s="159"/>
      <c r="I607" s="159"/>
      <c r="J607" s="159"/>
      <c r="K607" s="159"/>
      <c r="L607" s="159"/>
      <c r="M607" s="159"/>
      <c r="N607" s="158"/>
      <c r="O607" s="158"/>
      <c r="P607" s="158"/>
      <c r="Q607" s="158"/>
      <c r="R607" s="159"/>
      <c r="S607" s="159"/>
      <c r="T607" s="159"/>
      <c r="U607" s="159"/>
      <c r="V607" s="159"/>
      <c r="W607" s="159"/>
      <c r="X607" s="159"/>
      <c r="Y607" s="149"/>
      <c r="Z607" s="149"/>
      <c r="AA607" s="149"/>
      <c r="AB607" s="149"/>
      <c r="AC607" s="149"/>
      <c r="AD607" s="149"/>
      <c r="AE607" s="149"/>
      <c r="AF607" s="149"/>
      <c r="AG607" s="149" t="s">
        <v>307</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x14ac:dyDescent="0.2">
      <c r="A608" s="156"/>
      <c r="B608" s="157"/>
      <c r="C608" s="195" t="s">
        <v>937</v>
      </c>
      <c r="D608" s="188"/>
      <c r="E608" s="189">
        <v>8</v>
      </c>
      <c r="F608" s="159"/>
      <c r="G608" s="159"/>
      <c r="H608" s="159"/>
      <c r="I608" s="159"/>
      <c r="J608" s="159"/>
      <c r="K608" s="159"/>
      <c r="L608" s="159"/>
      <c r="M608" s="159"/>
      <c r="N608" s="158"/>
      <c r="O608" s="158"/>
      <c r="P608" s="158"/>
      <c r="Q608" s="158"/>
      <c r="R608" s="159"/>
      <c r="S608" s="159"/>
      <c r="T608" s="159"/>
      <c r="U608" s="159"/>
      <c r="V608" s="159"/>
      <c r="W608" s="159"/>
      <c r="X608" s="159"/>
      <c r="Y608" s="149"/>
      <c r="Z608" s="149"/>
      <c r="AA608" s="149"/>
      <c r="AB608" s="149"/>
      <c r="AC608" s="149"/>
      <c r="AD608" s="149"/>
      <c r="AE608" s="149"/>
      <c r="AF608" s="149"/>
      <c r="AG608" s="149" t="s">
        <v>307</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68">
        <v>133</v>
      </c>
      <c r="B609" s="169" t="s">
        <v>938</v>
      </c>
      <c r="C609" s="184" t="s">
        <v>939</v>
      </c>
      <c r="D609" s="170" t="s">
        <v>940</v>
      </c>
      <c r="E609" s="171">
        <v>1</v>
      </c>
      <c r="F609" s="172"/>
      <c r="G609" s="173">
        <f>ROUND(E609*F609,2)</f>
        <v>0</v>
      </c>
      <c r="H609" s="172"/>
      <c r="I609" s="173">
        <f>ROUND(E609*H609,2)</f>
        <v>0</v>
      </c>
      <c r="J609" s="172"/>
      <c r="K609" s="173">
        <f>ROUND(E609*J609,2)</f>
        <v>0</v>
      </c>
      <c r="L609" s="173">
        <v>21</v>
      </c>
      <c r="M609" s="173">
        <f>G609*(1+L609/100)</f>
        <v>0</v>
      </c>
      <c r="N609" s="171">
        <v>0</v>
      </c>
      <c r="O609" s="171">
        <f>ROUND(E609*N609,2)</f>
        <v>0</v>
      </c>
      <c r="P609" s="171">
        <v>0</v>
      </c>
      <c r="Q609" s="171">
        <f>ROUND(E609*P609,2)</f>
        <v>0</v>
      </c>
      <c r="R609" s="173"/>
      <c r="S609" s="173" t="s">
        <v>529</v>
      </c>
      <c r="T609" s="174" t="s">
        <v>289</v>
      </c>
      <c r="U609" s="159">
        <v>0</v>
      </c>
      <c r="V609" s="159">
        <f>ROUND(E609*U609,2)</f>
        <v>0</v>
      </c>
      <c r="W609" s="159"/>
      <c r="X609" s="159" t="s">
        <v>302</v>
      </c>
      <c r="Y609" s="149"/>
      <c r="Z609" s="149"/>
      <c r="AA609" s="149"/>
      <c r="AB609" s="149"/>
      <c r="AC609" s="149"/>
      <c r="AD609" s="149"/>
      <c r="AE609" s="149"/>
      <c r="AF609" s="149"/>
      <c r="AG609" s="149" t="s">
        <v>303</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x14ac:dyDescent="0.2">
      <c r="A610" s="156"/>
      <c r="B610" s="157"/>
      <c r="C610" s="268" t="s">
        <v>941</v>
      </c>
      <c r="D610" s="269"/>
      <c r="E610" s="269"/>
      <c r="F610" s="269"/>
      <c r="G610" s="269"/>
      <c r="H610" s="159"/>
      <c r="I610" s="159"/>
      <c r="J610" s="159"/>
      <c r="K610" s="159"/>
      <c r="L610" s="159"/>
      <c r="M610" s="159"/>
      <c r="N610" s="158"/>
      <c r="O610" s="158"/>
      <c r="P610" s="158"/>
      <c r="Q610" s="158"/>
      <c r="R610" s="159"/>
      <c r="S610" s="159"/>
      <c r="T610" s="159"/>
      <c r="U610" s="159"/>
      <c r="V610" s="159"/>
      <c r="W610" s="159"/>
      <c r="X610" s="159"/>
      <c r="Y610" s="149"/>
      <c r="Z610" s="149"/>
      <c r="AA610" s="149"/>
      <c r="AB610" s="149"/>
      <c r="AC610" s="149"/>
      <c r="AD610" s="149"/>
      <c r="AE610" s="149"/>
      <c r="AF610" s="149"/>
      <c r="AG610" s="149" t="s">
        <v>318</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x14ac:dyDescent="0.2">
      <c r="A611" s="168">
        <v>134</v>
      </c>
      <c r="B611" s="169" t="s">
        <v>942</v>
      </c>
      <c r="C611" s="184" t="s">
        <v>943</v>
      </c>
      <c r="D611" s="170" t="s">
        <v>509</v>
      </c>
      <c r="E611" s="171">
        <v>14</v>
      </c>
      <c r="F611" s="172"/>
      <c r="G611" s="173">
        <f>ROUND(E611*F611,2)</f>
        <v>0</v>
      </c>
      <c r="H611" s="172"/>
      <c r="I611" s="173">
        <f>ROUND(E611*H611,2)</f>
        <v>0</v>
      </c>
      <c r="J611" s="172"/>
      <c r="K611" s="173">
        <f>ROUND(E611*J611,2)</f>
        <v>0</v>
      </c>
      <c r="L611" s="173">
        <v>21</v>
      </c>
      <c r="M611" s="173">
        <f>G611*(1+L611/100)</f>
        <v>0</v>
      </c>
      <c r="N611" s="171">
        <v>0</v>
      </c>
      <c r="O611" s="171">
        <f>ROUND(E611*N611,2)</f>
        <v>0</v>
      </c>
      <c r="P611" s="171">
        <v>0</v>
      </c>
      <c r="Q611" s="171">
        <f>ROUND(E611*P611,2)</f>
        <v>0</v>
      </c>
      <c r="R611" s="173"/>
      <c r="S611" s="173" t="s">
        <v>529</v>
      </c>
      <c r="T611" s="174" t="s">
        <v>289</v>
      </c>
      <c r="U611" s="159">
        <v>0</v>
      </c>
      <c r="V611" s="159">
        <f>ROUND(E611*U611,2)</f>
        <v>0</v>
      </c>
      <c r="W611" s="159"/>
      <c r="X611" s="159" t="s">
        <v>302</v>
      </c>
      <c r="Y611" s="149"/>
      <c r="Z611" s="149"/>
      <c r="AA611" s="149"/>
      <c r="AB611" s="149"/>
      <c r="AC611" s="149"/>
      <c r="AD611" s="149"/>
      <c r="AE611" s="149"/>
      <c r="AF611" s="149"/>
      <c r="AG611" s="149" t="s">
        <v>303</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56"/>
      <c r="B612" s="157"/>
      <c r="C612" s="268" t="s">
        <v>944</v>
      </c>
      <c r="D612" s="269"/>
      <c r="E612" s="269"/>
      <c r="F612" s="269"/>
      <c r="G612" s="269"/>
      <c r="H612" s="159"/>
      <c r="I612" s="159"/>
      <c r="J612" s="159"/>
      <c r="K612" s="159"/>
      <c r="L612" s="159"/>
      <c r="M612" s="159"/>
      <c r="N612" s="158"/>
      <c r="O612" s="158"/>
      <c r="P612" s="158"/>
      <c r="Q612" s="158"/>
      <c r="R612" s="159"/>
      <c r="S612" s="159"/>
      <c r="T612" s="159"/>
      <c r="U612" s="159"/>
      <c r="V612" s="159"/>
      <c r="W612" s="159"/>
      <c r="X612" s="159"/>
      <c r="Y612" s="149"/>
      <c r="Z612" s="149"/>
      <c r="AA612" s="149"/>
      <c r="AB612" s="149"/>
      <c r="AC612" s="149"/>
      <c r="AD612" s="149"/>
      <c r="AE612" s="149"/>
      <c r="AF612" s="149"/>
      <c r="AG612" s="149" t="s">
        <v>318</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x14ac:dyDescent="0.2">
      <c r="A613" s="156"/>
      <c r="B613" s="157"/>
      <c r="C613" s="264" t="s">
        <v>945</v>
      </c>
      <c r="D613" s="265"/>
      <c r="E613" s="265"/>
      <c r="F613" s="265"/>
      <c r="G613" s="265"/>
      <c r="H613" s="159"/>
      <c r="I613" s="159"/>
      <c r="J613" s="159"/>
      <c r="K613" s="159"/>
      <c r="L613" s="159"/>
      <c r="M613" s="159"/>
      <c r="N613" s="158"/>
      <c r="O613" s="158"/>
      <c r="P613" s="158"/>
      <c r="Q613" s="158"/>
      <c r="R613" s="159"/>
      <c r="S613" s="159"/>
      <c r="T613" s="159"/>
      <c r="U613" s="159"/>
      <c r="V613" s="159"/>
      <c r="W613" s="159"/>
      <c r="X613" s="159"/>
      <c r="Y613" s="149"/>
      <c r="Z613" s="149"/>
      <c r="AA613" s="149"/>
      <c r="AB613" s="149"/>
      <c r="AC613" s="149"/>
      <c r="AD613" s="149"/>
      <c r="AE613" s="149"/>
      <c r="AF613" s="149"/>
      <c r="AG613" s="149" t="s">
        <v>318</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x14ac:dyDescent="0.2">
      <c r="A614" s="168">
        <v>135</v>
      </c>
      <c r="B614" s="169" t="s">
        <v>946</v>
      </c>
      <c r="C614" s="184" t="s">
        <v>947</v>
      </c>
      <c r="D614" s="170" t="s">
        <v>940</v>
      </c>
      <c r="E614" s="171">
        <v>1</v>
      </c>
      <c r="F614" s="172"/>
      <c r="G614" s="173">
        <f>ROUND(E614*F614,2)</f>
        <v>0</v>
      </c>
      <c r="H614" s="172"/>
      <c r="I614" s="173">
        <f>ROUND(E614*H614,2)</f>
        <v>0</v>
      </c>
      <c r="J614" s="172"/>
      <c r="K614" s="173">
        <f>ROUND(E614*J614,2)</f>
        <v>0</v>
      </c>
      <c r="L614" s="173">
        <v>21</v>
      </c>
      <c r="M614" s="173">
        <f>G614*(1+L614/100)</f>
        <v>0</v>
      </c>
      <c r="N614" s="171">
        <v>0</v>
      </c>
      <c r="O614" s="171">
        <f>ROUND(E614*N614,2)</f>
        <v>0</v>
      </c>
      <c r="P614" s="171">
        <v>0</v>
      </c>
      <c r="Q614" s="171">
        <f>ROUND(E614*P614,2)</f>
        <v>0</v>
      </c>
      <c r="R614" s="173"/>
      <c r="S614" s="173" t="s">
        <v>529</v>
      </c>
      <c r="T614" s="174" t="s">
        <v>289</v>
      </c>
      <c r="U614" s="159">
        <v>0</v>
      </c>
      <c r="V614" s="159">
        <f>ROUND(E614*U614,2)</f>
        <v>0</v>
      </c>
      <c r="W614" s="159"/>
      <c r="X614" s="159" t="s">
        <v>948</v>
      </c>
      <c r="Y614" s="149"/>
      <c r="Z614" s="149"/>
      <c r="AA614" s="149"/>
      <c r="AB614" s="149"/>
      <c r="AC614" s="149"/>
      <c r="AD614" s="149"/>
      <c r="AE614" s="149"/>
      <c r="AF614" s="149"/>
      <c r="AG614" s="149" t="s">
        <v>949</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x14ac:dyDescent="0.2">
      <c r="A615" s="156"/>
      <c r="B615" s="157"/>
      <c r="C615" s="268" t="s">
        <v>950</v>
      </c>
      <c r="D615" s="269"/>
      <c r="E615" s="269"/>
      <c r="F615" s="269"/>
      <c r="G615" s="269"/>
      <c r="H615" s="159"/>
      <c r="I615" s="159"/>
      <c r="J615" s="159"/>
      <c r="K615" s="159"/>
      <c r="L615" s="159"/>
      <c r="M615" s="159"/>
      <c r="N615" s="158"/>
      <c r="O615" s="158"/>
      <c r="P615" s="158"/>
      <c r="Q615" s="158"/>
      <c r="R615" s="159"/>
      <c r="S615" s="159"/>
      <c r="T615" s="159"/>
      <c r="U615" s="159"/>
      <c r="V615" s="159"/>
      <c r="W615" s="159"/>
      <c r="X615" s="159"/>
      <c r="Y615" s="149"/>
      <c r="Z615" s="149"/>
      <c r="AA615" s="149"/>
      <c r="AB615" s="149"/>
      <c r="AC615" s="149"/>
      <c r="AD615" s="149"/>
      <c r="AE615" s="149"/>
      <c r="AF615" s="149"/>
      <c r="AG615" s="149" t="s">
        <v>318</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x14ac:dyDescent="0.2">
      <c r="A616" s="156"/>
      <c r="B616" s="157"/>
      <c r="C616" s="264" t="s">
        <v>951</v>
      </c>
      <c r="D616" s="265"/>
      <c r="E616" s="265"/>
      <c r="F616" s="265"/>
      <c r="G616" s="265"/>
      <c r="H616" s="159"/>
      <c r="I616" s="159"/>
      <c r="J616" s="159"/>
      <c r="K616" s="159"/>
      <c r="L616" s="159"/>
      <c r="M616" s="159"/>
      <c r="N616" s="158"/>
      <c r="O616" s="158"/>
      <c r="P616" s="158"/>
      <c r="Q616" s="158"/>
      <c r="R616" s="159"/>
      <c r="S616" s="159"/>
      <c r="T616" s="159"/>
      <c r="U616" s="159"/>
      <c r="V616" s="159"/>
      <c r="W616" s="159"/>
      <c r="X616" s="159"/>
      <c r="Y616" s="149"/>
      <c r="Z616" s="149"/>
      <c r="AA616" s="149"/>
      <c r="AB616" s="149"/>
      <c r="AC616" s="149"/>
      <c r="AD616" s="149"/>
      <c r="AE616" s="149"/>
      <c r="AF616" s="149"/>
      <c r="AG616" s="149" t="s">
        <v>318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56"/>
      <c r="B617" s="157"/>
      <c r="C617" s="264" t="s">
        <v>952</v>
      </c>
      <c r="D617" s="265"/>
      <c r="E617" s="265"/>
      <c r="F617" s="265"/>
      <c r="G617" s="265"/>
      <c r="H617" s="159"/>
      <c r="I617" s="159"/>
      <c r="J617" s="159"/>
      <c r="K617" s="159"/>
      <c r="L617" s="159"/>
      <c r="M617" s="159"/>
      <c r="N617" s="158"/>
      <c r="O617" s="158"/>
      <c r="P617" s="158"/>
      <c r="Q617" s="158"/>
      <c r="R617" s="159"/>
      <c r="S617" s="159"/>
      <c r="T617" s="159"/>
      <c r="U617" s="159"/>
      <c r="V617" s="159"/>
      <c r="W617" s="159"/>
      <c r="X617" s="159"/>
      <c r="Y617" s="149"/>
      <c r="Z617" s="149"/>
      <c r="AA617" s="149"/>
      <c r="AB617" s="149"/>
      <c r="AC617" s="149"/>
      <c r="AD617" s="149"/>
      <c r="AE617" s="149"/>
      <c r="AF617" s="149"/>
      <c r="AG617" s="149" t="s">
        <v>318</v>
      </c>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56"/>
      <c r="B618" s="157"/>
      <c r="C618" s="264" t="s">
        <v>820</v>
      </c>
      <c r="D618" s="265"/>
      <c r="E618" s="265"/>
      <c r="F618" s="265"/>
      <c r="G618" s="265"/>
      <c r="H618" s="159"/>
      <c r="I618" s="159"/>
      <c r="J618" s="159"/>
      <c r="K618" s="159"/>
      <c r="L618" s="159"/>
      <c r="M618" s="159"/>
      <c r="N618" s="158"/>
      <c r="O618" s="158"/>
      <c r="P618" s="158"/>
      <c r="Q618" s="158"/>
      <c r="R618" s="159"/>
      <c r="S618" s="159"/>
      <c r="T618" s="159"/>
      <c r="U618" s="159"/>
      <c r="V618" s="159"/>
      <c r="W618" s="159"/>
      <c r="X618" s="159"/>
      <c r="Y618" s="149"/>
      <c r="Z618" s="149"/>
      <c r="AA618" s="149"/>
      <c r="AB618" s="149"/>
      <c r="AC618" s="149"/>
      <c r="AD618" s="149"/>
      <c r="AE618" s="149"/>
      <c r="AF618" s="149"/>
      <c r="AG618" s="149" t="s">
        <v>318</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x14ac:dyDescent="0.2">
      <c r="A619" s="175">
        <v>136</v>
      </c>
      <c r="B619" s="176" t="s">
        <v>953</v>
      </c>
      <c r="C619" s="183" t="s">
        <v>954</v>
      </c>
      <c r="D619" s="177" t="s">
        <v>509</v>
      </c>
      <c r="E619" s="178">
        <v>6</v>
      </c>
      <c r="F619" s="179"/>
      <c r="G619" s="180">
        <f>ROUND(E619*F619,2)</f>
        <v>0</v>
      </c>
      <c r="H619" s="179"/>
      <c r="I619" s="180">
        <f>ROUND(E619*H619,2)</f>
        <v>0</v>
      </c>
      <c r="J619" s="179"/>
      <c r="K619" s="180">
        <f>ROUND(E619*J619,2)</f>
        <v>0</v>
      </c>
      <c r="L619" s="180">
        <v>21</v>
      </c>
      <c r="M619" s="180">
        <f>G619*(1+L619/100)</f>
        <v>0</v>
      </c>
      <c r="N619" s="178">
        <v>1.55E-2</v>
      </c>
      <c r="O619" s="178">
        <f>ROUND(E619*N619,2)</f>
        <v>0.09</v>
      </c>
      <c r="P619" s="178">
        <v>0</v>
      </c>
      <c r="Q619" s="178">
        <f>ROUND(E619*P619,2)</f>
        <v>0</v>
      </c>
      <c r="R619" s="180"/>
      <c r="S619" s="180" t="s">
        <v>529</v>
      </c>
      <c r="T619" s="181" t="s">
        <v>288</v>
      </c>
      <c r="U619" s="159">
        <v>0</v>
      </c>
      <c r="V619" s="159">
        <f>ROUND(E619*U619,2)</f>
        <v>0</v>
      </c>
      <c r="W619" s="159"/>
      <c r="X619" s="159" t="s">
        <v>361</v>
      </c>
      <c r="Y619" s="149"/>
      <c r="Z619" s="149"/>
      <c r="AA619" s="149"/>
      <c r="AB619" s="149"/>
      <c r="AC619" s="149"/>
      <c r="AD619" s="149"/>
      <c r="AE619" s="149"/>
      <c r="AF619" s="149"/>
      <c r="AG619" s="149" t="s">
        <v>362</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x14ac:dyDescent="0.2">
      <c r="A620" s="168">
        <v>137</v>
      </c>
      <c r="B620" s="169" t="s">
        <v>955</v>
      </c>
      <c r="C620" s="184" t="s">
        <v>956</v>
      </c>
      <c r="D620" s="170" t="s">
        <v>940</v>
      </c>
      <c r="E620" s="171">
        <v>1</v>
      </c>
      <c r="F620" s="172"/>
      <c r="G620" s="173">
        <f>ROUND(E620*F620,2)</f>
        <v>0</v>
      </c>
      <c r="H620" s="172"/>
      <c r="I620" s="173">
        <f>ROUND(E620*H620,2)</f>
        <v>0</v>
      </c>
      <c r="J620" s="172"/>
      <c r="K620" s="173">
        <f>ROUND(E620*J620,2)</f>
        <v>0</v>
      </c>
      <c r="L620" s="173">
        <v>21</v>
      </c>
      <c r="M620" s="173">
        <f>G620*(1+L620/100)</f>
        <v>0</v>
      </c>
      <c r="N620" s="171">
        <v>0</v>
      </c>
      <c r="O620" s="171">
        <f>ROUND(E620*N620,2)</f>
        <v>0</v>
      </c>
      <c r="P620" s="171">
        <v>0</v>
      </c>
      <c r="Q620" s="171">
        <f>ROUND(E620*P620,2)</f>
        <v>0</v>
      </c>
      <c r="R620" s="173"/>
      <c r="S620" s="173" t="s">
        <v>529</v>
      </c>
      <c r="T620" s="174" t="s">
        <v>957</v>
      </c>
      <c r="U620" s="159">
        <v>4.7999999999999996E-3</v>
      </c>
      <c r="V620" s="159">
        <f>ROUND(E620*U620,2)</f>
        <v>0</v>
      </c>
      <c r="W620" s="159"/>
      <c r="X620" s="159" t="s">
        <v>290</v>
      </c>
      <c r="Y620" s="149"/>
      <c r="Z620" s="149"/>
      <c r="AA620" s="149"/>
      <c r="AB620" s="149"/>
      <c r="AC620" s="149"/>
      <c r="AD620" s="149"/>
      <c r="AE620" s="149"/>
      <c r="AF620" s="149"/>
      <c r="AG620" s="149" t="s">
        <v>958</v>
      </c>
      <c r="AH620" s="149"/>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x14ac:dyDescent="0.2">
      <c r="A621" s="156"/>
      <c r="B621" s="157"/>
      <c r="C621" s="268" t="s">
        <v>959</v>
      </c>
      <c r="D621" s="269"/>
      <c r="E621" s="269"/>
      <c r="F621" s="269"/>
      <c r="G621" s="269"/>
      <c r="H621" s="159"/>
      <c r="I621" s="159"/>
      <c r="J621" s="159"/>
      <c r="K621" s="159"/>
      <c r="L621" s="159"/>
      <c r="M621" s="159"/>
      <c r="N621" s="158"/>
      <c r="O621" s="158"/>
      <c r="P621" s="158"/>
      <c r="Q621" s="158"/>
      <c r="R621" s="159"/>
      <c r="S621" s="159"/>
      <c r="T621" s="159"/>
      <c r="U621" s="159"/>
      <c r="V621" s="159"/>
      <c r="W621" s="159"/>
      <c r="X621" s="159"/>
      <c r="Y621" s="149"/>
      <c r="Z621" s="149"/>
      <c r="AA621" s="149"/>
      <c r="AB621" s="149"/>
      <c r="AC621" s="149"/>
      <c r="AD621" s="149"/>
      <c r="AE621" s="149"/>
      <c r="AF621" s="149"/>
      <c r="AG621" s="149" t="s">
        <v>318</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x14ac:dyDescent="0.2">
      <c r="A622" s="161" t="s">
        <v>283</v>
      </c>
      <c r="B622" s="162" t="s">
        <v>125</v>
      </c>
      <c r="C622" s="182" t="s">
        <v>126</v>
      </c>
      <c r="D622" s="163"/>
      <c r="E622" s="164"/>
      <c r="F622" s="165"/>
      <c r="G622" s="165">
        <f>SUMIF(AG623:AG698,"&lt;&gt;NOR",G623:G698)</f>
        <v>0</v>
      </c>
      <c r="H622" s="165"/>
      <c r="I622" s="165">
        <f>SUM(I623:I698)</f>
        <v>0</v>
      </c>
      <c r="J622" s="165"/>
      <c r="K622" s="165">
        <f>SUM(K623:K698)</f>
        <v>0</v>
      </c>
      <c r="L622" s="165"/>
      <c r="M622" s="165">
        <f>SUM(M623:M698)</f>
        <v>0</v>
      </c>
      <c r="N622" s="164"/>
      <c r="O622" s="164">
        <f>SUM(O623:O698)</f>
        <v>0.98</v>
      </c>
      <c r="P622" s="164"/>
      <c r="Q622" s="164">
        <f>SUM(Q623:Q698)</f>
        <v>1114.9700000000003</v>
      </c>
      <c r="R622" s="165"/>
      <c r="S622" s="165"/>
      <c r="T622" s="166"/>
      <c r="U622" s="160"/>
      <c r="V622" s="160">
        <f>SUM(V623:V698)</f>
        <v>4785.2000000000007</v>
      </c>
      <c r="W622" s="160"/>
      <c r="X622" s="160"/>
      <c r="AG622" t="s">
        <v>284</v>
      </c>
    </row>
    <row r="623" spans="1:60" outlineLevel="1" x14ac:dyDescent="0.2">
      <c r="A623" s="168">
        <v>138</v>
      </c>
      <c r="B623" s="169" t="s">
        <v>960</v>
      </c>
      <c r="C623" s="184" t="s">
        <v>961</v>
      </c>
      <c r="D623" s="170" t="s">
        <v>314</v>
      </c>
      <c r="E623" s="171">
        <v>251</v>
      </c>
      <c r="F623" s="172"/>
      <c r="G623" s="173">
        <f>ROUND(E623*F623,2)</f>
        <v>0</v>
      </c>
      <c r="H623" s="172"/>
      <c r="I623" s="173">
        <f>ROUND(E623*H623,2)</f>
        <v>0</v>
      </c>
      <c r="J623" s="172"/>
      <c r="K623" s="173">
        <f>ROUND(E623*J623,2)</f>
        <v>0</v>
      </c>
      <c r="L623" s="173">
        <v>21</v>
      </c>
      <c r="M623" s="173">
        <f>G623*(1+L623/100)</f>
        <v>0</v>
      </c>
      <c r="N623" s="171">
        <v>0</v>
      </c>
      <c r="O623" s="171">
        <f>ROUND(E623*N623,2)</f>
        <v>0</v>
      </c>
      <c r="P623" s="171">
        <v>2.4</v>
      </c>
      <c r="Q623" s="171">
        <f>ROUND(E623*P623,2)</f>
        <v>602.4</v>
      </c>
      <c r="R623" s="173" t="s">
        <v>962</v>
      </c>
      <c r="S623" s="173" t="s">
        <v>288</v>
      </c>
      <c r="T623" s="174" t="s">
        <v>288</v>
      </c>
      <c r="U623" s="159">
        <v>13.3</v>
      </c>
      <c r="V623" s="159">
        <f>ROUND(E623*U623,2)</f>
        <v>3338.3</v>
      </c>
      <c r="W623" s="159"/>
      <c r="X623" s="159" t="s">
        <v>302</v>
      </c>
      <c r="Y623" s="149"/>
      <c r="Z623" s="149"/>
      <c r="AA623" s="149"/>
      <c r="AB623" s="149"/>
      <c r="AC623" s="149"/>
      <c r="AD623" s="149"/>
      <c r="AE623" s="149"/>
      <c r="AF623" s="149"/>
      <c r="AG623" s="149" t="s">
        <v>303</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x14ac:dyDescent="0.2">
      <c r="A624" s="156"/>
      <c r="B624" s="157"/>
      <c r="C624" s="262" t="s">
        <v>963</v>
      </c>
      <c r="D624" s="263"/>
      <c r="E624" s="263"/>
      <c r="F624" s="263"/>
      <c r="G624" s="263"/>
      <c r="H624" s="159"/>
      <c r="I624" s="159"/>
      <c r="J624" s="159"/>
      <c r="K624" s="159"/>
      <c r="L624" s="159"/>
      <c r="M624" s="159"/>
      <c r="N624" s="158"/>
      <c r="O624" s="158"/>
      <c r="P624" s="158"/>
      <c r="Q624" s="158"/>
      <c r="R624" s="159"/>
      <c r="S624" s="159"/>
      <c r="T624" s="159"/>
      <c r="U624" s="159"/>
      <c r="V624" s="159"/>
      <c r="W624" s="159"/>
      <c r="X624" s="159"/>
      <c r="Y624" s="149"/>
      <c r="Z624" s="149"/>
      <c r="AA624" s="149"/>
      <c r="AB624" s="149"/>
      <c r="AC624" s="149"/>
      <c r="AD624" s="149"/>
      <c r="AE624" s="149"/>
      <c r="AF624" s="149"/>
      <c r="AG624" s="149" t="s">
        <v>305</v>
      </c>
      <c r="AH624" s="149"/>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x14ac:dyDescent="0.2">
      <c r="A625" s="156"/>
      <c r="B625" s="157"/>
      <c r="C625" s="264" t="s">
        <v>964</v>
      </c>
      <c r="D625" s="265"/>
      <c r="E625" s="265"/>
      <c r="F625" s="265"/>
      <c r="G625" s="265"/>
      <c r="H625" s="159"/>
      <c r="I625" s="159"/>
      <c r="J625" s="159"/>
      <c r="K625" s="159"/>
      <c r="L625" s="159"/>
      <c r="M625" s="159"/>
      <c r="N625" s="158"/>
      <c r="O625" s="158"/>
      <c r="P625" s="158"/>
      <c r="Q625" s="158"/>
      <c r="R625" s="159"/>
      <c r="S625" s="159"/>
      <c r="T625" s="159"/>
      <c r="U625" s="159"/>
      <c r="V625" s="159"/>
      <c r="W625" s="159"/>
      <c r="X625" s="159"/>
      <c r="Y625" s="149"/>
      <c r="Z625" s="149"/>
      <c r="AA625" s="149"/>
      <c r="AB625" s="149"/>
      <c r="AC625" s="149"/>
      <c r="AD625" s="149"/>
      <c r="AE625" s="149"/>
      <c r="AF625" s="149"/>
      <c r="AG625" s="149" t="s">
        <v>318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x14ac:dyDescent="0.2">
      <c r="A626" s="156"/>
      <c r="B626" s="157"/>
      <c r="C626" s="195" t="s">
        <v>306</v>
      </c>
      <c r="D626" s="188"/>
      <c r="E626" s="189"/>
      <c r="F626" s="159"/>
      <c r="G626" s="159"/>
      <c r="H626" s="159"/>
      <c r="I626" s="159"/>
      <c r="J626" s="159"/>
      <c r="K626" s="159"/>
      <c r="L626" s="159"/>
      <c r="M626" s="159"/>
      <c r="N626" s="158"/>
      <c r="O626" s="158"/>
      <c r="P626" s="158"/>
      <c r="Q626" s="158"/>
      <c r="R626" s="159"/>
      <c r="S626" s="159"/>
      <c r="T626" s="159"/>
      <c r="U626" s="159"/>
      <c r="V626" s="159"/>
      <c r="W626" s="159"/>
      <c r="X626" s="159"/>
      <c r="Y626" s="149"/>
      <c r="Z626" s="149"/>
      <c r="AA626" s="149"/>
      <c r="AB626" s="149"/>
      <c r="AC626" s="149"/>
      <c r="AD626" s="149"/>
      <c r="AE626" s="149"/>
      <c r="AF626" s="149"/>
      <c r="AG626" s="149" t="s">
        <v>307</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x14ac:dyDescent="0.2">
      <c r="A627" s="156"/>
      <c r="B627" s="157"/>
      <c r="C627" s="195" t="s">
        <v>965</v>
      </c>
      <c r="D627" s="188"/>
      <c r="E627" s="189">
        <v>15</v>
      </c>
      <c r="F627" s="159"/>
      <c r="G627" s="159"/>
      <c r="H627" s="159"/>
      <c r="I627" s="159"/>
      <c r="J627" s="159"/>
      <c r="K627" s="159"/>
      <c r="L627" s="159"/>
      <c r="M627" s="159"/>
      <c r="N627" s="158"/>
      <c r="O627" s="158"/>
      <c r="P627" s="158"/>
      <c r="Q627" s="158"/>
      <c r="R627" s="159"/>
      <c r="S627" s="159"/>
      <c r="T627" s="159"/>
      <c r="U627" s="159"/>
      <c r="V627" s="159"/>
      <c r="W627" s="159"/>
      <c r="X627" s="159"/>
      <c r="Y627" s="149"/>
      <c r="Z627" s="149"/>
      <c r="AA627" s="149"/>
      <c r="AB627" s="149"/>
      <c r="AC627" s="149"/>
      <c r="AD627" s="149"/>
      <c r="AE627" s="149"/>
      <c r="AF627" s="149"/>
      <c r="AG627" s="149" t="s">
        <v>307</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x14ac:dyDescent="0.2">
      <c r="A628" s="156"/>
      <c r="B628" s="157"/>
      <c r="C628" s="195" t="s">
        <v>966</v>
      </c>
      <c r="D628" s="188"/>
      <c r="E628" s="189">
        <v>2.9</v>
      </c>
      <c r="F628" s="159"/>
      <c r="G628" s="159"/>
      <c r="H628" s="159"/>
      <c r="I628" s="159"/>
      <c r="J628" s="159"/>
      <c r="K628" s="159"/>
      <c r="L628" s="159"/>
      <c r="M628" s="159"/>
      <c r="N628" s="158"/>
      <c r="O628" s="158"/>
      <c r="P628" s="158"/>
      <c r="Q628" s="158"/>
      <c r="R628" s="159"/>
      <c r="S628" s="159"/>
      <c r="T628" s="159"/>
      <c r="U628" s="159"/>
      <c r="V628" s="159"/>
      <c r="W628" s="159"/>
      <c r="X628" s="159"/>
      <c r="Y628" s="149"/>
      <c r="Z628" s="149"/>
      <c r="AA628" s="149"/>
      <c r="AB628" s="149"/>
      <c r="AC628" s="149"/>
      <c r="AD628" s="149"/>
      <c r="AE628" s="149"/>
      <c r="AF628" s="149"/>
      <c r="AG628" s="149" t="s">
        <v>307</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1" x14ac:dyDescent="0.2">
      <c r="A629" s="156"/>
      <c r="B629" s="157"/>
      <c r="C629" s="195" t="s">
        <v>967</v>
      </c>
      <c r="D629" s="188"/>
      <c r="E629" s="189">
        <v>0.7</v>
      </c>
      <c r="F629" s="159"/>
      <c r="G629" s="159"/>
      <c r="H629" s="159"/>
      <c r="I629" s="159"/>
      <c r="J629" s="159"/>
      <c r="K629" s="159"/>
      <c r="L629" s="159"/>
      <c r="M629" s="159"/>
      <c r="N629" s="158"/>
      <c r="O629" s="158"/>
      <c r="P629" s="158"/>
      <c r="Q629" s="158"/>
      <c r="R629" s="159"/>
      <c r="S629" s="159"/>
      <c r="T629" s="159"/>
      <c r="U629" s="159"/>
      <c r="V629" s="159"/>
      <c r="W629" s="159"/>
      <c r="X629" s="159"/>
      <c r="Y629" s="149"/>
      <c r="Z629" s="149"/>
      <c r="AA629" s="149"/>
      <c r="AB629" s="149"/>
      <c r="AC629" s="149"/>
      <c r="AD629" s="149"/>
      <c r="AE629" s="149"/>
      <c r="AF629" s="149"/>
      <c r="AG629" s="149" t="s">
        <v>307</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x14ac:dyDescent="0.2">
      <c r="A630" s="156"/>
      <c r="B630" s="157"/>
      <c r="C630" s="195" t="s">
        <v>968</v>
      </c>
      <c r="D630" s="188"/>
      <c r="E630" s="189">
        <v>114.8</v>
      </c>
      <c r="F630" s="159"/>
      <c r="G630" s="159"/>
      <c r="H630" s="159"/>
      <c r="I630" s="159"/>
      <c r="J630" s="159"/>
      <c r="K630" s="159"/>
      <c r="L630" s="159"/>
      <c r="M630" s="159"/>
      <c r="N630" s="158"/>
      <c r="O630" s="158"/>
      <c r="P630" s="158"/>
      <c r="Q630" s="158"/>
      <c r="R630" s="159"/>
      <c r="S630" s="159"/>
      <c r="T630" s="159"/>
      <c r="U630" s="159"/>
      <c r="V630" s="159"/>
      <c r="W630" s="159"/>
      <c r="X630" s="159"/>
      <c r="Y630" s="149"/>
      <c r="Z630" s="149"/>
      <c r="AA630" s="149"/>
      <c r="AB630" s="149"/>
      <c r="AC630" s="149"/>
      <c r="AD630" s="149"/>
      <c r="AE630" s="149"/>
      <c r="AF630" s="149"/>
      <c r="AG630" s="149" t="s">
        <v>307</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x14ac:dyDescent="0.2">
      <c r="A631" s="156"/>
      <c r="B631" s="157"/>
      <c r="C631" s="195" t="s">
        <v>969</v>
      </c>
      <c r="D631" s="188"/>
      <c r="E631" s="189">
        <v>31</v>
      </c>
      <c r="F631" s="159"/>
      <c r="G631" s="159"/>
      <c r="H631" s="159"/>
      <c r="I631" s="159"/>
      <c r="J631" s="159"/>
      <c r="K631" s="159"/>
      <c r="L631" s="159"/>
      <c r="M631" s="159"/>
      <c r="N631" s="158"/>
      <c r="O631" s="158"/>
      <c r="P631" s="158"/>
      <c r="Q631" s="158"/>
      <c r="R631" s="159"/>
      <c r="S631" s="159"/>
      <c r="T631" s="159"/>
      <c r="U631" s="159"/>
      <c r="V631" s="159"/>
      <c r="W631" s="159"/>
      <c r="X631" s="159"/>
      <c r="Y631" s="149"/>
      <c r="Z631" s="149"/>
      <c r="AA631" s="149"/>
      <c r="AB631" s="149"/>
      <c r="AC631" s="149"/>
      <c r="AD631" s="149"/>
      <c r="AE631" s="149"/>
      <c r="AF631" s="149"/>
      <c r="AG631" s="149" t="s">
        <v>307</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x14ac:dyDescent="0.2">
      <c r="A632" s="156"/>
      <c r="B632" s="157"/>
      <c r="C632" s="195" t="s">
        <v>970</v>
      </c>
      <c r="D632" s="188"/>
      <c r="E632" s="189">
        <v>1</v>
      </c>
      <c r="F632" s="159"/>
      <c r="G632" s="159"/>
      <c r="H632" s="159"/>
      <c r="I632" s="159"/>
      <c r="J632" s="159"/>
      <c r="K632" s="159"/>
      <c r="L632" s="159"/>
      <c r="M632" s="159"/>
      <c r="N632" s="158"/>
      <c r="O632" s="158"/>
      <c r="P632" s="158"/>
      <c r="Q632" s="158"/>
      <c r="R632" s="159"/>
      <c r="S632" s="159"/>
      <c r="T632" s="159"/>
      <c r="U632" s="159"/>
      <c r="V632" s="159"/>
      <c r="W632" s="159"/>
      <c r="X632" s="159"/>
      <c r="Y632" s="149"/>
      <c r="Z632" s="149"/>
      <c r="AA632" s="149"/>
      <c r="AB632" s="149"/>
      <c r="AC632" s="149"/>
      <c r="AD632" s="149"/>
      <c r="AE632" s="149"/>
      <c r="AF632" s="149"/>
      <c r="AG632" s="149" t="s">
        <v>307</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x14ac:dyDescent="0.2">
      <c r="A633" s="156"/>
      <c r="B633" s="157"/>
      <c r="C633" s="195" t="s">
        <v>971</v>
      </c>
      <c r="D633" s="188"/>
      <c r="E633" s="189">
        <v>10.1</v>
      </c>
      <c r="F633" s="159"/>
      <c r="G633" s="159"/>
      <c r="H633" s="159"/>
      <c r="I633" s="159"/>
      <c r="J633" s="159"/>
      <c r="K633" s="159"/>
      <c r="L633" s="159"/>
      <c r="M633" s="159"/>
      <c r="N633" s="158"/>
      <c r="O633" s="158"/>
      <c r="P633" s="158"/>
      <c r="Q633" s="158"/>
      <c r="R633" s="159"/>
      <c r="S633" s="159"/>
      <c r="T633" s="159"/>
      <c r="U633" s="159"/>
      <c r="V633" s="159"/>
      <c r="W633" s="159"/>
      <c r="X633" s="159"/>
      <c r="Y633" s="149"/>
      <c r="Z633" s="149"/>
      <c r="AA633" s="149"/>
      <c r="AB633" s="149"/>
      <c r="AC633" s="149"/>
      <c r="AD633" s="149"/>
      <c r="AE633" s="149"/>
      <c r="AF633" s="149"/>
      <c r="AG633" s="149" t="s">
        <v>307</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x14ac:dyDescent="0.2">
      <c r="A634" s="156"/>
      <c r="B634" s="157"/>
      <c r="C634" s="195" t="s">
        <v>972</v>
      </c>
      <c r="D634" s="188"/>
      <c r="E634" s="189">
        <v>4.5999999999999996</v>
      </c>
      <c r="F634" s="159"/>
      <c r="G634" s="159"/>
      <c r="H634" s="159"/>
      <c r="I634" s="159"/>
      <c r="J634" s="159"/>
      <c r="K634" s="159"/>
      <c r="L634" s="159"/>
      <c r="M634" s="159"/>
      <c r="N634" s="158"/>
      <c r="O634" s="158"/>
      <c r="P634" s="158"/>
      <c r="Q634" s="158"/>
      <c r="R634" s="159"/>
      <c r="S634" s="159"/>
      <c r="T634" s="159"/>
      <c r="U634" s="159"/>
      <c r="V634" s="159"/>
      <c r="W634" s="159"/>
      <c r="X634" s="159"/>
      <c r="Y634" s="149"/>
      <c r="Z634" s="149"/>
      <c r="AA634" s="149"/>
      <c r="AB634" s="149"/>
      <c r="AC634" s="149"/>
      <c r="AD634" s="149"/>
      <c r="AE634" s="149"/>
      <c r="AF634" s="149"/>
      <c r="AG634" s="149" t="s">
        <v>307</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x14ac:dyDescent="0.2">
      <c r="A635" s="156"/>
      <c r="B635" s="157"/>
      <c r="C635" s="195" t="s">
        <v>973</v>
      </c>
      <c r="D635" s="188"/>
      <c r="E635" s="189">
        <v>4</v>
      </c>
      <c r="F635" s="159"/>
      <c r="G635" s="159"/>
      <c r="H635" s="159"/>
      <c r="I635" s="159"/>
      <c r="J635" s="159"/>
      <c r="K635" s="159"/>
      <c r="L635" s="159"/>
      <c r="M635" s="159"/>
      <c r="N635" s="158"/>
      <c r="O635" s="158"/>
      <c r="P635" s="158"/>
      <c r="Q635" s="158"/>
      <c r="R635" s="159"/>
      <c r="S635" s="159"/>
      <c r="T635" s="159"/>
      <c r="U635" s="159"/>
      <c r="V635" s="159"/>
      <c r="W635" s="159"/>
      <c r="X635" s="159"/>
      <c r="Y635" s="149"/>
      <c r="Z635" s="149"/>
      <c r="AA635" s="149"/>
      <c r="AB635" s="149"/>
      <c r="AC635" s="149"/>
      <c r="AD635" s="149"/>
      <c r="AE635" s="149"/>
      <c r="AF635" s="149"/>
      <c r="AG635" s="149" t="s">
        <v>307</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x14ac:dyDescent="0.2">
      <c r="A636" s="156"/>
      <c r="B636" s="157"/>
      <c r="C636" s="195" t="s">
        <v>974</v>
      </c>
      <c r="D636" s="188"/>
      <c r="E636" s="189">
        <v>60.2</v>
      </c>
      <c r="F636" s="159"/>
      <c r="G636" s="159"/>
      <c r="H636" s="159"/>
      <c r="I636" s="159"/>
      <c r="J636" s="159"/>
      <c r="K636" s="159"/>
      <c r="L636" s="159"/>
      <c r="M636" s="159"/>
      <c r="N636" s="158"/>
      <c r="O636" s="158"/>
      <c r="P636" s="158"/>
      <c r="Q636" s="158"/>
      <c r="R636" s="159"/>
      <c r="S636" s="159"/>
      <c r="T636" s="159"/>
      <c r="U636" s="159"/>
      <c r="V636" s="159"/>
      <c r="W636" s="159"/>
      <c r="X636" s="159"/>
      <c r="Y636" s="149"/>
      <c r="Z636" s="149"/>
      <c r="AA636" s="149"/>
      <c r="AB636" s="149"/>
      <c r="AC636" s="149"/>
      <c r="AD636" s="149"/>
      <c r="AE636" s="149"/>
      <c r="AF636" s="149"/>
      <c r="AG636" s="149" t="s">
        <v>307</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x14ac:dyDescent="0.2">
      <c r="A637" s="156"/>
      <c r="B637" s="157"/>
      <c r="C637" s="195" t="s">
        <v>975</v>
      </c>
      <c r="D637" s="188"/>
      <c r="E637" s="189">
        <v>1.8</v>
      </c>
      <c r="F637" s="159"/>
      <c r="G637" s="159"/>
      <c r="H637" s="159"/>
      <c r="I637" s="159"/>
      <c r="J637" s="159"/>
      <c r="K637" s="159"/>
      <c r="L637" s="159"/>
      <c r="M637" s="159"/>
      <c r="N637" s="158"/>
      <c r="O637" s="158"/>
      <c r="P637" s="158"/>
      <c r="Q637" s="158"/>
      <c r="R637" s="159"/>
      <c r="S637" s="159"/>
      <c r="T637" s="159"/>
      <c r="U637" s="159"/>
      <c r="V637" s="159"/>
      <c r="W637" s="159"/>
      <c r="X637" s="159"/>
      <c r="Y637" s="149"/>
      <c r="Z637" s="149"/>
      <c r="AA637" s="149"/>
      <c r="AB637" s="149"/>
      <c r="AC637" s="149"/>
      <c r="AD637" s="149"/>
      <c r="AE637" s="149"/>
      <c r="AF637" s="149"/>
      <c r="AG637" s="149" t="s">
        <v>307</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56"/>
      <c r="B638" s="157"/>
      <c r="C638" s="195" t="s">
        <v>976</v>
      </c>
      <c r="D638" s="188"/>
      <c r="E638" s="189">
        <v>2.6</v>
      </c>
      <c r="F638" s="159"/>
      <c r="G638" s="159"/>
      <c r="H638" s="159"/>
      <c r="I638" s="159"/>
      <c r="J638" s="159"/>
      <c r="K638" s="159"/>
      <c r="L638" s="159"/>
      <c r="M638" s="159"/>
      <c r="N638" s="158"/>
      <c r="O638" s="158"/>
      <c r="P638" s="158"/>
      <c r="Q638" s="158"/>
      <c r="R638" s="159"/>
      <c r="S638" s="159"/>
      <c r="T638" s="159"/>
      <c r="U638" s="159"/>
      <c r="V638" s="159"/>
      <c r="W638" s="159"/>
      <c r="X638" s="159"/>
      <c r="Y638" s="149"/>
      <c r="Z638" s="149"/>
      <c r="AA638" s="149"/>
      <c r="AB638" s="149"/>
      <c r="AC638" s="149"/>
      <c r="AD638" s="149"/>
      <c r="AE638" s="149"/>
      <c r="AF638" s="149"/>
      <c r="AG638" s="149" t="s">
        <v>307</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x14ac:dyDescent="0.2">
      <c r="A639" s="156"/>
      <c r="B639" s="157"/>
      <c r="C639" s="195" t="s">
        <v>977</v>
      </c>
      <c r="D639" s="188"/>
      <c r="E639" s="189">
        <v>2.2999999999999998</v>
      </c>
      <c r="F639" s="159"/>
      <c r="G639" s="159"/>
      <c r="H639" s="159"/>
      <c r="I639" s="159"/>
      <c r="J639" s="159"/>
      <c r="K639" s="159"/>
      <c r="L639" s="159"/>
      <c r="M639" s="159"/>
      <c r="N639" s="158"/>
      <c r="O639" s="158"/>
      <c r="P639" s="158"/>
      <c r="Q639" s="158"/>
      <c r="R639" s="159"/>
      <c r="S639" s="159"/>
      <c r="T639" s="159"/>
      <c r="U639" s="159"/>
      <c r="V639" s="159"/>
      <c r="W639" s="159"/>
      <c r="X639" s="159"/>
      <c r="Y639" s="149"/>
      <c r="Z639" s="149"/>
      <c r="AA639" s="149"/>
      <c r="AB639" s="149"/>
      <c r="AC639" s="149"/>
      <c r="AD639" s="149"/>
      <c r="AE639" s="149"/>
      <c r="AF639" s="149"/>
      <c r="AG639" s="149" t="s">
        <v>307</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x14ac:dyDescent="0.2">
      <c r="A640" s="168">
        <v>139</v>
      </c>
      <c r="B640" s="169" t="s">
        <v>978</v>
      </c>
      <c r="C640" s="184" t="s">
        <v>979</v>
      </c>
      <c r="D640" s="170" t="s">
        <v>300</v>
      </c>
      <c r="E640" s="171">
        <v>51.428570000000001</v>
      </c>
      <c r="F640" s="172"/>
      <c r="G640" s="173">
        <f>ROUND(E640*F640,2)</f>
        <v>0</v>
      </c>
      <c r="H640" s="172"/>
      <c r="I640" s="173">
        <f>ROUND(E640*H640,2)</f>
        <v>0</v>
      </c>
      <c r="J640" s="172"/>
      <c r="K640" s="173">
        <f>ROUND(E640*J640,2)</f>
        <v>0</v>
      </c>
      <c r="L640" s="173">
        <v>21</v>
      </c>
      <c r="M640" s="173">
        <f>G640*(1+L640/100)</f>
        <v>0</v>
      </c>
      <c r="N640" s="171">
        <v>6.7000000000000002E-4</v>
      </c>
      <c r="O640" s="171">
        <f>ROUND(E640*N640,2)</f>
        <v>0.03</v>
      </c>
      <c r="P640" s="171">
        <v>0.31900000000000001</v>
      </c>
      <c r="Q640" s="171">
        <f>ROUND(E640*P640,2)</f>
        <v>16.41</v>
      </c>
      <c r="R640" s="173" t="s">
        <v>962</v>
      </c>
      <c r="S640" s="173" t="s">
        <v>288</v>
      </c>
      <c r="T640" s="174" t="s">
        <v>288</v>
      </c>
      <c r="U640" s="159">
        <v>0.317</v>
      </c>
      <c r="V640" s="159">
        <f>ROUND(E640*U640,2)</f>
        <v>16.3</v>
      </c>
      <c r="W640" s="159"/>
      <c r="X640" s="159" t="s">
        <v>302</v>
      </c>
      <c r="Y640" s="149"/>
      <c r="Z640" s="149"/>
      <c r="AA640" s="149"/>
      <c r="AB640" s="149"/>
      <c r="AC640" s="149"/>
      <c r="AD640" s="149"/>
      <c r="AE640" s="149"/>
      <c r="AF640" s="149"/>
      <c r="AG640" s="149" t="s">
        <v>303</v>
      </c>
      <c r="AH640" s="149"/>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ht="22.5" outlineLevel="1" x14ac:dyDescent="0.2">
      <c r="A641" s="156"/>
      <c r="B641" s="157"/>
      <c r="C641" s="262" t="s">
        <v>980</v>
      </c>
      <c r="D641" s="263"/>
      <c r="E641" s="263"/>
      <c r="F641" s="263"/>
      <c r="G641" s="263"/>
      <c r="H641" s="159"/>
      <c r="I641" s="159"/>
      <c r="J641" s="159"/>
      <c r="K641" s="159"/>
      <c r="L641" s="159"/>
      <c r="M641" s="159"/>
      <c r="N641" s="158"/>
      <c r="O641" s="158"/>
      <c r="P641" s="158"/>
      <c r="Q641" s="158"/>
      <c r="R641" s="159"/>
      <c r="S641" s="159"/>
      <c r="T641" s="159"/>
      <c r="U641" s="159"/>
      <c r="V641" s="159"/>
      <c r="W641" s="159"/>
      <c r="X641" s="159"/>
      <c r="Y641" s="149"/>
      <c r="Z641" s="149"/>
      <c r="AA641" s="149"/>
      <c r="AB641" s="149"/>
      <c r="AC641" s="149"/>
      <c r="AD641" s="149"/>
      <c r="AE641" s="149"/>
      <c r="AF641" s="149"/>
      <c r="AG641" s="149" t="s">
        <v>305</v>
      </c>
      <c r="AH641" s="149"/>
      <c r="AI641" s="149"/>
      <c r="AJ641" s="149"/>
      <c r="AK641" s="149"/>
      <c r="AL641" s="149"/>
      <c r="AM641" s="149"/>
      <c r="AN641" s="149"/>
      <c r="AO641" s="149"/>
      <c r="AP641" s="149"/>
      <c r="AQ641" s="149"/>
      <c r="AR641" s="149"/>
      <c r="AS641" s="149"/>
      <c r="AT641" s="149"/>
      <c r="AU641" s="149"/>
      <c r="AV641" s="149"/>
      <c r="AW641" s="149"/>
      <c r="AX641" s="149"/>
      <c r="AY641" s="149"/>
      <c r="AZ641" s="149"/>
      <c r="BA641" s="194" t="str">
        <f>C641</f>
        <v>nebo vybourání otvorů průřezové plochy přes 4 m2 v příčkách, včetně pomocného lešení o výšce podlahy do 1900 mm a pro zatížení do 1,5 kPa  (150 kg/m2),</v>
      </c>
      <c r="BB641" s="149"/>
      <c r="BC641" s="149"/>
      <c r="BD641" s="149"/>
      <c r="BE641" s="149"/>
      <c r="BF641" s="149"/>
      <c r="BG641" s="149"/>
      <c r="BH641" s="149"/>
    </row>
    <row r="642" spans="1:60" outlineLevel="1" x14ac:dyDescent="0.2">
      <c r="A642" s="156"/>
      <c r="B642" s="157"/>
      <c r="C642" s="195" t="s">
        <v>306</v>
      </c>
      <c r="D642" s="188"/>
      <c r="E642" s="189"/>
      <c r="F642" s="159"/>
      <c r="G642" s="159"/>
      <c r="H642" s="159"/>
      <c r="I642" s="159"/>
      <c r="J642" s="159"/>
      <c r="K642" s="159"/>
      <c r="L642" s="159"/>
      <c r="M642" s="159"/>
      <c r="N642" s="158"/>
      <c r="O642" s="158"/>
      <c r="P642" s="158"/>
      <c r="Q642" s="158"/>
      <c r="R642" s="159"/>
      <c r="S642" s="159"/>
      <c r="T642" s="159"/>
      <c r="U642" s="159"/>
      <c r="V642" s="159"/>
      <c r="W642" s="159"/>
      <c r="X642" s="159"/>
      <c r="Y642" s="149"/>
      <c r="Z642" s="149"/>
      <c r="AA642" s="149"/>
      <c r="AB642" s="149"/>
      <c r="AC642" s="149"/>
      <c r="AD642" s="149"/>
      <c r="AE642" s="149"/>
      <c r="AF642" s="149"/>
      <c r="AG642" s="149" t="s">
        <v>307</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x14ac:dyDescent="0.2">
      <c r="A643" s="156"/>
      <c r="B643" s="157"/>
      <c r="C643" s="195" t="s">
        <v>981</v>
      </c>
      <c r="D643" s="188"/>
      <c r="E643" s="189">
        <v>51.428570000000001</v>
      </c>
      <c r="F643" s="159"/>
      <c r="G643" s="159"/>
      <c r="H643" s="159"/>
      <c r="I643" s="159"/>
      <c r="J643" s="159"/>
      <c r="K643" s="159"/>
      <c r="L643" s="159"/>
      <c r="M643" s="159"/>
      <c r="N643" s="158"/>
      <c r="O643" s="158"/>
      <c r="P643" s="158"/>
      <c r="Q643" s="158"/>
      <c r="R643" s="159"/>
      <c r="S643" s="159"/>
      <c r="T643" s="159"/>
      <c r="U643" s="159"/>
      <c r="V643" s="159"/>
      <c r="W643" s="159"/>
      <c r="X643" s="159"/>
      <c r="Y643" s="149"/>
      <c r="Z643" s="149"/>
      <c r="AA643" s="149"/>
      <c r="AB643" s="149"/>
      <c r="AC643" s="149"/>
      <c r="AD643" s="149"/>
      <c r="AE643" s="149"/>
      <c r="AF643" s="149"/>
      <c r="AG643" s="149" t="s">
        <v>307</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ht="22.5" outlineLevel="1" x14ac:dyDescent="0.2">
      <c r="A644" s="168">
        <v>140</v>
      </c>
      <c r="B644" s="169" t="s">
        <v>982</v>
      </c>
      <c r="C644" s="184" t="s">
        <v>983</v>
      </c>
      <c r="D644" s="170" t="s">
        <v>314</v>
      </c>
      <c r="E644" s="171">
        <v>113</v>
      </c>
      <c r="F644" s="172"/>
      <c r="G644" s="173">
        <f>ROUND(E644*F644,2)</f>
        <v>0</v>
      </c>
      <c r="H644" s="172"/>
      <c r="I644" s="173">
        <f>ROUND(E644*H644,2)</f>
        <v>0</v>
      </c>
      <c r="J644" s="172"/>
      <c r="K644" s="173">
        <f>ROUND(E644*J644,2)</f>
        <v>0</v>
      </c>
      <c r="L644" s="173">
        <v>21</v>
      </c>
      <c r="M644" s="173">
        <f>G644*(1+L644/100)</f>
        <v>0</v>
      </c>
      <c r="N644" s="171">
        <v>1.2800000000000001E-3</v>
      </c>
      <c r="O644" s="171">
        <f>ROUND(E644*N644,2)</f>
        <v>0.14000000000000001</v>
      </c>
      <c r="P644" s="171">
        <v>1.8</v>
      </c>
      <c r="Q644" s="171">
        <f>ROUND(E644*P644,2)</f>
        <v>203.4</v>
      </c>
      <c r="R644" s="173" t="s">
        <v>962</v>
      </c>
      <c r="S644" s="173" t="s">
        <v>288</v>
      </c>
      <c r="T644" s="174" t="s">
        <v>288</v>
      </c>
      <c r="U644" s="159">
        <v>1.52</v>
      </c>
      <c r="V644" s="159">
        <f>ROUND(E644*U644,2)</f>
        <v>171.76</v>
      </c>
      <c r="W644" s="159"/>
      <c r="X644" s="159" t="s">
        <v>302</v>
      </c>
      <c r="Y644" s="149"/>
      <c r="Z644" s="149"/>
      <c r="AA644" s="149"/>
      <c r="AB644" s="149"/>
      <c r="AC644" s="149"/>
      <c r="AD644" s="149"/>
      <c r="AE644" s="149"/>
      <c r="AF644" s="149"/>
      <c r="AG644" s="149" t="s">
        <v>303</v>
      </c>
      <c r="AH644" s="149"/>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ht="22.5" outlineLevel="1" x14ac:dyDescent="0.2">
      <c r="A645" s="156"/>
      <c r="B645" s="157"/>
      <c r="C645" s="262" t="s">
        <v>984</v>
      </c>
      <c r="D645" s="263"/>
      <c r="E645" s="263"/>
      <c r="F645" s="263"/>
      <c r="G645" s="263"/>
      <c r="H645" s="159"/>
      <c r="I645" s="159"/>
      <c r="J645" s="159"/>
      <c r="K645" s="159"/>
      <c r="L645" s="159"/>
      <c r="M645" s="159"/>
      <c r="N645" s="158"/>
      <c r="O645" s="158"/>
      <c r="P645" s="158"/>
      <c r="Q645" s="158"/>
      <c r="R645" s="159"/>
      <c r="S645" s="159"/>
      <c r="T645" s="159"/>
      <c r="U645" s="159"/>
      <c r="V645" s="159"/>
      <c r="W645" s="159"/>
      <c r="X645" s="159"/>
      <c r="Y645" s="149"/>
      <c r="Z645" s="149"/>
      <c r="AA645" s="149"/>
      <c r="AB645" s="149"/>
      <c r="AC645" s="149"/>
      <c r="AD645" s="149"/>
      <c r="AE645" s="149"/>
      <c r="AF645" s="149"/>
      <c r="AG645" s="149" t="s">
        <v>305</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94" t="str">
        <f>C645</f>
        <v>nebo vybourání otvorů průřezové plochy přes 4 m2 ve zdivu nadzákladovém, včetně pomocného lešení o výšce podlahy do 1900 mm a pro zatížení do 1,5 kPa  (150 kg/m2)</v>
      </c>
      <c r="BB645" s="149"/>
      <c r="BC645" s="149"/>
      <c r="BD645" s="149"/>
      <c r="BE645" s="149"/>
      <c r="BF645" s="149"/>
      <c r="BG645" s="149"/>
      <c r="BH645" s="149"/>
    </row>
    <row r="646" spans="1:60" outlineLevel="1" x14ac:dyDescent="0.2">
      <c r="A646" s="156"/>
      <c r="B646" s="157"/>
      <c r="C646" s="195" t="s">
        <v>306</v>
      </c>
      <c r="D646" s="188"/>
      <c r="E646" s="189"/>
      <c r="F646" s="159"/>
      <c r="G646" s="159"/>
      <c r="H646" s="159"/>
      <c r="I646" s="159"/>
      <c r="J646" s="159"/>
      <c r="K646" s="159"/>
      <c r="L646" s="159"/>
      <c r="M646" s="159"/>
      <c r="N646" s="158"/>
      <c r="O646" s="158"/>
      <c r="P646" s="158"/>
      <c r="Q646" s="158"/>
      <c r="R646" s="159"/>
      <c r="S646" s="159"/>
      <c r="T646" s="159"/>
      <c r="U646" s="159"/>
      <c r="V646" s="159"/>
      <c r="W646" s="159"/>
      <c r="X646" s="159"/>
      <c r="Y646" s="149"/>
      <c r="Z646" s="149"/>
      <c r="AA646" s="149"/>
      <c r="AB646" s="149"/>
      <c r="AC646" s="149"/>
      <c r="AD646" s="149"/>
      <c r="AE646" s="149"/>
      <c r="AF646" s="149"/>
      <c r="AG646" s="149" t="s">
        <v>307</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x14ac:dyDescent="0.2">
      <c r="A647" s="156"/>
      <c r="B647" s="157"/>
      <c r="C647" s="195" t="s">
        <v>985</v>
      </c>
      <c r="D647" s="188"/>
      <c r="E647" s="189">
        <v>113</v>
      </c>
      <c r="F647" s="159"/>
      <c r="G647" s="159"/>
      <c r="H647" s="159"/>
      <c r="I647" s="159"/>
      <c r="J647" s="159"/>
      <c r="K647" s="159"/>
      <c r="L647" s="159"/>
      <c r="M647" s="159"/>
      <c r="N647" s="158"/>
      <c r="O647" s="158"/>
      <c r="P647" s="158"/>
      <c r="Q647" s="158"/>
      <c r="R647" s="159"/>
      <c r="S647" s="159"/>
      <c r="T647" s="159"/>
      <c r="U647" s="159"/>
      <c r="V647" s="159"/>
      <c r="W647" s="159"/>
      <c r="X647" s="159"/>
      <c r="Y647" s="149"/>
      <c r="Z647" s="149"/>
      <c r="AA647" s="149"/>
      <c r="AB647" s="149"/>
      <c r="AC647" s="149"/>
      <c r="AD647" s="149"/>
      <c r="AE647" s="149"/>
      <c r="AF647" s="149"/>
      <c r="AG647" s="149" t="s">
        <v>307</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ht="22.5" outlineLevel="1" x14ac:dyDescent="0.2">
      <c r="A648" s="168">
        <v>141</v>
      </c>
      <c r="B648" s="169" t="s">
        <v>986</v>
      </c>
      <c r="C648" s="184" t="s">
        <v>987</v>
      </c>
      <c r="D648" s="170" t="s">
        <v>314</v>
      </c>
      <c r="E648" s="171">
        <v>10.6</v>
      </c>
      <c r="F648" s="172"/>
      <c r="G648" s="173">
        <f>ROUND(E648*F648,2)</f>
        <v>0</v>
      </c>
      <c r="H648" s="172"/>
      <c r="I648" s="173">
        <f>ROUND(E648*H648,2)</f>
        <v>0</v>
      </c>
      <c r="J648" s="172"/>
      <c r="K648" s="173">
        <f>ROUND(E648*J648,2)</f>
        <v>0</v>
      </c>
      <c r="L648" s="173">
        <v>21</v>
      </c>
      <c r="M648" s="173">
        <f>G648*(1+L648/100)</f>
        <v>0</v>
      </c>
      <c r="N648" s="171">
        <v>6.6600000000000001E-3</v>
      </c>
      <c r="O648" s="171">
        <f>ROUND(E648*N648,2)</f>
        <v>7.0000000000000007E-2</v>
      </c>
      <c r="P648" s="171">
        <v>2.4</v>
      </c>
      <c r="Q648" s="171">
        <f>ROUND(E648*P648,2)</f>
        <v>25.44</v>
      </c>
      <c r="R648" s="173" t="s">
        <v>962</v>
      </c>
      <c r="S648" s="173" t="s">
        <v>288</v>
      </c>
      <c r="T648" s="174" t="s">
        <v>288</v>
      </c>
      <c r="U648" s="159">
        <v>6.72</v>
      </c>
      <c r="V648" s="159">
        <f>ROUND(E648*U648,2)</f>
        <v>71.23</v>
      </c>
      <c r="W648" s="159"/>
      <c r="X648" s="159" t="s">
        <v>302</v>
      </c>
      <c r="Y648" s="149"/>
      <c r="Z648" s="149"/>
      <c r="AA648" s="149"/>
      <c r="AB648" s="149"/>
      <c r="AC648" s="149"/>
      <c r="AD648" s="149"/>
      <c r="AE648" s="149"/>
      <c r="AF648" s="149"/>
      <c r="AG648" s="149" t="s">
        <v>303</v>
      </c>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x14ac:dyDescent="0.2">
      <c r="A649" s="156"/>
      <c r="B649" s="157"/>
      <c r="C649" s="262" t="s">
        <v>988</v>
      </c>
      <c r="D649" s="263"/>
      <c r="E649" s="263"/>
      <c r="F649" s="263"/>
      <c r="G649" s="263"/>
      <c r="H649" s="159"/>
      <c r="I649" s="159"/>
      <c r="J649" s="159"/>
      <c r="K649" s="159"/>
      <c r="L649" s="159"/>
      <c r="M649" s="159"/>
      <c r="N649" s="158"/>
      <c r="O649" s="158"/>
      <c r="P649" s="158"/>
      <c r="Q649" s="158"/>
      <c r="R649" s="159"/>
      <c r="S649" s="159"/>
      <c r="T649" s="159"/>
      <c r="U649" s="159"/>
      <c r="V649" s="159"/>
      <c r="W649" s="159"/>
      <c r="X649" s="159"/>
      <c r="Y649" s="149"/>
      <c r="Z649" s="149"/>
      <c r="AA649" s="149"/>
      <c r="AB649" s="149"/>
      <c r="AC649" s="149"/>
      <c r="AD649" s="149"/>
      <c r="AE649" s="149"/>
      <c r="AF649" s="149"/>
      <c r="AG649" s="149" t="s">
        <v>305</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x14ac:dyDescent="0.2">
      <c r="A650" s="156"/>
      <c r="B650" s="157"/>
      <c r="C650" s="195" t="s">
        <v>306</v>
      </c>
      <c r="D650" s="188"/>
      <c r="E650" s="189"/>
      <c r="F650" s="159"/>
      <c r="G650" s="159"/>
      <c r="H650" s="159"/>
      <c r="I650" s="159"/>
      <c r="J650" s="159"/>
      <c r="K650" s="159"/>
      <c r="L650" s="159"/>
      <c r="M650" s="159"/>
      <c r="N650" s="158"/>
      <c r="O650" s="158"/>
      <c r="P650" s="158"/>
      <c r="Q650" s="158"/>
      <c r="R650" s="159"/>
      <c r="S650" s="159"/>
      <c r="T650" s="159"/>
      <c r="U650" s="159"/>
      <c r="V650" s="159"/>
      <c r="W650" s="159"/>
      <c r="X650" s="159"/>
      <c r="Y650" s="149"/>
      <c r="Z650" s="149"/>
      <c r="AA650" s="149"/>
      <c r="AB650" s="149"/>
      <c r="AC650" s="149"/>
      <c r="AD650" s="149"/>
      <c r="AE650" s="149"/>
      <c r="AF650" s="149"/>
      <c r="AG650" s="149" t="s">
        <v>307</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x14ac:dyDescent="0.2">
      <c r="A651" s="156"/>
      <c r="B651" s="157"/>
      <c r="C651" s="195" t="s">
        <v>989</v>
      </c>
      <c r="D651" s="188"/>
      <c r="E651" s="189">
        <v>10.6</v>
      </c>
      <c r="F651" s="159"/>
      <c r="G651" s="159"/>
      <c r="H651" s="159"/>
      <c r="I651" s="159"/>
      <c r="J651" s="159"/>
      <c r="K651" s="159"/>
      <c r="L651" s="159"/>
      <c r="M651" s="159"/>
      <c r="N651" s="158"/>
      <c r="O651" s="158"/>
      <c r="P651" s="158"/>
      <c r="Q651" s="158"/>
      <c r="R651" s="159"/>
      <c r="S651" s="159"/>
      <c r="T651" s="159"/>
      <c r="U651" s="159"/>
      <c r="V651" s="159"/>
      <c r="W651" s="159"/>
      <c r="X651" s="159"/>
      <c r="Y651" s="149"/>
      <c r="Z651" s="149"/>
      <c r="AA651" s="149"/>
      <c r="AB651" s="149"/>
      <c r="AC651" s="149"/>
      <c r="AD651" s="149"/>
      <c r="AE651" s="149"/>
      <c r="AF651" s="149"/>
      <c r="AG651" s="149" t="s">
        <v>307</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ht="22.5" outlineLevel="1" x14ac:dyDescent="0.2">
      <c r="A652" s="168">
        <v>142</v>
      </c>
      <c r="B652" s="169" t="s">
        <v>990</v>
      </c>
      <c r="C652" s="184" t="s">
        <v>991</v>
      </c>
      <c r="D652" s="170" t="s">
        <v>314</v>
      </c>
      <c r="E652" s="171">
        <v>100.59</v>
      </c>
      <c r="F652" s="172"/>
      <c r="G652" s="173">
        <f>ROUND(E652*F652,2)</f>
        <v>0</v>
      </c>
      <c r="H652" s="172"/>
      <c r="I652" s="173">
        <f>ROUND(E652*H652,2)</f>
        <v>0</v>
      </c>
      <c r="J652" s="172"/>
      <c r="K652" s="173">
        <f>ROUND(E652*J652,2)</f>
        <v>0</v>
      </c>
      <c r="L652" s="173">
        <v>21</v>
      </c>
      <c r="M652" s="173">
        <f>G652*(1+L652/100)</f>
        <v>0</v>
      </c>
      <c r="N652" s="171">
        <v>0</v>
      </c>
      <c r="O652" s="171">
        <f>ROUND(E652*N652,2)</f>
        <v>0</v>
      </c>
      <c r="P652" s="171">
        <v>2.2000000000000002</v>
      </c>
      <c r="Q652" s="171">
        <f>ROUND(E652*P652,2)</f>
        <v>221.3</v>
      </c>
      <c r="R652" s="173" t="s">
        <v>962</v>
      </c>
      <c r="S652" s="173" t="s">
        <v>288</v>
      </c>
      <c r="T652" s="174" t="s">
        <v>288</v>
      </c>
      <c r="U652" s="159">
        <v>5.87</v>
      </c>
      <c r="V652" s="159">
        <f>ROUND(E652*U652,2)</f>
        <v>590.46</v>
      </c>
      <c r="W652" s="159"/>
      <c r="X652" s="159" t="s">
        <v>302</v>
      </c>
      <c r="Y652" s="149"/>
      <c r="Z652" s="149"/>
      <c r="AA652" s="149"/>
      <c r="AB652" s="149"/>
      <c r="AC652" s="149"/>
      <c r="AD652" s="149"/>
      <c r="AE652" s="149"/>
      <c r="AF652" s="149"/>
      <c r="AG652" s="149" t="s">
        <v>303</v>
      </c>
      <c r="AH652" s="149"/>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x14ac:dyDescent="0.2">
      <c r="A653" s="156"/>
      <c r="B653" s="157"/>
      <c r="C653" s="268" t="s">
        <v>964</v>
      </c>
      <c r="D653" s="269"/>
      <c r="E653" s="269"/>
      <c r="F653" s="269"/>
      <c r="G653" s="269"/>
      <c r="H653" s="159"/>
      <c r="I653" s="159"/>
      <c r="J653" s="159"/>
      <c r="K653" s="159"/>
      <c r="L653" s="159"/>
      <c r="M653" s="159"/>
      <c r="N653" s="158"/>
      <c r="O653" s="158"/>
      <c r="P653" s="158"/>
      <c r="Q653" s="158"/>
      <c r="R653" s="159"/>
      <c r="S653" s="159"/>
      <c r="T653" s="159"/>
      <c r="U653" s="159"/>
      <c r="V653" s="159"/>
      <c r="W653" s="159"/>
      <c r="X653" s="159"/>
      <c r="Y653" s="149"/>
      <c r="Z653" s="149"/>
      <c r="AA653" s="149"/>
      <c r="AB653" s="149"/>
      <c r="AC653" s="149"/>
      <c r="AD653" s="149"/>
      <c r="AE653" s="149"/>
      <c r="AF653" s="149"/>
      <c r="AG653" s="149" t="s">
        <v>318</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56"/>
      <c r="B654" s="157"/>
      <c r="C654" s="195" t="s">
        <v>306</v>
      </c>
      <c r="D654" s="188"/>
      <c r="E654" s="189"/>
      <c r="F654" s="159"/>
      <c r="G654" s="159"/>
      <c r="H654" s="159"/>
      <c r="I654" s="159"/>
      <c r="J654" s="159"/>
      <c r="K654" s="159"/>
      <c r="L654" s="159"/>
      <c r="M654" s="159"/>
      <c r="N654" s="158"/>
      <c r="O654" s="158"/>
      <c r="P654" s="158"/>
      <c r="Q654" s="158"/>
      <c r="R654" s="159"/>
      <c r="S654" s="159"/>
      <c r="T654" s="159"/>
      <c r="U654" s="159"/>
      <c r="V654" s="159"/>
      <c r="W654" s="159"/>
      <c r="X654" s="159"/>
      <c r="Y654" s="149"/>
      <c r="Z654" s="149"/>
      <c r="AA654" s="149"/>
      <c r="AB654" s="149"/>
      <c r="AC654" s="149"/>
      <c r="AD654" s="149"/>
      <c r="AE654" s="149"/>
      <c r="AF654" s="149"/>
      <c r="AG654" s="149" t="s">
        <v>307</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x14ac:dyDescent="0.2">
      <c r="A655" s="156"/>
      <c r="B655" s="157"/>
      <c r="C655" s="195" t="s">
        <v>992</v>
      </c>
      <c r="D655" s="188"/>
      <c r="E655" s="189">
        <v>100.59</v>
      </c>
      <c r="F655" s="159"/>
      <c r="G655" s="159"/>
      <c r="H655" s="159"/>
      <c r="I655" s="159"/>
      <c r="J655" s="159"/>
      <c r="K655" s="159"/>
      <c r="L655" s="159"/>
      <c r="M655" s="159"/>
      <c r="N655" s="158"/>
      <c r="O655" s="158"/>
      <c r="P655" s="158"/>
      <c r="Q655" s="158"/>
      <c r="R655" s="159"/>
      <c r="S655" s="159"/>
      <c r="T655" s="159"/>
      <c r="U655" s="159"/>
      <c r="V655" s="159"/>
      <c r="W655" s="159"/>
      <c r="X655" s="159"/>
      <c r="Y655" s="149"/>
      <c r="Z655" s="149"/>
      <c r="AA655" s="149"/>
      <c r="AB655" s="149"/>
      <c r="AC655" s="149"/>
      <c r="AD655" s="149"/>
      <c r="AE655" s="149"/>
      <c r="AF655" s="149"/>
      <c r="AG655" s="149" t="s">
        <v>307</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ht="22.5" outlineLevel="1" x14ac:dyDescent="0.2">
      <c r="A656" s="168">
        <v>143</v>
      </c>
      <c r="B656" s="169" t="s">
        <v>993</v>
      </c>
      <c r="C656" s="184" t="s">
        <v>994</v>
      </c>
      <c r="D656" s="170" t="s">
        <v>300</v>
      </c>
      <c r="E656" s="171">
        <v>14.6</v>
      </c>
      <c r="F656" s="172"/>
      <c r="G656" s="173">
        <f>ROUND(E656*F656,2)</f>
        <v>0</v>
      </c>
      <c r="H656" s="172"/>
      <c r="I656" s="173">
        <f>ROUND(E656*H656,2)</f>
        <v>0</v>
      </c>
      <c r="J656" s="172"/>
      <c r="K656" s="173">
        <f>ROUND(E656*J656,2)</f>
        <v>0</v>
      </c>
      <c r="L656" s="173">
        <v>21</v>
      </c>
      <c r="M656" s="173">
        <f>G656*(1+L656/100)</f>
        <v>0</v>
      </c>
      <c r="N656" s="171">
        <v>0</v>
      </c>
      <c r="O656" s="171">
        <f>ROUND(E656*N656,2)</f>
        <v>0</v>
      </c>
      <c r="P656" s="171">
        <v>1.26E-2</v>
      </c>
      <c r="Q656" s="171">
        <f>ROUND(E656*P656,2)</f>
        <v>0.18</v>
      </c>
      <c r="R656" s="173" t="s">
        <v>962</v>
      </c>
      <c r="S656" s="173" t="s">
        <v>288</v>
      </c>
      <c r="T656" s="174" t="s">
        <v>288</v>
      </c>
      <c r="U656" s="159">
        <v>0.33</v>
      </c>
      <c r="V656" s="159">
        <f>ROUND(E656*U656,2)</f>
        <v>4.82</v>
      </c>
      <c r="W656" s="159"/>
      <c r="X656" s="159" t="s">
        <v>302</v>
      </c>
      <c r="Y656" s="149"/>
      <c r="Z656" s="149"/>
      <c r="AA656" s="149"/>
      <c r="AB656" s="149"/>
      <c r="AC656" s="149"/>
      <c r="AD656" s="149"/>
      <c r="AE656" s="149"/>
      <c r="AF656" s="149"/>
      <c r="AG656" s="149" t="s">
        <v>303</v>
      </c>
      <c r="AH656" s="149"/>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x14ac:dyDescent="0.2">
      <c r="A657" s="156"/>
      <c r="B657" s="157"/>
      <c r="C657" s="195" t="s">
        <v>306</v>
      </c>
      <c r="D657" s="188"/>
      <c r="E657" s="189"/>
      <c r="F657" s="159"/>
      <c r="G657" s="159"/>
      <c r="H657" s="159"/>
      <c r="I657" s="159"/>
      <c r="J657" s="159"/>
      <c r="K657" s="159"/>
      <c r="L657" s="159"/>
      <c r="M657" s="159"/>
      <c r="N657" s="158"/>
      <c r="O657" s="158"/>
      <c r="P657" s="158"/>
      <c r="Q657" s="158"/>
      <c r="R657" s="159"/>
      <c r="S657" s="159"/>
      <c r="T657" s="159"/>
      <c r="U657" s="159"/>
      <c r="V657" s="159"/>
      <c r="W657" s="159"/>
      <c r="X657" s="159"/>
      <c r="Y657" s="149"/>
      <c r="Z657" s="149"/>
      <c r="AA657" s="149"/>
      <c r="AB657" s="149"/>
      <c r="AC657" s="149"/>
      <c r="AD657" s="149"/>
      <c r="AE657" s="149"/>
      <c r="AF657" s="149"/>
      <c r="AG657" s="149" t="s">
        <v>307</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x14ac:dyDescent="0.2">
      <c r="A658" s="156"/>
      <c r="B658" s="157"/>
      <c r="C658" s="195" t="s">
        <v>995</v>
      </c>
      <c r="D658" s="188"/>
      <c r="E658" s="189">
        <v>14.6</v>
      </c>
      <c r="F658" s="159"/>
      <c r="G658" s="159"/>
      <c r="H658" s="159"/>
      <c r="I658" s="159"/>
      <c r="J658" s="159"/>
      <c r="K658" s="159"/>
      <c r="L658" s="159"/>
      <c r="M658" s="159"/>
      <c r="N658" s="158"/>
      <c r="O658" s="158"/>
      <c r="P658" s="158"/>
      <c r="Q658" s="158"/>
      <c r="R658" s="159"/>
      <c r="S658" s="159"/>
      <c r="T658" s="159"/>
      <c r="U658" s="159"/>
      <c r="V658" s="159"/>
      <c r="W658" s="159"/>
      <c r="X658" s="159"/>
      <c r="Y658" s="149"/>
      <c r="Z658" s="149"/>
      <c r="AA658" s="149"/>
      <c r="AB658" s="149"/>
      <c r="AC658" s="149"/>
      <c r="AD658" s="149"/>
      <c r="AE658" s="149"/>
      <c r="AF658" s="149"/>
      <c r="AG658" s="149" t="s">
        <v>307</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ht="22.5" outlineLevel="1" x14ac:dyDescent="0.2">
      <c r="A659" s="168">
        <v>144</v>
      </c>
      <c r="B659" s="169" t="s">
        <v>996</v>
      </c>
      <c r="C659" s="184" t="s">
        <v>997</v>
      </c>
      <c r="D659" s="170" t="s">
        <v>300</v>
      </c>
      <c r="E659" s="171">
        <v>657</v>
      </c>
      <c r="F659" s="172"/>
      <c r="G659" s="173">
        <f>ROUND(E659*F659,2)</f>
        <v>0</v>
      </c>
      <c r="H659" s="172"/>
      <c r="I659" s="173">
        <f>ROUND(E659*H659,2)</f>
        <v>0</v>
      </c>
      <c r="J659" s="172"/>
      <c r="K659" s="173">
        <f>ROUND(E659*J659,2)</f>
        <v>0</v>
      </c>
      <c r="L659" s="173">
        <v>21</v>
      </c>
      <c r="M659" s="173">
        <f>G659*(1+L659/100)</f>
        <v>0</v>
      </c>
      <c r="N659" s="171">
        <v>0</v>
      </c>
      <c r="O659" s="171">
        <f>ROUND(E659*N659,2)</f>
        <v>0</v>
      </c>
      <c r="P659" s="171">
        <v>2.5200000000000001E-3</v>
      </c>
      <c r="Q659" s="171">
        <f>ROUND(E659*P659,2)</f>
        <v>1.66</v>
      </c>
      <c r="R659" s="173" t="s">
        <v>962</v>
      </c>
      <c r="S659" s="173" t="s">
        <v>288</v>
      </c>
      <c r="T659" s="174" t="s">
        <v>288</v>
      </c>
      <c r="U659" s="159">
        <v>5.7000000000000002E-2</v>
      </c>
      <c r="V659" s="159">
        <f>ROUND(E659*U659,2)</f>
        <v>37.450000000000003</v>
      </c>
      <c r="W659" s="159"/>
      <c r="X659" s="159" t="s">
        <v>302</v>
      </c>
      <c r="Y659" s="149"/>
      <c r="Z659" s="149"/>
      <c r="AA659" s="149"/>
      <c r="AB659" s="149"/>
      <c r="AC659" s="149"/>
      <c r="AD659" s="149"/>
      <c r="AE659" s="149"/>
      <c r="AF659" s="149"/>
      <c r="AG659" s="149" t="s">
        <v>303</v>
      </c>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x14ac:dyDescent="0.2">
      <c r="A660" s="156"/>
      <c r="B660" s="157"/>
      <c r="C660" s="195" t="s">
        <v>998</v>
      </c>
      <c r="D660" s="188"/>
      <c r="E660" s="189">
        <v>657</v>
      </c>
      <c r="F660" s="159"/>
      <c r="G660" s="159"/>
      <c r="H660" s="159"/>
      <c r="I660" s="159"/>
      <c r="J660" s="159"/>
      <c r="K660" s="159"/>
      <c r="L660" s="159"/>
      <c r="M660" s="159"/>
      <c r="N660" s="158"/>
      <c r="O660" s="158"/>
      <c r="P660" s="158"/>
      <c r="Q660" s="158"/>
      <c r="R660" s="159"/>
      <c r="S660" s="159"/>
      <c r="T660" s="159"/>
      <c r="U660" s="159"/>
      <c r="V660" s="159"/>
      <c r="W660" s="159"/>
      <c r="X660" s="159"/>
      <c r="Y660" s="149"/>
      <c r="Z660" s="149"/>
      <c r="AA660" s="149"/>
      <c r="AB660" s="149"/>
      <c r="AC660" s="149"/>
      <c r="AD660" s="149"/>
      <c r="AE660" s="149"/>
      <c r="AF660" s="149"/>
      <c r="AG660" s="149" t="s">
        <v>307</v>
      </c>
      <c r="AH660" s="149">
        <v>5</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ht="22.5" outlineLevel="1" x14ac:dyDescent="0.2">
      <c r="A661" s="168">
        <v>145</v>
      </c>
      <c r="B661" s="169" t="s">
        <v>999</v>
      </c>
      <c r="C661" s="184" t="s">
        <v>1000</v>
      </c>
      <c r="D661" s="170" t="s">
        <v>300</v>
      </c>
      <c r="E661" s="171">
        <v>129.4</v>
      </c>
      <c r="F661" s="172"/>
      <c r="G661" s="173">
        <f>ROUND(E661*F661,2)</f>
        <v>0</v>
      </c>
      <c r="H661" s="172"/>
      <c r="I661" s="173">
        <f>ROUND(E661*H661,2)</f>
        <v>0</v>
      </c>
      <c r="J661" s="172"/>
      <c r="K661" s="173">
        <f>ROUND(E661*J661,2)</f>
        <v>0</v>
      </c>
      <c r="L661" s="173">
        <v>21</v>
      </c>
      <c r="M661" s="173">
        <f>G661*(1+L661/100)</f>
        <v>0</v>
      </c>
      <c r="N661" s="171">
        <v>0</v>
      </c>
      <c r="O661" s="171">
        <f>ROUND(E661*N661,2)</f>
        <v>0</v>
      </c>
      <c r="P661" s="171">
        <v>0.11</v>
      </c>
      <c r="Q661" s="171">
        <f>ROUND(E661*P661,2)</f>
        <v>14.23</v>
      </c>
      <c r="R661" s="173" t="s">
        <v>962</v>
      </c>
      <c r="S661" s="173" t="s">
        <v>288</v>
      </c>
      <c r="T661" s="174" t="s">
        <v>288</v>
      </c>
      <c r="U661" s="159">
        <v>0.34599999999999997</v>
      </c>
      <c r="V661" s="159">
        <f>ROUND(E661*U661,2)</f>
        <v>44.77</v>
      </c>
      <c r="W661" s="159"/>
      <c r="X661" s="159" t="s">
        <v>302</v>
      </c>
      <c r="Y661" s="149"/>
      <c r="Z661" s="149"/>
      <c r="AA661" s="149"/>
      <c r="AB661" s="149"/>
      <c r="AC661" s="149"/>
      <c r="AD661" s="149"/>
      <c r="AE661" s="149"/>
      <c r="AF661" s="149"/>
      <c r="AG661" s="149" t="s">
        <v>303</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x14ac:dyDescent="0.2">
      <c r="A662" s="156"/>
      <c r="B662" s="157"/>
      <c r="C662" s="262" t="s">
        <v>1001</v>
      </c>
      <c r="D662" s="263"/>
      <c r="E662" s="263"/>
      <c r="F662" s="263"/>
      <c r="G662" s="263"/>
      <c r="H662" s="159"/>
      <c r="I662" s="159"/>
      <c r="J662" s="159"/>
      <c r="K662" s="159"/>
      <c r="L662" s="159"/>
      <c r="M662" s="159"/>
      <c r="N662" s="158"/>
      <c r="O662" s="158"/>
      <c r="P662" s="158"/>
      <c r="Q662" s="158"/>
      <c r="R662" s="159"/>
      <c r="S662" s="159"/>
      <c r="T662" s="159"/>
      <c r="U662" s="159"/>
      <c r="V662" s="159"/>
      <c r="W662" s="159"/>
      <c r="X662" s="159"/>
      <c r="Y662" s="149"/>
      <c r="Z662" s="149"/>
      <c r="AA662" s="149"/>
      <c r="AB662" s="149"/>
      <c r="AC662" s="149"/>
      <c r="AD662" s="149"/>
      <c r="AE662" s="149"/>
      <c r="AF662" s="149"/>
      <c r="AG662" s="149" t="s">
        <v>305</v>
      </c>
      <c r="AH662" s="149"/>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x14ac:dyDescent="0.2">
      <c r="A663" s="156"/>
      <c r="B663" s="157"/>
      <c r="C663" s="195" t="s">
        <v>306</v>
      </c>
      <c r="D663" s="188"/>
      <c r="E663" s="189"/>
      <c r="F663" s="159"/>
      <c r="G663" s="159"/>
      <c r="H663" s="159"/>
      <c r="I663" s="159"/>
      <c r="J663" s="159"/>
      <c r="K663" s="159"/>
      <c r="L663" s="159"/>
      <c r="M663" s="159"/>
      <c r="N663" s="158"/>
      <c r="O663" s="158"/>
      <c r="P663" s="158"/>
      <c r="Q663" s="158"/>
      <c r="R663" s="159"/>
      <c r="S663" s="159"/>
      <c r="T663" s="159"/>
      <c r="U663" s="159"/>
      <c r="V663" s="159"/>
      <c r="W663" s="159"/>
      <c r="X663" s="159"/>
      <c r="Y663" s="149"/>
      <c r="Z663" s="149"/>
      <c r="AA663" s="149"/>
      <c r="AB663" s="149"/>
      <c r="AC663" s="149"/>
      <c r="AD663" s="149"/>
      <c r="AE663" s="149"/>
      <c r="AF663" s="149"/>
      <c r="AG663" s="149" t="s">
        <v>307</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x14ac:dyDescent="0.2">
      <c r="A664" s="156"/>
      <c r="B664" s="157"/>
      <c r="C664" s="195" t="s">
        <v>968</v>
      </c>
      <c r="D664" s="188"/>
      <c r="E664" s="189">
        <v>114.8</v>
      </c>
      <c r="F664" s="159"/>
      <c r="G664" s="159"/>
      <c r="H664" s="159"/>
      <c r="I664" s="159"/>
      <c r="J664" s="159"/>
      <c r="K664" s="159"/>
      <c r="L664" s="159"/>
      <c r="M664" s="159"/>
      <c r="N664" s="158"/>
      <c r="O664" s="158"/>
      <c r="P664" s="158"/>
      <c r="Q664" s="158"/>
      <c r="R664" s="159"/>
      <c r="S664" s="159"/>
      <c r="T664" s="159"/>
      <c r="U664" s="159"/>
      <c r="V664" s="159"/>
      <c r="W664" s="159"/>
      <c r="X664" s="159"/>
      <c r="Y664" s="149"/>
      <c r="Z664" s="149"/>
      <c r="AA664" s="149"/>
      <c r="AB664" s="149"/>
      <c r="AC664" s="149"/>
      <c r="AD664" s="149"/>
      <c r="AE664" s="149"/>
      <c r="AF664" s="149"/>
      <c r="AG664" s="149" t="s">
        <v>307</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x14ac:dyDescent="0.2">
      <c r="A665" s="156"/>
      <c r="B665" s="157"/>
      <c r="C665" s="195" t="s">
        <v>995</v>
      </c>
      <c r="D665" s="188"/>
      <c r="E665" s="189">
        <v>14.6</v>
      </c>
      <c r="F665" s="159"/>
      <c r="G665" s="159"/>
      <c r="H665" s="159"/>
      <c r="I665" s="159"/>
      <c r="J665" s="159"/>
      <c r="K665" s="159"/>
      <c r="L665" s="159"/>
      <c r="M665" s="159"/>
      <c r="N665" s="158"/>
      <c r="O665" s="158"/>
      <c r="P665" s="158"/>
      <c r="Q665" s="158"/>
      <c r="R665" s="159"/>
      <c r="S665" s="159"/>
      <c r="T665" s="159"/>
      <c r="U665" s="159"/>
      <c r="V665" s="159"/>
      <c r="W665" s="159"/>
      <c r="X665" s="159"/>
      <c r="Y665" s="149"/>
      <c r="Z665" s="149"/>
      <c r="AA665" s="149"/>
      <c r="AB665" s="149"/>
      <c r="AC665" s="149"/>
      <c r="AD665" s="149"/>
      <c r="AE665" s="149"/>
      <c r="AF665" s="149"/>
      <c r="AG665" s="149" t="s">
        <v>307</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ht="33.75" outlineLevel="1" x14ac:dyDescent="0.2">
      <c r="A666" s="168">
        <v>146</v>
      </c>
      <c r="B666" s="169" t="s">
        <v>1002</v>
      </c>
      <c r="C666" s="184" t="s">
        <v>1003</v>
      </c>
      <c r="D666" s="170" t="s">
        <v>300</v>
      </c>
      <c r="E666" s="171">
        <v>366.6</v>
      </c>
      <c r="F666" s="172"/>
      <c r="G666" s="173">
        <f>ROUND(E666*F666,2)</f>
        <v>0</v>
      </c>
      <c r="H666" s="172"/>
      <c r="I666" s="173">
        <f>ROUND(E666*H666,2)</f>
        <v>0</v>
      </c>
      <c r="J666" s="172"/>
      <c r="K666" s="173">
        <f>ROUND(E666*J666,2)</f>
        <v>0</v>
      </c>
      <c r="L666" s="173">
        <v>21</v>
      </c>
      <c r="M666" s="173">
        <f>G666*(1+L666/100)</f>
        <v>0</v>
      </c>
      <c r="N666" s="171">
        <v>6.0999999999999997E-4</v>
      </c>
      <c r="O666" s="171">
        <f>ROUND(E666*N666,2)</f>
        <v>0.22</v>
      </c>
      <c r="P666" s="171">
        <v>3.4000000000000002E-2</v>
      </c>
      <c r="Q666" s="171">
        <f>ROUND(E666*P666,2)</f>
        <v>12.46</v>
      </c>
      <c r="R666" s="173" t="s">
        <v>962</v>
      </c>
      <c r="S666" s="173" t="s">
        <v>288</v>
      </c>
      <c r="T666" s="174" t="s">
        <v>288</v>
      </c>
      <c r="U666" s="159">
        <v>0.27</v>
      </c>
      <c r="V666" s="159">
        <f>ROUND(E666*U666,2)</f>
        <v>98.98</v>
      </c>
      <c r="W666" s="159"/>
      <c r="X666" s="159" t="s">
        <v>302</v>
      </c>
      <c r="Y666" s="149"/>
      <c r="Z666" s="149"/>
      <c r="AA666" s="149"/>
      <c r="AB666" s="149"/>
      <c r="AC666" s="149"/>
      <c r="AD666" s="149"/>
      <c r="AE666" s="149"/>
      <c r="AF666" s="149"/>
      <c r="AG666" s="149" t="s">
        <v>303</v>
      </c>
      <c r="AH666" s="149"/>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x14ac:dyDescent="0.2">
      <c r="A667" s="156"/>
      <c r="B667" s="157"/>
      <c r="C667" s="195" t="s">
        <v>306</v>
      </c>
      <c r="D667" s="188"/>
      <c r="E667" s="189"/>
      <c r="F667" s="159"/>
      <c r="G667" s="159"/>
      <c r="H667" s="159"/>
      <c r="I667" s="159"/>
      <c r="J667" s="159"/>
      <c r="K667" s="159"/>
      <c r="L667" s="159"/>
      <c r="M667" s="159"/>
      <c r="N667" s="158"/>
      <c r="O667" s="158"/>
      <c r="P667" s="158"/>
      <c r="Q667" s="158"/>
      <c r="R667" s="159"/>
      <c r="S667" s="159"/>
      <c r="T667" s="159"/>
      <c r="U667" s="159"/>
      <c r="V667" s="159"/>
      <c r="W667" s="159"/>
      <c r="X667" s="159"/>
      <c r="Y667" s="149"/>
      <c r="Z667" s="149"/>
      <c r="AA667" s="149"/>
      <c r="AB667" s="149"/>
      <c r="AC667" s="149"/>
      <c r="AD667" s="149"/>
      <c r="AE667" s="149"/>
      <c r="AF667" s="149"/>
      <c r="AG667" s="149" t="s">
        <v>307</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x14ac:dyDescent="0.2">
      <c r="A668" s="156"/>
      <c r="B668" s="157"/>
      <c r="C668" s="195" t="s">
        <v>1004</v>
      </c>
      <c r="D668" s="188"/>
      <c r="E668" s="189">
        <v>366.6</v>
      </c>
      <c r="F668" s="159"/>
      <c r="G668" s="159"/>
      <c r="H668" s="159"/>
      <c r="I668" s="159"/>
      <c r="J668" s="159"/>
      <c r="K668" s="159"/>
      <c r="L668" s="159"/>
      <c r="M668" s="159"/>
      <c r="N668" s="158"/>
      <c r="O668" s="158"/>
      <c r="P668" s="158"/>
      <c r="Q668" s="158"/>
      <c r="R668" s="159"/>
      <c r="S668" s="159"/>
      <c r="T668" s="159"/>
      <c r="U668" s="159"/>
      <c r="V668" s="159"/>
      <c r="W668" s="159"/>
      <c r="X668" s="159"/>
      <c r="Y668" s="149"/>
      <c r="Z668" s="149"/>
      <c r="AA668" s="149"/>
      <c r="AB668" s="149"/>
      <c r="AC668" s="149"/>
      <c r="AD668" s="149"/>
      <c r="AE668" s="149"/>
      <c r="AF668" s="149"/>
      <c r="AG668" s="149" t="s">
        <v>307</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ht="33.75" outlineLevel="1" x14ac:dyDescent="0.2">
      <c r="A669" s="168">
        <v>147</v>
      </c>
      <c r="B669" s="169" t="s">
        <v>1005</v>
      </c>
      <c r="C669" s="184" t="s">
        <v>1006</v>
      </c>
      <c r="D669" s="170" t="s">
        <v>300</v>
      </c>
      <c r="E669" s="171">
        <v>31.5</v>
      </c>
      <c r="F669" s="172"/>
      <c r="G669" s="173">
        <f>ROUND(E669*F669,2)</f>
        <v>0</v>
      </c>
      <c r="H669" s="172"/>
      <c r="I669" s="173">
        <f>ROUND(E669*H669,2)</f>
        <v>0</v>
      </c>
      <c r="J669" s="172"/>
      <c r="K669" s="173">
        <f>ROUND(E669*J669,2)</f>
        <v>0</v>
      </c>
      <c r="L669" s="173">
        <v>21</v>
      </c>
      <c r="M669" s="173">
        <f>G669*(1+L669/100)</f>
        <v>0</v>
      </c>
      <c r="N669" s="171">
        <v>1.17E-3</v>
      </c>
      <c r="O669" s="171">
        <f>ROUND(E669*N669,2)</f>
        <v>0.04</v>
      </c>
      <c r="P669" s="171">
        <v>7.5999999999999998E-2</v>
      </c>
      <c r="Q669" s="171">
        <f>ROUND(E669*P669,2)</f>
        <v>2.39</v>
      </c>
      <c r="R669" s="173" t="s">
        <v>962</v>
      </c>
      <c r="S669" s="173" t="s">
        <v>288</v>
      </c>
      <c r="T669" s="174" t="s">
        <v>288</v>
      </c>
      <c r="U669" s="159">
        <v>0.93899999999999995</v>
      </c>
      <c r="V669" s="159">
        <f>ROUND(E669*U669,2)</f>
        <v>29.58</v>
      </c>
      <c r="W669" s="159"/>
      <c r="X669" s="159" t="s">
        <v>302</v>
      </c>
      <c r="Y669" s="149"/>
      <c r="Z669" s="149"/>
      <c r="AA669" s="149"/>
      <c r="AB669" s="149"/>
      <c r="AC669" s="149"/>
      <c r="AD669" s="149"/>
      <c r="AE669" s="149"/>
      <c r="AF669" s="149"/>
      <c r="AG669" s="149" t="s">
        <v>303</v>
      </c>
      <c r="AH669" s="149"/>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56"/>
      <c r="B670" s="157"/>
      <c r="C670" s="195" t="s">
        <v>306</v>
      </c>
      <c r="D670" s="188"/>
      <c r="E670" s="189"/>
      <c r="F670" s="159"/>
      <c r="G670" s="159"/>
      <c r="H670" s="159"/>
      <c r="I670" s="159"/>
      <c r="J670" s="159"/>
      <c r="K670" s="159"/>
      <c r="L670" s="159"/>
      <c r="M670" s="159"/>
      <c r="N670" s="158"/>
      <c r="O670" s="158"/>
      <c r="P670" s="158"/>
      <c r="Q670" s="158"/>
      <c r="R670" s="159"/>
      <c r="S670" s="159"/>
      <c r="T670" s="159"/>
      <c r="U670" s="159"/>
      <c r="V670" s="159"/>
      <c r="W670" s="159"/>
      <c r="X670" s="159"/>
      <c r="Y670" s="149"/>
      <c r="Z670" s="149"/>
      <c r="AA670" s="149"/>
      <c r="AB670" s="149"/>
      <c r="AC670" s="149"/>
      <c r="AD670" s="149"/>
      <c r="AE670" s="149"/>
      <c r="AF670" s="149"/>
      <c r="AG670" s="149" t="s">
        <v>307</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x14ac:dyDescent="0.2">
      <c r="A671" s="156"/>
      <c r="B671" s="157"/>
      <c r="C671" s="195" t="s">
        <v>1007</v>
      </c>
      <c r="D671" s="188"/>
      <c r="E671" s="189">
        <v>31.5</v>
      </c>
      <c r="F671" s="159"/>
      <c r="G671" s="159"/>
      <c r="H671" s="159"/>
      <c r="I671" s="159"/>
      <c r="J671" s="159"/>
      <c r="K671" s="159"/>
      <c r="L671" s="159"/>
      <c r="M671" s="159"/>
      <c r="N671" s="158"/>
      <c r="O671" s="158"/>
      <c r="P671" s="158"/>
      <c r="Q671" s="158"/>
      <c r="R671" s="159"/>
      <c r="S671" s="159"/>
      <c r="T671" s="159"/>
      <c r="U671" s="159"/>
      <c r="V671" s="159"/>
      <c r="W671" s="159"/>
      <c r="X671" s="159"/>
      <c r="Y671" s="149"/>
      <c r="Z671" s="149"/>
      <c r="AA671" s="149"/>
      <c r="AB671" s="149"/>
      <c r="AC671" s="149"/>
      <c r="AD671" s="149"/>
      <c r="AE671" s="149"/>
      <c r="AF671" s="149"/>
      <c r="AG671" s="149" t="s">
        <v>307</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x14ac:dyDescent="0.2">
      <c r="A672" s="168">
        <v>148</v>
      </c>
      <c r="B672" s="169" t="s">
        <v>1008</v>
      </c>
      <c r="C672" s="184" t="s">
        <v>1009</v>
      </c>
      <c r="D672" s="170" t="s">
        <v>518</v>
      </c>
      <c r="E672" s="171">
        <v>19.100000000000001</v>
      </c>
      <c r="F672" s="172"/>
      <c r="G672" s="173">
        <f>ROUND(E672*F672,2)</f>
        <v>0</v>
      </c>
      <c r="H672" s="172"/>
      <c r="I672" s="173">
        <f>ROUND(E672*H672,2)</f>
        <v>0</v>
      </c>
      <c r="J672" s="172"/>
      <c r="K672" s="173">
        <f>ROUND(E672*J672,2)</f>
        <v>0</v>
      </c>
      <c r="L672" s="173">
        <v>21</v>
      </c>
      <c r="M672" s="173">
        <f>G672*(1+L672/100)</f>
        <v>0</v>
      </c>
      <c r="N672" s="171">
        <v>0</v>
      </c>
      <c r="O672" s="171">
        <f>ROUND(E672*N672,2)</f>
        <v>0</v>
      </c>
      <c r="P672" s="171">
        <v>4.6000000000000001E-4</v>
      </c>
      <c r="Q672" s="171">
        <f>ROUND(E672*P672,2)</f>
        <v>0.01</v>
      </c>
      <c r="R672" s="173" t="s">
        <v>962</v>
      </c>
      <c r="S672" s="173" t="s">
        <v>288</v>
      </c>
      <c r="T672" s="174" t="s">
        <v>288</v>
      </c>
      <c r="U672" s="159">
        <v>3</v>
      </c>
      <c r="V672" s="159">
        <f>ROUND(E672*U672,2)</f>
        <v>57.3</v>
      </c>
      <c r="W672" s="159"/>
      <c r="X672" s="159" t="s">
        <v>302</v>
      </c>
      <c r="Y672" s="149"/>
      <c r="Z672" s="149"/>
      <c r="AA672" s="149"/>
      <c r="AB672" s="149"/>
      <c r="AC672" s="149"/>
      <c r="AD672" s="149"/>
      <c r="AE672" s="149"/>
      <c r="AF672" s="149"/>
      <c r="AG672" s="149" t="s">
        <v>303</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x14ac:dyDescent="0.2">
      <c r="A673" s="156"/>
      <c r="B673" s="157"/>
      <c r="C673" s="195" t="s">
        <v>1010</v>
      </c>
      <c r="D673" s="188"/>
      <c r="E673" s="189">
        <v>19.100000000000001</v>
      </c>
      <c r="F673" s="159"/>
      <c r="G673" s="159"/>
      <c r="H673" s="159"/>
      <c r="I673" s="159"/>
      <c r="J673" s="159"/>
      <c r="K673" s="159"/>
      <c r="L673" s="159"/>
      <c r="M673" s="159"/>
      <c r="N673" s="158"/>
      <c r="O673" s="158"/>
      <c r="P673" s="158"/>
      <c r="Q673" s="158"/>
      <c r="R673" s="159"/>
      <c r="S673" s="159"/>
      <c r="T673" s="159"/>
      <c r="U673" s="159"/>
      <c r="V673" s="159"/>
      <c r="W673" s="159"/>
      <c r="X673" s="159"/>
      <c r="Y673" s="149"/>
      <c r="Z673" s="149"/>
      <c r="AA673" s="149"/>
      <c r="AB673" s="149"/>
      <c r="AC673" s="149"/>
      <c r="AD673" s="149"/>
      <c r="AE673" s="149"/>
      <c r="AF673" s="149"/>
      <c r="AG673" s="149" t="s">
        <v>307</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ht="33.75" outlineLevel="1" x14ac:dyDescent="0.2">
      <c r="A674" s="168">
        <v>149</v>
      </c>
      <c r="B674" s="169" t="s">
        <v>1011</v>
      </c>
      <c r="C674" s="184" t="s">
        <v>1012</v>
      </c>
      <c r="D674" s="170" t="s">
        <v>314</v>
      </c>
      <c r="E674" s="171">
        <v>2.5</v>
      </c>
      <c r="F674" s="172"/>
      <c r="G674" s="173">
        <f>ROUND(E674*F674,2)</f>
        <v>0</v>
      </c>
      <c r="H674" s="172"/>
      <c r="I674" s="173">
        <f>ROUND(E674*H674,2)</f>
        <v>0</v>
      </c>
      <c r="J674" s="172"/>
      <c r="K674" s="173">
        <f>ROUND(E674*J674,2)</f>
        <v>0</v>
      </c>
      <c r="L674" s="173">
        <v>21</v>
      </c>
      <c r="M674" s="173">
        <f>G674*(1+L674/100)</f>
        <v>0</v>
      </c>
      <c r="N674" s="171">
        <v>1.82E-3</v>
      </c>
      <c r="O674" s="171">
        <f>ROUND(E674*N674,2)</f>
        <v>0</v>
      </c>
      <c r="P674" s="171">
        <v>1.8</v>
      </c>
      <c r="Q674" s="171">
        <f>ROUND(E674*P674,2)</f>
        <v>4.5</v>
      </c>
      <c r="R674" s="173" t="s">
        <v>962</v>
      </c>
      <c r="S674" s="173" t="s">
        <v>288</v>
      </c>
      <c r="T674" s="174" t="s">
        <v>288</v>
      </c>
      <c r="U674" s="159">
        <v>3.1960000000000002</v>
      </c>
      <c r="V674" s="159">
        <f>ROUND(E674*U674,2)</f>
        <v>7.99</v>
      </c>
      <c r="W674" s="159"/>
      <c r="X674" s="159" t="s">
        <v>302</v>
      </c>
      <c r="Y674" s="149"/>
      <c r="Z674" s="149"/>
      <c r="AA674" s="149"/>
      <c r="AB674" s="149"/>
      <c r="AC674" s="149"/>
      <c r="AD674" s="149"/>
      <c r="AE674" s="149"/>
      <c r="AF674" s="149"/>
      <c r="AG674" s="149" t="s">
        <v>303</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x14ac:dyDescent="0.2">
      <c r="A675" s="156"/>
      <c r="B675" s="157"/>
      <c r="C675" s="262" t="s">
        <v>1013</v>
      </c>
      <c r="D675" s="263"/>
      <c r="E675" s="263"/>
      <c r="F675" s="263"/>
      <c r="G675" s="263"/>
      <c r="H675" s="159"/>
      <c r="I675" s="159"/>
      <c r="J675" s="159"/>
      <c r="K675" s="159"/>
      <c r="L675" s="159"/>
      <c r="M675" s="159"/>
      <c r="N675" s="158"/>
      <c r="O675" s="158"/>
      <c r="P675" s="158"/>
      <c r="Q675" s="158"/>
      <c r="R675" s="159"/>
      <c r="S675" s="159"/>
      <c r="T675" s="159"/>
      <c r="U675" s="159"/>
      <c r="V675" s="159"/>
      <c r="W675" s="159"/>
      <c r="X675" s="159"/>
      <c r="Y675" s="149"/>
      <c r="Z675" s="149"/>
      <c r="AA675" s="149"/>
      <c r="AB675" s="149"/>
      <c r="AC675" s="149"/>
      <c r="AD675" s="149"/>
      <c r="AE675" s="149"/>
      <c r="AF675" s="149"/>
      <c r="AG675" s="149" t="s">
        <v>305</v>
      </c>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x14ac:dyDescent="0.2">
      <c r="A676" s="156"/>
      <c r="B676" s="157"/>
      <c r="C676" s="195" t="s">
        <v>306</v>
      </c>
      <c r="D676" s="188"/>
      <c r="E676" s="189"/>
      <c r="F676" s="159"/>
      <c r="G676" s="159"/>
      <c r="H676" s="159"/>
      <c r="I676" s="159"/>
      <c r="J676" s="159"/>
      <c r="K676" s="159"/>
      <c r="L676" s="159"/>
      <c r="M676" s="159"/>
      <c r="N676" s="158"/>
      <c r="O676" s="158"/>
      <c r="P676" s="158"/>
      <c r="Q676" s="158"/>
      <c r="R676" s="159"/>
      <c r="S676" s="159"/>
      <c r="T676" s="159"/>
      <c r="U676" s="159"/>
      <c r="V676" s="159"/>
      <c r="W676" s="159"/>
      <c r="X676" s="159"/>
      <c r="Y676" s="149"/>
      <c r="Z676" s="149"/>
      <c r="AA676" s="149"/>
      <c r="AB676" s="149"/>
      <c r="AC676" s="149"/>
      <c r="AD676" s="149"/>
      <c r="AE676" s="149"/>
      <c r="AF676" s="149"/>
      <c r="AG676" s="149" t="s">
        <v>307</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x14ac:dyDescent="0.2">
      <c r="A677" s="156"/>
      <c r="B677" s="157"/>
      <c r="C677" s="195" t="s">
        <v>1014</v>
      </c>
      <c r="D677" s="188"/>
      <c r="E677" s="189">
        <v>2.5</v>
      </c>
      <c r="F677" s="159"/>
      <c r="G677" s="159"/>
      <c r="H677" s="159"/>
      <c r="I677" s="159"/>
      <c r="J677" s="159"/>
      <c r="K677" s="159"/>
      <c r="L677" s="159"/>
      <c r="M677" s="159"/>
      <c r="N677" s="158"/>
      <c r="O677" s="158"/>
      <c r="P677" s="158"/>
      <c r="Q677" s="158"/>
      <c r="R677" s="159"/>
      <c r="S677" s="159"/>
      <c r="T677" s="159"/>
      <c r="U677" s="159"/>
      <c r="V677" s="159"/>
      <c r="W677" s="159"/>
      <c r="X677" s="159"/>
      <c r="Y677" s="149"/>
      <c r="Z677" s="149"/>
      <c r="AA677" s="149"/>
      <c r="AB677" s="149"/>
      <c r="AC677" s="149"/>
      <c r="AD677" s="149"/>
      <c r="AE677" s="149"/>
      <c r="AF677" s="149"/>
      <c r="AG677" s="149" t="s">
        <v>307</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ht="33.75" outlineLevel="1" x14ac:dyDescent="0.2">
      <c r="A678" s="168">
        <v>150</v>
      </c>
      <c r="B678" s="169" t="s">
        <v>1015</v>
      </c>
      <c r="C678" s="184" t="s">
        <v>1016</v>
      </c>
      <c r="D678" s="170" t="s">
        <v>518</v>
      </c>
      <c r="E678" s="171">
        <v>9</v>
      </c>
      <c r="F678" s="172"/>
      <c r="G678" s="173">
        <f>ROUND(E678*F678,2)</f>
        <v>0</v>
      </c>
      <c r="H678" s="172"/>
      <c r="I678" s="173">
        <f>ROUND(E678*H678,2)</f>
        <v>0</v>
      </c>
      <c r="J678" s="172"/>
      <c r="K678" s="173">
        <f>ROUND(E678*J678,2)</f>
        <v>0</v>
      </c>
      <c r="L678" s="173">
        <v>21</v>
      </c>
      <c r="M678" s="173">
        <f>G678*(1+L678/100)</f>
        <v>0</v>
      </c>
      <c r="N678" s="171">
        <v>0</v>
      </c>
      <c r="O678" s="171">
        <f>ROUND(E678*N678,2)</f>
        <v>0</v>
      </c>
      <c r="P678" s="171">
        <v>6.5000000000000002E-2</v>
      </c>
      <c r="Q678" s="171">
        <f>ROUND(E678*P678,2)</f>
        <v>0.59</v>
      </c>
      <c r="R678" s="173" t="s">
        <v>962</v>
      </c>
      <c r="S678" s="173" t="s">
        <v>288</v>
      </c>
      <c r="T678" s="174" t="s">
        <v>288</v>
      </c>
      <c r="U678" s="159">
        <v>0.93</v>
      </c>
      <c r="V678" s="159">
        <f>ROUND(E678*U678,2)</f>
        <v>8.3699999999999992</v>
      </c>
      <c r="W678" s="159"/>
      <c r="X678" s="159" t="s">
        <v>302</v>
      </c>
      <c r="Y678" s="149"/>
      <c r="Z678" s="149"/>
      <c r="AA678" s="149"/>
      <c r="AB678" s="149"/>
      <c r="AC678" s="149"/>
      <c r="AD678" s="149"/>
      <c r="AE678" s="149"/>
      <c r="AF678" s="149"/>
      <c r="AG678" s="149" t="s">
        <v>303</v>
      </c>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x14ac:dyDescent="0.2">
      <c r="A679" s="156"/>
      <c r="B679" s="157"/>
      <c r="C679" s="195" t="s">
        <v>1017</v>
      </c>
      <c r="D679" s="188"/>
      <c r="E679" s="189">
        <v>9</v>
      </c>
      <c r="F679" s="159"/>
      <c r="G679" s="159"/>
      <c r="H679" s="159"/>
      <c r="I679" s="159"/>
      <c r="J679" s="159"/>
      <c r="K679" s="159"/>
      <c r="L679" s="159"/>
      <c r="M679" s="159"/>
      <c r="N679" s="158"/>
      <c r="O679" s="158"/>
      <c r="P679" s="158"/>
      <c r="Q679" s="158"/>
      <c r="R679" s="159"/>
      <c r="S679" s="159"/>
      <c r="T679" s="159"/>
      <c r="U679" s="159"/>
      <c r="V679" s="159"/>
      <c r="W679" s="159"/>
      <c r="X679" s="159"/>
      <c r="Y679" s="149"/>
      <c r="Z679" s="149"/>
      <c r="AA679" s="149"/>
      <c r="AB679" s="149"/>
      <c r="AC679" s="149"/>
      <c r="AD679" s="149"/>
      <c r="AE679" s="149"/>
      <c r="AF679" s="149"/>
      <c r="AG679" s="149" t="s">
        <v>307</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68">
        <v>151</v>
      </c>
      <c r="B680" s="169" t="s">
        <v>1018</v>
      </c>
      <c r="C680" s="184" t="s">
        <v>1019</v>
      </c>
      <c r="D680" s="170" t="s">
        <v>518</v>
      </c>
      <c r="E680" s="171">
        <v>154.30000000000001</v>
      </c>
      <c r="F680" s="172"/>
      <c r="G680" s="173">
        <f>ROUND(E680*F680,2)</f>
        <v>0</v>
      </c>
      <c r="H680" s="172"/>
      <c r="I680" s="173">
        <f>ROUND(E680*H680,2)</f>
        <v>0</v>
      </c>
      <c r="J680" s="172"/>
      <c r="K680" s="173">
        <f>ROUND(E680*J680,2)</f>
        <v>0</v>
      </c>
      <c r="L680" s="173">
        <v>21</v>
      </c>
      <c r="M680" s="173">
        <f>G680*(1+L680/100)</f>
        <v>0</v>
      </c>
      <c r="N680" s="171">
        <v>0</v>
      </c>
      <c r="O680" s="171">
        <f>ROUND(E680*N680,2)</f>
        <v>0</v>
      </c>
      <c r="P680" s="171">
        <v>2.3E-3</v>
      </c>
      <c r="Q680" s="171">
        <f>ROUND(E680*P680,2)</f>
        <v>0.35</v>
      </c>
      <c r="R680" s="173" t="s">
        <v>1020</v>
      </c>
      <c r="S680" s="173" t="s">
        <v>288</v>
      </c>
      <c r="T680" s="174" t="s">
        <v>288</v>
      </c>
      <c r="U680" s="159">
        <v>0.10349999999999999</v>
      </c>
      <c r="V680" s="159">
        <f>ROUND(E680*U680,2)</f>
        <v>15.97</v>
      </c>
      <c r="W680" s="159"/>
      <c r="X680" s="159" t="s">
        <v>302</v>
      </c>
      <c r="Y680" s="149"/>
      <c r="Z680" s="149"/>
      <c r="AA680" s="149"/>
      <c r="AB680" s="149"/>
      <c r="AC680" s="149"/>
      <c r="AD680" s="149"/>
      <c r="AE680" s="149"/>
      <c r="AF680" s="149"/>
      <c r="AG680" s="149" t="s">
        <v>303</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x14ac:dyDescent="0.2">
      <c r="A681" s="156"/>
      <c r="B681" s="157"/>
      <c r="C681" s="195" t="s">
        <v>1021</v>
      </c>
      <c r="D681" s="188"/>
      <c r="E681" s="189">
        <v>154.30000000000001</v>
      </c>
      <c r="F681" s="159"/>
      <c r="G681" s="159"/>
      <c r="H681" s="159"/>
      <c r="I681" s="159"/>
      <c r="J681" s="159"/>
      <c r="K681" s="159"/>
      <c r="L681" s="159"/>
      <c r="M681" s="159"/>
      <c r="N681" s="158"/>
      <c r="O681" s="158"/>
      <c r="P681" s="158"/>
      <c r="Q681" s="158"/>
      <c r="R681" s="159"/>
      <c r="S681" s="159"/>
      <c r="T681" s="159"/>
      <c r="U681" s="159"/>
      <c r="V681" s="159"/>
      <c r="W681" s="159"/>
      <c r="X681" s="159"/>
      <c r="Y681" s="149"/>
      <c r="Z681" s="149"/>
      <c r="AA681" s="149"/>
      <c r="AB681" s="149"/>
      <c r="AC681" s="149"/>
      <c r="AD681" s="149"/>
      <c r="AE681" s="149"/>
      <c r="AF681" s="149"/>
      <c r="AG681" s="149" t="s">
        <v>307</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ht="22.5" outlineLevel="1" x14ac:dyDescent="0.2">
      <c r="A682" s="168">
        <v>152</v>
      </c>
      <c r="B682" s="169" t="s">
        <v>1022</v>
      </c>
      <c r="C682" s="184" t="s">
        <v>1023</v>
      </c>
      <c r="D682" s="170" t="s">
        <v>1024</v>
      </c>
      <c r="E682" s="171">
        <v>9654.5</v>
      </c>
      <c r="F682" s="172"/>
      <c r="G682" s="173">
        <f>ROUND(E682*F682,2)</f>
        <v>0</v>
      </c>
      <c r="H682" s="172"/>
      <c r="I682" s="173">
        <f>ROUND(E682*H682,2)</f>
        <v>0</v>
      </c>
      <c r="J682" s="172"/>
      <c r="K682" s="173">
        <f>ROUND(E682*J682,2)</f>
        <v>0</v>
      </c>
      <c r="L682" s="173">
        <v>21</v>
      </c>
      <c r="M682" s="173">
        <f>G682*(1+L682/100)</f>
        <v>0</v>
      </c>
      <c r="N682" s="171">
        <v>5.0000000000000002E-5</v>
      </c>
      <c r="O682" s="171">
        <f>ROUND(E682*N682,2)</f>
        <v>0.48</v>
      </c>
      <c r="P682" s="171">
        <v>1E-3</v>
      </c>
      <c r="Q682" s="171">
        <f>ROUND(E682*P682,2)</f>
        <v>9.65</v>
      </c>
      <c r="R682" s="173" t="s">
        <v>1025</v>
      </c>
      <c r="S682" s="173" t="s">
        <v>288</v>
      </c>
      <c r="T682" s="174" t="s">
        <v>288</v>
      </c>
      <c r="U682" s="159">
        <v>0.03</v>
      </c>
      <c r="V682" s="159">
        <f>ROUND(E682*U682,2)</f>
        <v>289.64</v>
      </c>
      <c r="W682" s="159"/>
      <c r="X682" s="159" t="s">
        <v>302</v>
      </c>
      <c r="Y682" s="149"/>
      <c r="Z682" s="149"/>
      <c r="AA682" s="149"/>
      <c r="AB682" s="149"/>
      <c r="AC682" s="149"/>
      <c r="AD682" s="149"/>
      <c r="AE682" s="149"/>
      <c r="AF682" s="149"/>
      <c r="AG682" s="149" t="s">
        <v>303</v>
      </c>
      <c r="AH682" s="149"/>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x14ac:dyDescent="0.2">
      <c r="A683" s="156"/>
      <c r="B683" s="157"/>
      <c r="C683" s="195" t="s">
        <v>306</v>
      </c>
      <c r="D683" s="188"/>
      <c r="E683" s="189"/>
      <c r="F683" s="159"/>
      <c r="G683" s="159"/>
      <c r="H683" s="159"/>
      <c r="I683" s="159"/>
      <c r="J683" s="159"/>
      <c r="K683" s="159"/>
      <c r="L683" s="159"/>
      <c r="M683" s="159"/>
      <c r="N683" s="158"/>
      <c r="O683" s="158"/>
      <c r="P683" s="158"/>
      <c r="Q683" s="158"/>
      <c r="R683" s="159"/>
      <c r="S683" s="159"/>
      <c r="T683" s="159"/>
      <c r="U683" s="159"/>
      <c r="V683" s="159"/>
      <c r="W683" s="159"/>
      <c r="X683" s="159"/>
      <c r="Y683" s="149"/>
      <c r="Z683" s="149"/>
      <c r="AA683" s="149"/>
      <c r="AB683" s="149"/>
      <c r="AC683" s="149"/>
      <c r="AD683" s="149"/>
      <c r="AE683" s="149"/>
      <c r="AF683" s="149"/>
      <c r="AG683" s="149" t="s">
        <v>307</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x14ac:dyDescent="0.2">
      <c r="A684" s="156"/>
      <c r="B684" s="157"/>
      <c r="C684" s="195" t="s">
        <v>1026</v>
      </c>
      <c r="D684" s="188"/>
      <c r="E684" s="189">
        <v>750</v>
      </c>
      <c r="F684" s="159"/>
      <c r="G684" s="159"/>
      <c r="H684" s="159"/>
      <c r="I684" s="159"/>
      <c r="J684" s="159"/>
      <c r="K684" s="159"/>
      <c r="L684" s="159"/>
      <c r="M684" s="159"/>
      <c r="N684" s="158"/>
      <c r="O684" s="158"/>
      <c r="P684" s="158"/>
      <c r="Q684" s="158"/>
      <c r="R684" s="159"/>
      <c r="S684" s="159"/>
      <c r="T684" s="159"/>
      <c r="U684" s="159"/>
      <c r="V684" s="159"/>
      <c r="W684" s="159"/>
      <c r="X684" s="159"/>
      <c r="Y684" s="149"/>
      <c r="Z684" s="149"/>
      <c r="AA684" s="149"/>
      <c r="AB684" s="149"/>
      <c r="AC684" s="149"/>
      <c r="AD684" s="149"/>
      <c r="AE684" s="149"/>
      <c r="AF684" s="149"/>
      <c r="AG684" s="149" t="s">
        <v>307</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x14ac:dyDescent="0.2">
      <c r="A685" s="156"/>
      <c r="B685" s="157"/>
      <c r="C685" s="195" t="s">
        <v>1027</v>
      </c>
      <c r="D685" s="188"/>
      <c r="E685" s="189">
        <v>760</v>
      </c>
      <c r="F685" s="159"/>
      <c r="G685" s="159"/>
      <c r="H685" s="159"/>
      <c r="I685" s="159"/>
      <c r="J685" s="159"/>
      <c r="K685" s="159"/>
      <c r="L685" s="159"/>
      <c r="M685" s="159"/>
      <c r="N685" s="158"/>
      <c r="O685" s="158"/>
      <c r="P685" s="158"/>
      <c r="Q685" s="158"/>
      <c r="R685" s="159"/>
      <c r="S685" s="159"/>
      <c r="T685" s="159"/>
      <c r="U685" s="159"/>
      <c r="V685" s="159"/>
      <c r="W685" s="159"/>
      <c r="X685" s="159"/>
      <c r="Y685" s="149"/>
      <c r="Z685" s="149"/>
      <c r="AA685" s="149"/>
      <c r="AB685" s="149"/>
      <c r="AC685" s="149"/>
      <c r="AD685" s="149"/>
      <c r="AE685" s="149"/>
      <c r="AF685" s="149"/>
      <c r="AG685" s="149" t="s">
        <v>307</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x14ac:dyDescent="0.2">
      <c r="A686" s="156"/>
      <c r="B686" s="157"/>
      <c r="C686" s="195" t="s">
        <v>1028</v>
      </c>
      <c r="D686" s="188"/>
      <c r="E686" s="189">
        <v>91.5</v>
      </c>
      <c r="F686" s="159"/>
      <c r="G686" s="159"/>
      <c r="H686" s="159"/>
      <c r="I686" s="159"/>
      <c r="J686" s="159"/>
      <c r="K686" s="159"/>
      <c r="L686" s="159"/>
      <c r="M686" s="159"/>
      <c r="N686" s="158"/>
      <c r="O686" s="158"/>
      <c r="P686" s="158"/>
      <c r="Q686" s="158"/>
      <c r="R686" s="159"/>
      <c r="S686" s="159"/>
      <c r="T686" s="159"/>
      <c r="U686" s="159"/>
      <c r="V686" s="159"/>
      <c r="W686" s="159"/>
      <c r="X686" s="159"/>
      <c r="Y686" s="149"/>
      <c r="Z686" s="149"/>
      <c r="AA686" s="149"/>
      <c r="AB686" s="149"/>
      <c r="AC686" s="149"/>
      <c r="AD686" s="149"/>
      <c r="AE686" s="149"/>
      <c r="AF686" s="149"/>
      <c r="AG686" s="149" t="s">
        <v>307</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x14ac:dyDescent="0.2">
      <c r="A687" s="156"/>
      <c r="B687" s="157"/>
      <c r="C687" s="195" t="s">
        <v>1029</v>
      </c>
      <c r="D687" s="188"/>
      <c r="E687" s="189">
        <v>5347</v>
      </c>
      <c r="F687" s="159"/>
      <c r="G687" s="159"/>
      <c r="H687" s="159"/>
      <c r="I687" s="159"/>
      <c r="J687" s="159"/>
      <c r="K687" s="159"/>
      <c r="L687" s="159"/>
      <c r="M687" s="159"/>
      <c r="N687" s="158"/>
      <c r="O687" s="158"/>
      <c r="P687" s="158"/>
      <c r="Q687" s="158"/>
      <c r="R687" s="159"/>
      <c r="S687" s="159"/>
      <c r="T687" s="159"/>
      <c r="U687" s="159"/>
      <c r="V687" s="159"/>
      <c r="W687" s="159"/>
      <c r="X687" s="159"/>
      <c r="Y687" s="149"/>
      <c r="Z687" s="149"/>
      <c r="AA687" s="149"/>
      <c r="AB687" s="149"/>
      <c r="AC687" s="149"/>
      <c r="AD687" s="149"/>
      <c r="AE687" s="149"/>
      <c r="AF687" s="149"/>
      <c r="AG687" s="149" t="s">
        <v>307</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x14ac:dyDescent="0.2">
      <c r="A688" s="156"/>
      <c r="B688" s="157"/>
      <c r="C688" s="195" t="s">
        <v>1030</v>
      </c>
      <c r="D688" s="188"/>
      <c r="E688" s="189">
        <v>2294.6999999999998</v>
      </c>
      <c r="F688" s="159"/>
      <c r="G688" s="159"/>
      <c r="H688" s="159"/>
      <c r="I688" s="159"/>
      <c r="J688" s="159"/>
      <c r="K688" s="159"/>
      <c r="L688" s="159"/>
      <c r="M688" s="159"/>
      <c r="N688" s="158"/>
      <c r="O688" s="158"/>
      <c r="P688" s="158"/>
      <c r="Q688" s="158"/>
      <c r="R688" s="159"/>
      <c r="S688" s="159"/>
      <c r="T688" s="159"/>
      <c r="U688" s="159"/>
      <c r="V688" s="159"/>
      <c r="W688" s="159"/>
      <c r="X688" s="159"/>
      <c r="Y688" s="149"/>
      <c r="Z688" s="149"/>
      <c r="AA688" s="149"/>
      <c r="AB688" s="149"/>
      <c r="AC688" s="149"/>
      <c r="AD688" s="149"/>
      <c r="AE688" s="149"/>
      <c r="AF688" s="149"/>
      <c r="AG688" s="149" t="s">
        <v>307</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x14ac:dyDescent="0.2">
      <c r="A689" s="156"/>
      <c r="B689" s="157"/>
      <c r="C689" s="195" t="s">
        <v>1031</v>
      </c>
      <c r="D689" s="188"/>
      <c r="E689" s="189">
        <v>411.3</v>
      </c>
      <c r="F689" s="159"/>
      <c r="G689" s="159"/>
      <c r="H689" s="159"/>
      <c r="I689" s="159"/>
      <c r="J689" s="159"/>
      <c r="K689" s="159"/>
      <c r="L689" s="159"/>
      <c r="M689" s="159"/>
      <c r="N689" s="158"/>
      <c r="O689" s="158"/>
      <c r="P689" s="158"/>
      <c r="Q689" s="158"/>
      <c r="R689" s="159"/>
      <c r="S689" s="159"/>
      <c r="T689" s="159"/>
      <c r="U689" s="159"/>
      <c r="V689" s="159"/>
      <c r="W689" s="159"/>
      <c r="X689" s="159"/>
      <c r="Y689" s="149"/>
      <c r="Z689" s="149"/>
      <c r="AA689" s="149"/>
      <c r="AB689" s="149"/>
      <c r="AC689" s="149"/>
      <c r="AD689" s="149"/>
      <c r="AE689" s="149"/>
      <c r="AF689" s="149"/>
      <c r="AG689" s="149" t="s">
        <v>307</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ht="22.5" outlineLevel="1" x14ac:dyDescent="0.2">
      <c r="A690" s="168">
        <v>153</v>
      </c>
      <c r="B690" s="169" t="s">
        <v>1032</v>
      </c>
      <c r="C690" s="184" t="s">
        <v>1033</v>
      </c>
      <c r="D690" s="170" t="s">
        <v>314</v>
      </c>
      <c r="E690" s="171">
        <v>54.773440000000001</v>
      </c>
      <c r="F690" s="172"/>
      <c r="G690" s="173">
        <f>ROUND(E690*F690,2)</f>
        <v>0</v>
      </c>
      <c r="H690" s="172"/>
      <c r="I690" s="173">
        <f>ROUND(E690*H690,2)</f>
        <v>0</v>
      </c>
      <c r="J690" s="172"/>
      <c r="K690" s="173">
        <f>ROUND(E690*J690,2)</f>
        <v>0</v>
      </c>
      <c r="L690" s="173">
        <v>21</v>
      </c>
      <c r="M690" s="173">
        <f>G690*(1+L690/100)</f>
        <v>0</v>
      </c>
      <c r="N690" s="171">
        <v>0</v>
      </c>
      <c r="O690" s="171">
        <f>ROUND(E690*N690,2)</f>
        <v>0</v>
      </c>
      <c r="P690" s="171">
        <v>0</v>
      </c>
      <c r="Q690" s="171">
        <f>ROUND(E690*P690,2)</f>
        <v>0</v>
      </c>
      <c r="R690" s="173"/>
      <c r="S690" s="173" t="s">
        <v>529</v>
      </c>
      <c r="T690" s="174" t="s">
        <v>289</v>
      </c>
      <c r="U690" s="159">
        <v>0</v>
      </c>
      <c r="V690" s="159">
        <f>ROUND(E690*U690,2)</f>
        <v>0</v>
      </c>
      <c r="W690" s="159"/>
      <c r="X690" s="159" t="s">
        <v>302</v>
      </c>
      <c r="Y690" s="149"/>
      <c r="Z690" s="149"/>
      <c r="AA690" s="149"/>
      <c r="AB690" s="149"/>
      <c r="AC690" s="149"/>
      <c r="AD690" s="149"/>
      <c r="AE690" s="149"/>
      <c r="AF690" s="149"/>
      <c r="AG690" s="149" t="s">
        <v>303</v>
      </c>
      <c r="AH690" s="149"/>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x14ac:dyDescent="0.2">
      <c r="A691" s="156"/>
      <c r="B691" s="157"/>
      <c r="C691" s="268" t="s">
        <v>820</v>
      </c>
      <c r="D691" s="269"/>
      <c r="E691" s="269"/>
      <c r="F691" s="269"/>
      <c r="G691" s="269"/>
      <c r="H691" s="159"/>
      <c r="I691" s="159"/>
      <c r="J691" s="159"/>
      <c r="K691" s="159"/>
      <c r="L691" s="159"/>
      <c r="M691" s="159"/>
      <c r="N691" s="158"/>
      <c r="O691" s="158"/>
      <c r="P691" s="158"/>
      <c r="Q691" s="158"/>
      <c r="R691" s="159"/>
      <c r="S691" s="159"/>
      <c r="T691" s="159"/>
      <c r="U691" s="159"/>
      <c r="V691" s="159"/>
      <c r="W691" s="159"/>
      <c r="X691" s="159"/>
      <c r="Y691" s="149"/>
      <c r="Z691" s="149"/>
      <c r="AA691" s="149"/>
      <c r="AB691" s="149"/>
      <c r="AC691" s="149"/>
      <c r="AD691" s="149"/>
      <c r="AE691" s="149"/>
      <c r="AF691" s="149"/>
      <c r="AG691" s="149" t="s">
        <v>318</v>
      </c>
      <c r="AH691" s="149"/>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x14ac:dyDescent="0.2">
      <c r="A692" s="156"/>
      <c r="B692" s="157"/>
      <c r="C692" s="195" t="s">
        <v>1034</v>
      </c>
      <c r="D692" s="188"/>
      <c r="E692" s="189"/>
      <c r="F692" s="159"/>
      <c r="G692" s="159"/>
      <c r="H692" s="159"/>
      <c r="I692" s="159"/>
      <c r="J692" s="159"/>
      <c r="K692" s="159"/>
      <c r="L692" s="159"/>
      <c r="M692" s="159"/>
      <c r="N692" s="158"/>
      <c r="O692" s="158"/>
      <c r="P692" s="158"/>
      <c r="Q692" s="158"/>
      <c r="R692" s="159"/>
      <c r="S692" s="159"/>
      <c r="T692" s="159"/>
      <c r="U692" s="159"/>
      <c r="V692" s="159"/>
      <c r="W692" s="159"/>
      <c r="X692" s="159"/>
      <c r="Y692" s="149"/>
      <c r="Z692" s="149"/>
      <c r="AA692" s="149"/>
      <c r="AB692" s="149"/>
      <c r="AC692" s="149"/>
      <c r="AD692" s="149"/>
      <c r="AE692" s="149"/>
      <c r="AF692" s="149"/>
      <c r="AG692" s="149" t="s">
        <v>307</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x14ac:dyDescent="0.2">
      <c r="A693" s="156"/>
      <c r="B693" s="157"/>
      <c r="C693" s="195" t="s">
        <v>1035</v>
      </c>
      <c r="D693" s="188"/>
      <c r="E693" s="189">
        <v>22.7</v>
      </c>
      <c r="F693" s="159"/>
      <c r="G693" s="159"/>
      <c r="H693" s="159"/>
      <c r="I693" s="159"/>
      <c r="J693" s="159"/>
      <c r="K693" s="159"/>
      <c r="L693" s="159"/>
      <c r="M693" s="159"/>
      <c r="N693" s="158"/>
      <c r="O693" s="158"/>
      <c r="P693" s="158"/>
      <c r="Q693" s="158"/>
      <c r="R693" s="159"/>
      <c r="S693" s="159"/>
      <c r="T693" s="159"/>
      <c r="U693" s="159"/>
      <c r="V693" s="159"/>
      <c r="W693" s="159"/>
      <c r="X693" s="159"/>
      <c r="Y693" s="149"/>
      <c r="Z693" s="149"/>
      <c r="AA693" s="149"/>
      <c r="AB693" s="149"/>
      <c r="AC693" s="149"/>
      <c r="AD693" s="149"/>
      <c r="AE693" s="149"/>
      <c r="AF693" s="149"/>
      <c r="AG693" s="149" t="s">
        <v>307</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x14ac:dyDescent="0.2">
      <c r="A694" s="156"/>
      <c r="B694" s="157"/>
      <c r="C694" s="195" t="s">
        <v>1036</v>
      </c>
      <c r="D694" s="188"/>
      <c r="E694" s="189">
        <v>0.73</v>
      </c>
      <c r="F694" s="159"/>
      <c r="G694" s="159"/>
      <c r="H694" s="159"/>
      <c r="I694" s="159"/>
      <c r="J694" s="159"/>
      <c r="K694" s="159"/>
      <c r="L694" s="159"/>
      <c r="M694" s="159"/>
      <c r="N694" s="158"/>
      <c r="O694" s="158"/>
      <c r="P694" s="158"/>
      <c r="Q694" s="158"/>
      <c r="R694" s="159"/>
      <c r="S694" s="159"/>
      <c r="T694" s="159"/>
      <c r="U694" s="159"/>
      <c r="V694" s="159"/>
      <c r="W694" s="159"/>
      <c r="X694" s="159"/>
      <c r="Y694" s="149"/>
      <c r="Z694" s="149"/>
      <c r="AA694" s="149"/>
      <c r="AB694" s="149"/>
      <c r="AC694" s="149"/>
      <c r="AD694" s="149"/>
      <c r="AE694" s="149"/>
      <c r="AF694" s="149"/>
      <c r="AG694" s="149" t="s">
        <v>307</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
      <c r="A695" s="156"/>
      <c r="B695" s="157"/>
      <c r="C695" s="195" t="s">
        <v>1037</v>
      </c>
      <c r="D695" s="188"/>
      <c r="E695" s="189">
        <v>12.11</v>
      </c>
      <c r="F695" s="159"/>
      <c r="G695" s="159"/>
      <c r="H695" s="159"/>
      <c r="I695" s="159"/>
      <c r="J695" s="159"/>
      <c r="K695" s="159"/>
      <c r="L695" s="159"/>
      <c r="M695" s="159"/>
      <c r="N695" s="158"/>
      <c r="O695" s="158"/>
      <c r="P695" s="158"/>
      <c r="Q695" s="158"/>
      <c r="R695" s="159"/>
      <c r="S695" s="159"/>
      <c r="T695" s="159"/>
      <c r="U695" s="159"/>
      <c r="V695" s="159"/>
      <c r="W695" s="159"/>
      <c r="X695" s="159"/>
      <c r="Y695" s="149"/>
      <c r="Z695" s="149"/>
      <c r="AA695" s="149"/>
      <c r="AB695" s="149"/>
      <c r="AC695" s="149"/>
      <c r="AD695" s="149"/>
      <c r="AE695" s="149"/>
      <c r="AF695" s="149"/>
      <c r="AG695" s="149" t="s">
        <v>307</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ht="33.75" outlineLevel="1" x14ac:dyDescent="0.2">
      <c r="A696" s="156"/>
      <c r="B696" s="157"/>
      <c r="C696" s="195" t="s">
        <v>1038</v>
      </c>
      <c r="D696" s="188"/>
      <c r="E696" s="189">
        <v>19.233440000000002</v>
      </c>
      <c r="F696" s="159"/>
      <c r="G696" s="159"/>
      <c r="H696" s="159"/>
      <c r="I696" s="159"/>
      <c r="J696" s="159"/>
      <c r="K696" s="159"/>
      <c r="L696" s="159"/>
      <c r="M696" s="159"/>
      <c r="N696" s="158"/>
      <c r="O696" s="158"/>
      <c r="P696" s="158"/>
      <c r="Q696" s="158"/>
      <c r="R696" s="159"/>
      <c r="S696" s="159"/>
      <c r="T696" s="159"/>
      <c r="U696" s="159"/>
      <c r="V696" s="159"/>
      <c r="W696" s="159"/>
      <c r="X696" s="159"/>
      <c r="Y696" s="149"/>
      <c r="Z696" s="149"/>
      <c r="AA696" s="149"/>
      <c r="AB696" s="149"/>
      <c r="AC696" s="149"/>
      <c r="AD696" s="149"/>
      <c r="AE696" s="149"/>
      <c r="AF696" s="149"/>
      <c r="AG696" s="149" t="s">
        <v>307</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x14ac:dyDescent="0.2">
      <c r="A697" s="168">
        <v>154</v>
      </c>
      <c r="B697" s="169" t="s">
        <v>1039</v>
      </c>
      <c r="C697" s="184" t="s">
        <v>1040</v>
      </c>
      <c r="D697" s="170" t="s">
        <v>509</v>
      </c>
      <c r="E697" s="171">
        <v>14</v>
      </c>
      <c r="F697" s="172"/>
      <c r="G697" s="173">
        <f>ROUND(E697*F697,2)</f>
        <v>0</v>
      </c>
      <c r="H697" s="172"/>
      <c r="I697" s="173">
        <f>ROUND(E697*H697,2)</f>
        <v>0</v>
      </c>
      <c r="J697" s="172"/>
      <c r="K697" s="173">
        <f>ROUND(E697*J697,2)</f>
        <v>0</v>
      </c>
      <c r="L697" s="173">
        <v>21</v>
      </c>
      <c r="M697" s="173">
        <f>G697*(1+L697/100)</f>
        <v>0</v>
      </c>
      <c r="N697" s="171">
        <v>0</v>
      </c>
      <c r="O697" s="171">
        <f>ROUND(E697*N697,2)</f>
        <v>0</v>
      </c>
      <c r="P697" s="171">
        <v>0</v>
      </c>
      <c r="Q697" s="171">
        <f>ROUND(E697*P697,2)</f>
        <v>0</v>
      </c>
      <c r="R697" s="173"/>
      <c r="S697" s="173" t="s">
        <v>529</v>
      </c>
      <c r="T697" s="174" t="s">
        <v>289</v>
      </c>
      <c r="U697" s="159">
        <v>0.16300000000000001</v>
      </c>
      <c r="V697" s="159">
        <f>ROUND(E697*U697,2)</f>
        <v>2.2799999999999998</v>
      </c>
      <c r="W697" s="159"/>
      <c r="X697" s="159" t="s">
        <v>302</v>
      </c>
      <c r="Y697" s="149"/>
      <c r="Z697" s="149"/>
      <c r="AA697" s="149"/>
      <c r="AB697" s="149"/>
      <c r="AC697" s="149"/>
      <c r="AD697" s="149"/>
      <c r="AE697" s="149"/>
      <c r="AF697" s="149"/>
      <c r="AG697" s="149" t="s">
        <v>303</v>
      </c>
      <c r="AH697" s="149"/>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x14ac:dyDescent="0.2">
      <c r="A698" s="156"/>
      <c r="B698" s="157"/>
      <c r="C698" s="195" t="s">
        <v>1041</v>
      </c>
      <c r="D698" s="188"/>
      <c r="E698" s="189">
        <v>14</v>
      </c>
      <c r="F698" s="159"/>
      <c r="G698" s="159"/>
      <c r="H698" s="159"/>
      <c r="I698" s="159"/>
      <c r="J698" s="159"/>
      <c r="K698" s="159"/>
      <c r="L698" s="159"/>
      <c r="M698" s="159"/>
      <c r="N698" s="158"/>
      <c r="O698" s="158"/>
      <c r="P698" s="158"/>
      <c r="Q698" s="158"/>
      <c r="R698" s="159"/>
      <c r="S698" s="159"/>
      <c r="T698" s="159"/>
      <c r="U698" s="159"/>
      <c r="V698" s="159"/>
      <c r="W698" s="159"/>
      <c r="X698" s="159"/>
      <c r="Y698" s="149"/>
      <c r="Z698" s="149"/>
      <c r="AA698" s="149"/>
      <c r="AB698" s="149"/>
      <c r="AC698" s="149"/>
      <c r="AD698" s="149"/>
      <c r="AE698" s="149"/>
      <c r="AF698" s="149"/>
      <c r="AG698" s="149" t="s">
        <v>307</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x14ac:dyDescent="0.2">
      <c r="A699" s="161" t="s">
        <v>283</v>
      </c>
      <c r="B699" s="162" t="s">
        <v>127</v>
      </c>
      <c r="C699" s="182" t="s">
        <v>128</v>
      </c>
      <c r="D699" s="163"/>
      <c r="E699" s="164"/>
      <c r="F699" s="165"/>
      <c r="G699" s="165">
        <f>SUMIF(AG700:AG705,"&lt;&gt;NOR",G700:G705)</f>
        <v>0</v>
      </c>
      <c r="H699" s="165"/>
      <c r="I699" s="165">
        <f>SUM(I700:I705)</f>
        <v>0</v>
      </c>
      <c r="J699" s="165"/>
      <c r="K699" s="165">
        <f>SUM(K700:K705)</f>
        <v>0</v>
      </c>
      <c r="L699" s="165"/>
      <c r="M699" s="165">
        <f>SUM(M700:M705)</f>
        <v>0</v>
      </c>
      <c r="N699" s="164"/>
      <c r="O699" s="164">
        <f>SUM(O700:O705)</f>
        <v>0.42000000000000004</v>
      </c>
      <c r="P699" s="164"/>
      <c r="Q699" s="164">
        <f>SUM(Q700:Q705)</f>
        <v>185.82</v>
      </c>
      <c r="R699" s="165"/>
      <c r="S699" s="165"/>
      <c r="T699" s="166"/>
      <c r="U699" s="160"/>
      <c r="V699" s="160">
        <f>SUM(V700:V705)</f>
        <v>322.83999999999997</v>
      </c>
      <c r="W699" s="160"/>
      <c r="X699" s="160"/>
      <c r="AG699" t="s">
        <v>284</v>
      </c>
    </row>
    <row r="700" spans="1:60" ht="33.75" outlineLevel="1" x14ac:dyDescent="0.2">
      <c r="A700" s="168">
        <v>155</v>
      </c>
      <c r="B700" s="169" t="s">
        <v>1042</v>
      </c>
      <c r="C700" s="184" t="s">
        <v>1043</v>
      </c>
      <c r="D700" s="170" t="s">
        <v>314</v>
      </c>
      <c r="E700" s="171">
        <v>488.2</v>
      </c>
      <c r="F700" s="172"/>
      <c r="G700" s="173">
        <f>ROUND(E700*F700,2)</f>
        <v>0</v>
      </c>
      <c r="H700" s="172"/>
      <c r="I700" s="173">
        <f>ROUND(E700*H700,2)</f>
        <v>0</v>
      </c>
      <c r="J700" s="172"/>
      <c r="K700" s="173">
        <f>ROUND(E700*J700,2)</f>
        <v>0</v>
      </c>
      <c r="L700" s="173">
        <v>21</v>
      </c>
      <c r="M700" s="173">
        <f>G700*(1+L700/100)</f>
        <v>0</v>
      </c>
      <c r="N700" s="171">
        <v>8.1999999999999998E-4</v>
      </c>
      <c r="O700" s="171">
        <f>ROUND(E700*N700,2)</f>
        <v>0.4</v>
      </c>
      <c r="P700" s="171">
        <v>0.35</v>
      </c>
      <c r="Q700" s="171">
        <f>ROUND(E700*P700,2)</f>
        <v>170.87</v>
      </c>
      <c r="R700" s="173" t="s">
        <v>356</v>
      </c>
      <c r="S700" s="173" t="s">
        <v>288</v>
      </c>
      <c r="T700" s="174" t="s">
        <v>288</v>
      </c>
      <c r="U700" s="159">
        <v>0.60799999999999998</v>
      </c>
      <c r="V700" s="159">
        <f>ROUND(E700*U700,2)</f>
        <v>296.83</v>
      </c>
      <c r="W700" s="159"/>
      <c r="X700" s="159" t="s">
        <v>302</v>
      </c>
      <c r="Y700" s="149"/>
      <c r="Z700" s="149"/>
      <c r="AA700" s="149"/>
      <c r="AB700" s="149"/>
      <c r="AC700" s="149"/>
      <c r="AD700" s="149"/>
      <c r="AE700" s="149"/>
      <c r="AF700" s="149"/>
      <c r="AG700" s="149" t="s">
        <v>303</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x14ac:dyDescent="0.2">
      <c r="A701" s="156"/>
      <c r="B701" s="157"/>
      <c r="C701" s="195" t="s">
        <v>306</v>
      </c>
      <c r="D701" s="188"/>
      <c r="E701" s="189"/>
      <c r="F701" s="159"/>
      <c r="G701" s="159"/>
      <c r="H701" s="159"/>
      <c r="I701" s="159"/>
      <c r="J701" s="159"/>
      <c r="K701" s="159"/>
      <c r="L701" s="159"/>
      <c r="M701" s="159"/>
      <c r="N701" s="158"/>
      <c r="O701" s="158"/>
      <c r="P701" s="158"/>
      <c r="Q701" s="158"/>
      <c r="R701" s="159"/>
      <c r="S701" s="159"/>
      <c r="T701" s="159"/>
      <c r="U701" s="159"/>
      <c r="V701" s="159"/>
      <c r="W701" s="159"/>
      <c r="X701" s="159"/>
      <c r="Y701" s="149"/>
      <c r="Z701" s="149"/>
      <c r="AA701" s="149"/>
      <c r="AB701" s="149"/>
      <c r="AC701" s="149"/>
      <c r="AD701" s="149"/>
      <c r="AE701" s="149"/>
      <c r="AF701" s="149"/>
      <c r="AG701" s="149" t="s">
        <v>307</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x14ac:dyDescent="0.2">
      <c r="A702" s="156"/>
      <c r="B702" s="157"/>
      <c r="C702" s="195" t="s">
        <v>1044</v>
      </c>
      <c r="D702" s="188"/>
      <c r="E702" s="189">
        <v>488.2</v>
      </c>
      <c r="F702" s="159"/>
      <c r="G702" s="159"/>
      <c r="H702" s="159"/>
      <c r="I702" s="159"/>
      <c r="J702" s="159"/>
      <c r="K702" s="159"/>
      <c r="L702" s="159"/>
      <c r="M702" s="159"/>
      <c r="N702" s="158"/>
      <c r="O702" s="158"/>
      <c r="P702" s="158"/>
      <c r="Q702" s="158"/>
      <c r="R702" s="159"/>
      <c r="S702" s="159"/>
      <c r="T702" s="159"/>
      <c r="U702" s="159"/>
      <c r="V702" s="159"/>
      <c r="W702" s="159"/>
      <c r="X702" s="159"/>
      <c r="Y702" s="149"/>
      <c r="Z702" s="149"/>
      <c r="AA702" s="149"/>
      <c r="AB702" s="149"/>
      <c r="AC702" s="149"/>
      <c r="AD702" s="149"/>
      <c r="AE702" s="149"/>
      <c r="AF702" s="149"/>
      <c r="AG702" s="149" t="s">
        <v>307</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ht="33.75" outlineLevel="1" x14ac:dyDescent="0.2">
      <c r="A703" s="168">
        <v>156</v>
      </c>
      <c r="B703" s="169" t="s">
        <v>1045</v>
      </c>
      <c r="C703" s="184" t="s">
        <v>1046</v>
      </c>
      <c r="D703" s="170" t="s">
        <v>314</v>
      </c>
      <c r="E703" s="171">
        <v>23</v>
      </c>
      <c r="F703" s="172"/>
      <c r="G703" s="173">
        <f>ROUND(E703*F703,2)</f>
        <v>0</v>
      </c>
      <c r="H703" s="172"/>
      <c r="I703" s="173">
        <f>ROUND(E703*H703,2)</f>
        <v>0</v>
      </c>
      <c r="J703" s="172"/>
      <c r="K703" s="173">
        <f>ROUND(E703*J703,2)</f>
        <v>0</v>
      </c>
      <c r="L703" s="173">
        <v>21</v>
      </c>
      <c r="M703" s="173">
        <f>G703*(1+L703/100)</f>
        <v>0</v>
      </c>
      <c r="N703" s="171">
        <v>1.0499999999999999E-3</v>
      </c>
      <c r="O703" s="171">
        <f>ROUND(E703*N703,2)</f>
        <v>0.02</v>
      </c>
      <c r="P703" s="171">
        <v>0.65</v>
      </c>
      <c r="Q703" s="171">
        <f>ROUND(E703*P703,2)</f>
        <v>14.95</v>
      </c>
      <c r="R703" s="173" t="s">
        <v>356</v>
      </c>
      <c r="S703" s="173" t="s">
        <v>288</v>
      </c>
      <c r="T703" s="174" t="s">
        <v>288</v>
      </c>
      <c r="U703" s="159">
        <v>1.131</v>
      </c>
      <c r="V703" s="159">
        <f>ROUND(E703*U703,2)</f>
        <v>26.01</v>
      </c>
      <c r="W703" s="159"/>
      <c r="X703" s="159" t="s">
        <v>302</v>
      </c>
      <c r="Y703" s="149"/>
      <c r="Z703" s="149"/>
      <c r="AA703" s="149"/>
      <c r="AB703" s="149"/>
      <c r="AC703" s="149"/>
      <c r="AD703" s="149"/>
      <c r="AE703" s="149"/>
      <c r="AF703" s="149"/>
      <c r="AG703" s="149" t="s">
        <v>303</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x14ac:dyDescent="0.2">
      <c r="A704" s="156"/>
      <c r="B704" s="157"/>
      <c r="C704" s="195" t="s">
        <v>306</v>
      </c>
      <c r="D704" s="188"/>
      <c r="E704" s="189"/>
      <c r="F704" s="159"/>
      <c r="G704" s="159"/>
      <c r="H704" s="159"/>
      <c r="I704" s="159"/>
      <c r="J704" s="159"/>
      <c r="K704" s="159"/>
      <c r="L704" s="159"/>
      <c r="M704" s="159"/>
      <c r="N704" s="158"/>
      <c r="O704" s="158"/>
      <c r="P704" s="158"/>
      <c r="Q704" s="158"/>
      <c r="R704" s="159"/>
      <c r="S704" s="159"/>
      <c r="T704" s="159"/>
      <c r="U704" s="159"/>
      <c r="V704" s="159"/>
      <c r="W704" s="159"/>
      <c r="X704" s="159"/>
      <c r="Y704" s="149"/>
      <c r="Z704" s="149"/>
      <c r="AA704" s="149"/>
      <c r="AB704" s="149"/>
      <c r="AC704" s="149"/>
      <c r="AD704" s="149"/>
      <c r="AE704" s="149"/>
      <c r="AF704" s="149"/>
      <c r="AG704" s="149" t="s">
        <v>307</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x14ac:dyDescent="0.2">
      <c r="A705" s="156"/>
      <c r="B705" s="157"/>
      <c r="C705" s="195" t="s">
        <v>1047</v>
      </c>
      <c r="D705" s="188"/>
      <c r="E705" s="189">
        <v>23</v>
      </c>
      <c r="F705" s="159"/>
      <c r="G705" s="159"/>
      <c r="H705" s="159"/>
      <c r="I705" s="159"/>
      <c r="J705" s="159"/>
      <c r="K705" s="159"/>
      <c r="L705" s="159"/>
      <c r="M705" s="159"/>
      <c r="N705" s="158"/>
      <c r="O705" s="158"/>
      <c r="P705" s="158"/>
      <c r="Q705" s="158"/>
      <c r="R705" s="159"/>
      <c r="S705" s="159"/>
      <c r="T705" s="159"/>
      <c r="U705" s="159"/>
      <c r="V705" s="159"/>
      <c r="W705" s="159"/>
      <c r="X705" s="159"/>
      <c r="Y705" s="149"/>
      <c r="Z705" s="149"/>
      <c r="AA705" s="149"/>
      <c r="AB705" s="149"/>
      <c r="AC705" s="149"/>
      <c r="AD705" s="149"/>
      <c r="AE705" s="149"/>
      <c r="AF705" s="149"/>
      <c r="AG705" s="149" t="s">
        <v>307</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x14ac:dyDescent="0.2">
      <c r="A706" s="161" t="s">
        <v>283</v>
      </c>
      <c r="B706" s="162" t="s">
        <v>129</v>
      </c>
      <c r="C706" s="182" t="s">
        <v>130</v>
      </c>
      <c r="D706" s="163"/>
      <c r="E706" s="164"/>
      <c r="F706" s="165"/>
      <c r="G706" s="165">
        <f>SUMIF(AG707:AG708,"&lt;&gt;NOR",G707:G708)</f>
        <v>0</v>
      </c>
      <c r="H706" s="165"/>
      <c r="I706" s="165">
        <f>SUM(I707:I708)</f>
        <v>0</v>
      </c>
      <c r="J706" s="165"/>
      <c r="K706" s="165">
        <f>SUM(K707:K708)</f>
        <v>0</v>
      </c>
      <c r="L706" s="165"/>
      <c r="M706" s="165">
        <f>SUM(M707:M708)</f>
        <v>0</v>
      </c>
      <c r="N706" s="164"/>
      <c r="O706" s="164">
        <f>SUM(O707:O708)</f>
        <v>0</v>
      </c>
      <c r="P706" s="164"/>
      <c r="Q706" s="164">
        <f>SUM(Q707:Q708)</f>
        <v>0</v>
      </c>
      <c r="R706" s="165"/>
      <c r="S706" s="165"/>
      <c r="T706" s="166"/>
      <c r="U706" s="160"/>
      <c r="V706" s="160">
        <f>SUM(V707:V708)</f>
        <v>3648.21</v>
      </c>
      <c r="W706" s="160"/>
      <c r="X706" s="160"/>
      <c r="AG706" t="s">
        <v>284</v>
      </c>
    </row>
    <row r="707" spans="1:60" ht="33.75" outlineLevel="1" x14ac:dyDescent="0.2">
      <c r="A707" s="168">
        <v>157</v>
      </c>
      <c r="B707" s="169" t="s">
        <v>1048</v>
      </c>
      <c r="C707" s="184" t="s">
        <v>1049</v>
      </c>
      <c r="D707" s="170" t="s">
        <v>355</v>
      </c>
      <c r="E707" s="171">
        <v>1928.2301399999999</v>
      </c>
      <c r="F707" s="172"/>
      <c r="G707" s="173">
        <f>ROUND(E707*F707,2)</f>
        <v>0</v>
      </c>
      <c r="H707" s="172"/>
      <c r="I707" s="173">
        <f>ROUND(E707*H707,2)</f>
        <v>0</v>
      </c>
      <c r="J707" s="172"/>
      <c r="K707" s="173">
        <f>ROUND(E707*J707,2)</f>
        <v>0</v>
      </c>
      <c r="L707" s="173">
        <v>21</v>
      </c>
      <c r="M707" s="173">
        <f>G707*(1+L707/100)</f>
        <v>0</v>
      </c>
      <c r="N707" s="171">
        <v>0</v>
      </c>
      <c r="O707" s="171">
        <f>ROUND(E707*N707,2)</f>
        <v>0</v>
      </c>
      <c r="P707" s="171">
        <v>0</v>
      </c>
      <c r="Q707" s="171">
        <f>ROUND(E707*P707,2)</f>
        <v>0</v>
      </c>
      <c r="R707" s="173" t="s">
        <v>510</v>
      </c>
      <c r="S707" s="173" t="s">
        <v>288</v>
      </c>
      <c r="T707" s="174" t="s">
        <v>288</v>
      </c>
      <c r="U707" s="159">
        <v>1.8919999999999999</v>
      </c>
      <c r="V707" s="159">
        <f>ROUND(E707*U707,2)</f>
        <v>3648.21</v>
      </c>
      <c r="W707" s="159"/>
      <c r="X707" s="159" t="s">
        <v>1050</v>
      </c>
      <c r="Y707" s="149"/>
      <c r="Z707" s="149"/>
      <c r="AA707" s="149"/>
      <c r="AB707" s="149"/>
      <c r="AC707" s="149"/>
      <c r="AD707" s="149"/>
      <c r="AE707" s="149"/>
      <c r="AF707" s="149"/>
      <c r="AG707" s="149" t="s">
        <v>1051</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56"/>
      <c r="B708" s="157"/>
      <c r="C708" s="262" t="s">
        <v>1052</v>
      </c>
      <c r="D708" s="263"/>
      <c r="E708" s="263"/>
      <c r="F708" s="263"/>
      <c r="G708" s="263"/>
      <c r="H708" s="159"/>
      <c r="I708" s="159"/>
      <c r="J708" s="159"/>
      <c r="K708" s="159"/>
      <c r="L708" s="159"/>
      <c r="M708" s="159"/>
      <c r="N708" s="158"/>
      <c r="O708" s="158"/>
      <c r="P708" s="158"/>
      <c r="Q708" s="158"/>
      <c r="R708" s="159"/>
      <c r="S708" s="159"/>
      <c r="T708" s="159"/>
      <c r="U708" s="159"/>
      <c r="V708" s="159"/>
      <c r="W708" s="159"/>
      <c r="X708" s="159"/>
      <c r="Y708" s="149"/>
      <c r="Z708" s="149"/>
      <c r="AA708" s="149"/>
      <c r="AB708" s="149"/>
      <c r="AC708" s="149"/>
      <c r="AD708" s="149"/>
      <c r="AE708" s="149"/>
      <c r="AF708" s="149"/>
      <c r="AG708" s="149" t="s">
        <v>305</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x14ac:dyDescent="0.2">
      <c r="A709" s="161" t="s">
        <v>283</v>
      </c>
      <c r="B709" s="162" t="s">
        <v>131</v>
      </c>
      <c r="C709" s="182" t="s">
        <v>132</v>
      </c>
      <c r="D709" s="163"/>
      <c r="E709" s="164"/>
      <c r="F709" s="165"/>
      <c r="G709" s="165">
        <f>SUMIF(AG710:AG728,"&lt;&gt;NOR",G710:G728)</f>
        <v>0</v>
      </c>
      <c r="H709" s="165"/>
      <c r="I709" s="165">
        <f>SUM(I710:I728)</f>
        <v>0</v>
      </c>
      <c r="J709" s="165"/>
      <c r="K709" s="165">
        <f>SUM(K710:K728)</f>
        <v>0</v>
      </c>
      <c r="L709" s="165"/>
      <c r="M709" s="165">
        <f>SUM(M710:M728)</f>
        <v>0</v>
      </c>
      <c r="N709" s="164"/>
      <c r="O709" s="164">
        <f>SUM(O710:O728)</f>
        <v>7.83</v>
      </c>
      <c r="P709" s="164"/>
      <c r="Q709" s="164">
        <f>SUM(Q710:Q728)</f>
        <v>0</v>
      </c>
      <c r="R709" s="165"/>
      <c r="S709" s="165"/>
      <c r="T709" s="166"/>
      <c r="U709" s="160"/>
      <c r="V709" s="160">
        <f>SUM(V710:V728)</f>
        <v>379.68</v>
      </c>
      <c r="W709" s="160"/>
      <c r="X709" s="160"/>
      <c r="AG709" t="s">
        <v>284</v>
      </c>
    </row>
    <row r="710" spans="1:60" ht="22.5" outlineLevel="1" x14ac:dyDescent="0.2">
      <c r="A710" s="168">
        <v>158</v>
      </c>
      <c r="B710" s="169" t="s">
        <v>1053</v>
      </c>
      <c r="C710" s="184" t="s">
        <v>1054</v>
      </c>
      <c r="D710" s="170" t="s">
        <v>300</v>
      </c>
      <c r="E710" s="171">
        <v>751.23</v>
      </c>
      <c r="F710" s="172"/>
      <c r="G710" s="173">
        <f>ROUND(E710*F710,2)</f>
        <v>0</v>
      </c>
      <c r="H710" s="172"/>
      <c r="I710" s="173">
        <f>ROUND(E710*H710,2)</f>
        <v>0</v>
      </c>
      <c r="J710" s="172"/>
      <c r="K710" s="173">
        <f>ROUND(E710*J710,2)</f>
        <v>0</v>
      </c>
      <c r="L710" s="173">
        <v>21</v>
      </c>
      <c r="M710" s="173">
        <f>G710*(1+L710/100)</f>
        <v>0</v>
      </c>
      <c r="N710" s="171">
        <v>3.3E-4</v>
      </c>
      <c r="O710" s="171">
        <f>ROUND(E710*N710,2)</f>
        <v>0.25</v>
      </c>
      <c r="P710" s="171">
        <v>0</v>
      </c>
      <c r="Q710" s="171">
        <f>ROUND(E710*P710,2)</f>
        <v>0</v>
      </c>
      <c r="R710" s="173" t="s">
        <v>1055</v>
      </c>
      <c r="S710" s="173" t="s">
        <v>288</v>
      </c>
      <c r="T710" s="174" t="s">
        <v>288</v>
      </c>
      <c r="U710" s="159">
        <v>2.75E-2</v>
      </c>
      <c r="V710" s="159">
        <f>ROUND(E710*U710,2)</f>
        <v>20.66</v>
      </c>
      <c r="W710" s="159"/>
      <c r="X710" s="159" t="s">
        <v>302</v>
      </c>
      <c r="Y710" s="149"/>
      <c r="Z710" s="149"/>
      <c r="AA710" s="149"/>
      <c r="AB710" s="149"/>
      <c r="AC710" s="149"/>
      <c r="AD710" s="149"/>
      <c r="AE710" s="149"/>
      <c r="AF710" s="149"/>
      <c r="AG710" s="149" t="s">
        <v>303</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x14ac:dyDescent="0.2">
      <c r="A711" s="156"/>
      <c r="B711" s="157"/>
      <c r="C711" s="195" t="s">
        <v>1056</v>
      </c>
      <c r="D711" s="188"/>
      <c r="E711" s="189">
        <v>645.5</v>
      </c>
      <c r="F711" s="159"/>
      <c r="G711" s="159"/>
      <c r="H711" s="159"/>
      <c r="I711" s="159"/>
      <c r="J711" s="159"/>
      <c r="K711" s="159"/>
      <c r="L711" s="159"/>
      <c r="M711" s="159"/>
      <c r="N711" s="158"/>
      <c r="O711" s="158"/>
      <c r="P711" s="158"/>
      <c r="Q711" s="158"/>
      <c r="R711" s="159"/>
      <c r="S711" s="159"/>
      <c r="T711" s="159"/>
      <c r="U711" s="159"/>
      <c r="V711" s="159"/>
      <c r="W711" s="159"/>
      <c r="X711" s="159"/>
      <c r="Y711" s="149"/>
      <c r="Z711" s="149"/>
      <c r="AA711" s="149"/>
      <c r="AB711" s="149"/>
      <c r="AC711" s="149"/>
      <c r="AD711" s="149"/>
      <c r="AE711" s="149"/>
      <c r="AF711" s="149"/>
      <c r="AG711" s="149" t="s">
        <v>307</v>
      </c>
      <c r="AH711" s="149">
        <v>5</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x14ac:dyDescent="0.2">
      <c r="A712" s="156"/>
      <c r="B712" s="157"/>
      <c r="C712" s="195" t="s">
        <v>1057</v>
      </c>
      <c r="D712" s="188"/>
      <c r="E712" s="189">
        <v>105.73</v>
      </c>
      <c r="F712" s="159"/>
      <c r="G712" s="159"/>
      <c r="H712" s="159"/>
      <c r="I712" s="159"/>
      <c r="J712" s="159"/>
      <c r="K712" s="159"/>
      <c r="L712" s="159"/>
      <c r="M712" s="159"/>
      <c r="N712" s="158"/>
      <c r="O712" s="158"/>
      <c r="P712" s="158"/>
      <c r="Q712" s="158"/>
      <c r="R712" s="159"/>
      <c r="S712" s="159"/>
      <c r="T712" s="159"/>
      <c r="U712" s="159"/>
      <c r="V712" s="159"/>
      <c r="W712" s="159"/>
      <c r="X712" s="159"/>
      <c r="Y712" s="149"/>
      <c r="Z712" s="149"/>
      <c r="AA712" s="149"/>
      <c r="AB712" s="149"/>
      <c r="AC712" s="149"/>
      <c r="AD712" s="149"/>
      <c r="AE712" s="149"/>
      <c r="AF712" s="149"/>
      <c r="AG712" s="149" t="s">
        <v>307</v>
      </c>
      <c r="AH712" s="149">
        <v>5</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ht="33.75" outlineLevel="1" x14ac:dyDescent="0.2">
      <c r="A713" s="168">
        <v>159</v>
      </c>
      <c r="B713" s="169" t="s">
        <v>1058</v>
      </c>
      <c r="C713" s="184" t="s">
        <v>1059</v>
      </c>
      <c r="D713" s="170" t="s">
        <v>300</v>
      </c>
      <c r="E713" s="171">
        <v>43.429499999999997</v>
      </c>
      <c r="F713" s="172"/>
      <c r="G713" s="173">
        <f>ROUND(E713*F713,2)</f>
        <v>0</v>
      </c>
      <c r="H713" s="172"/>
      <c r="I713" s="173">
        <f>ROUND(E713*H713,2)</f>
        <v>0</v>
      </c>
      <c r="J713" s="172"/>
      <c r="K713" s="173">
        <f>ROUND(E713*J713,2)</f>
        <v>0</v>
      </c>
      <c r="L713" s="173">
        <v>21</v>
      </c>
      <c r="M713" s="173">
        <f>G713*(1+L713/100)</f>
        <v>0</v>
      </c>
      <c r="N713" s="171">
        <v>6.3000000000000003E-4</v>
      </c>
      <c r="O713" s="171">
        <f>ROUND(E713*N713,2)</f>
        <v>0.03</v>
      </c>
      <c r="P713" s="171">
        <v>0</v>
      </c>
      <c r="Q713" s="171">
        <f>ROUND(E713*P713,2)</f>
        <v>0</v>
      </c>
      <c r="R713" s="173" t="s">
        <v>1055</v>
      </c>
      <c r="S713" s="173" t="s">
        <v>288</v>
      </c>
      <c r="T713" s="174" t="s">
        <v>288</v>
      </c>
      <c r="U713" s="159">
        <v>6.4000000000000001E-2</v>
      </c>
      <c r="V713" s="159">
        <f>ROUND(E713*U713,2)</f>
        <v>2.78</v>
      </c>
      <c r="W713" s="159"/>
      <c r="X713" s="159" t="s">
        <v>302</v>
      </c>
      <c r="Y713" s="149"/>
      <c r="Z713" s="149"/>
      <c r="AA713" s="149"/>
      <c r="AB713" s="149"/>
      <c r="AC713" s="149"/>
      <c r="AD713" s="149"/>
      <c r="AE713" s="149"/>
      <c r="AF713" s="149"/>
      <c r="AG713" s="149" t="s">
        <v>303</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x14ac:dyDescent="0.2">
      <c r="A714" s="156"/>
      <c r="B714" s="157"/>
      <c r="C714" s="195" t="s">
        <v>1060</v>
      </c>
      <c r="D714" s="188"/>
      <c r="E714" s="189">
        <v>43.429499999999997</v>
      </c>
      <c r="F714" s="159"/>
      <c r="G714" s="159"/>
      <c r="H714" s="159"/>
      <c r="I714" s="159"/>
      <c r="J714" s="159"/>
      <c r="K714" s="159"/>
      <c r="L714" s="159"/>
      <c r="M714" s="159"/>
      <c r="N714" s="158"/>
      <c r="O714" s="158"/>
      <c r="P714" s="158"/>
      <c r="Q714" s="158"/>
      <c r="R714" s="159"/>
      <c r="S714" s="159"/>
      <c r="T714" s="159"/>
      <c r="U714" s="159"/>
      <c r="V714" s="159"/>
      <c r="W714" s="159"/>
      <c r="X714" s="159"/>
      <c r="Y714" s="149"/>
      <c r="Z714" s="149"/>
      <c r="AA714" s="149"/>
      <c r="AB714" s="149"/>
      <c r="AC714" s="149"/>
      <c r="AD714" s="149"/>
      <c r="AE714" s="149"/>
      <c r="AF714" s="149"/>
      <c r="AG714" s="149" t="s">
        <v>307</v>
      </c>
      <c r="AH714" s="149">
        <v>5</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2.5" outlineLevel="1" x14ac:dyDescent="0.2">
      <c r="A715" s="168">
        <v>160</v>
      </c>
      <c r="B715" s="169" t="s">
        <v>1061</v>
      </c>
      <c r="C715" s="184" t="s">
        <v>1062</v>
      </c>
      <c r="D715" s="170" t="s">
        <v>300</v>
      </c>
      <c r="E715" s="171">
        <v>105.73</v>
      </c>
      <c r="F715" s="172"/>
      <c r="G715" s="173">
        <f>ROUND(E715*F715,2)</f>
        <v>0</v>
      </c>
      <c r="H715" s="172"/>
      <c r="I715" s="173">
        <f>ROUND(E715*H715,2)</f>
        <v>0</v>
      </c>
      <c r="J715" s="172"/>
      <c r="K715" s="173">
        <f>ROUND(E715*J715,2)</f>
        <v>0</v>
      </c>
      <c r="L715" s="173">
        <v>21</v>
      </c>
      <c r="M715" s="173">
        <f>G715*(1+L715/100)</f>
        <v>0</v>
      </c>
      <c r="N715" s="171">
        <v>4.8700000000000002E-3</v>
      </c>
      <c r="O715" s="171">
        <f>ROUND(E715*N715,2)</f>
        <v>0.51</v>
      </c>
      <c r="P715" s="171">
        <v>0</v>
      </c>
      <c r="Q715" s="171">
        <f>ROUND(E715*P715,2)</f>
        <v>0</v>
      </c>
      <c r="R715" s="173" t="s">
        <v>1055</v>
      </c>
      <c r="S715" s="173" t="s">
        <v>288</v>
      </c>
      <c r="T715" s="174" t="s">
        <v>288</v>
      </c>
      <c r="U715" s="159">
        <v>0.22991</v>
      </c>
      <c r="V715" s="159">
        <f>ROUND(E715*U715,2)</f>
        <v>24.31</v>
      </c>
      <c r="W715" s="159"/>
      <c r="X715" s="159" t="s">
        <v>302</v>
      </c>
      <c r="Y715" s="149"/>
      <c r="Z715" s="149"/>
      <c r="AA715" s="149"/>
      <c r="AB715" s="149"/>
      <c r="AC715" s="149"/>
      <c r="AD715" s="149"/>
      <c r="AE715" s="149"/>
      <c r="AF715" s="149"/>
      <c r="AG715" s="149" t="s">
        <v>303</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x14ac:dyDescent="0.2">
      <c r="A716" s="156"/>
      <c r="B716" s="157"/>
      <c r="C716" s="195" t="s">
        <v>1063</v>
      </c>
      <c r="D716" s="188"/>
      <c r="E716" s="189">
        <v>105.73</v>
      </c>
      <c r="F716" s="159"/>
      <c r="G716" s="159"/>
      <c r="H716" s="159"/>
      <c r="I716" s="159"/>
      <c r="J716" s="159"/>
      <c r="K716" s="159"/>
      <c r="L716" s="159"/>
      <c r="M716" s="159"/>
      <c r="N716" s="158"/>
      <c r="O716" s="158"/>
      <c r="P716" s="158"/>
      <c r="Q716" s="158"/>
      <c r="R716" s="159"/>
      <c r="S716" s="159"/>
      <c r="T716" s="159"/>
      <c r="U716" s="159"/>
      <c r="V716" s="159"/>
      <c r="W716" s="159"/>
      <c r="X716" s="159"/>
      <c r="Y716" s="149"/>
      <c r="Z716" s="149"/>
      <c r="AA716" s="149"/>
      <c r="AB716" s="149"/>
      <c r="AC716" s="149"/>
      <c r="AD716" s="149"/>
      <c r="AE716" s="149"/>
      <c r="AF716" s="149"/>
      <c r="AG716" s="149" t="s">
        <v>307</v>
      </c>
      <c r="AH716" s="149">
        <v>5</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2.5" outlineLevel="1" x14ac:dyDescent="0.2">
      <c r="A717" s="168">
        <v>161</v>
      </c>
      <c r="B717" s="169" t="s">
        <v>1064</v>
      </c>
      <c r="C717" s="184" t="s">
        <v>1065</v>
      </c>
      <c r="D717" s="170" t="s">
        <v>300</v>
      </c>
      <c r="E717" s="171">
        <v>645.5</v>
      </c>
      <c r="F717" s="172"/>
      <c r="G717" s="173">
        <f>ROUND(E717*F717,2)</f>
        <v>0</v>
      </c>
      <c r="H717" s="172"/>
      <c r="I717" s="173">
        <f>ROUND(E717*H717,2)</f>
        <v>0</v>
      </c>
      <c r="J717" s="172"/>
      <c r="K717" s="173">
        <f>ROUND(E717*J717,2)</f>
        <v>0</v>
      </c>
      <c r="L717" s="173">
        <v>21</v>
      </c>
      <c r="M717" s="173">
        <f>G717*(1+L717/100)</f>
        <v>0</v>
      </c>
      <c r="N717" s="171">
        <v>9.7400000000000004E-3</v>
      </c>
      <c r="O717" s="171">
        <f>ROUND(E717*N717,2)</f>
        <v>6.29</v>
      </c>
      <c r="P717" s="171">
        <v>0</v>
      </c>
      <c r="Q717" s="171">
        <f>ROUND(E717*P717,2)</f>
        <v>0</v>
      </c>
      <c r="R717" s="173" t="s">
        <v>1055</v>
      </c>
      <c r="S717" s="173" t="s">
        <v>288</v>
      </c>
      <c r="T717" s="174" t="s">
        <v>288</v>
      </c>
      <c r="U717" s="159">
        <v>0.45982000000000001</v>
      </c>
      <c r="V717" s="159">
        <f>ROUND(E717*U717,2)</f>
        <v>296.81</v>
      </c>
      <c r="W717" s="159"/>
      <c r="X717" s="159" t="s">
        <v>302</v>
      </c>
      <c r="Y717" s="149"/>
      <c r="Z717" s="149"/>
      <c r="AA717" s="149"/>
      <c r="AB717" s="149"/>
      <c r="AC717" s="149"/>
      <c r="AD717" s="149"/>
      <c r="AE717" s="149"/>
      <c r="AF717" s="149"/>
      <c r="AG717" s="149" t="s">
        <v>303</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x14ac:dyDescent="0.2">
      <c r="A718" s="156"/>
      <c r="B718" s="157"/>
      <c r="C718" s="195" t="s">
        <v>1066</v>
      </c>
      <c r="D718" s="188"/>
      <c r="E718" s="189">
        <v>645.5</v>
      </c>
      <c r="F718" s="159"/>
      <c r="G718" s="159"/>
      <c r="H718" s="159"/>
      <c r="I718" s="159"/>
      <c r="J718" s="159"/>
      <c r="K718" s="159"/>
      <c r="L718" s="159"/>
      <c r="M718" s="159"/>
      <c r="N718" s="158"/>
      <c r="O718" s="158"/>
      <c r="P718" s="158"/>
      <c r="Q718" s="158"/>
      <c r="R718" s="159"/>
      <c r="S718" s="159"/>
      <c r="T718" s="159"/>
      <c r="U718" s="159"/>
      <c r="V718" s="159"/>
      <c r="W718" s="159"/>
      <c r="X718" s="159"/>
      <c r="Y718" s="149"/>
      <c r="Z718" s="149"/>
      <c r="AA718" s="149"/>
      <c r="AB718" s="149"/>
      <c r="AC718" s="149"/>
      <c r="AD718" s="149"/>
      <c r="AE718" s="149"/>
      <c r="AF718" s="149"/>
      <c r="AG718" s="149" t="s">
        <v>307</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ht="22.5" outlineLevel="1" x14ac:dyDescent="0.2">
      <c r="A719" s="168">
        <v>162</v>
      </c>
      <c r="B719" s="169" t="s">
        <v>1067</v>
      </c>
      <c r="C719" s="184" t="s">
        <v>1068</v>
      </c>
      <c r="D719" s="170" t="s">
        <v>300</v>
      </c>
      <c r="E719" s="171">
        <v>43.429499999999997</v>
      </c>
      <c r="F719" s="172"/>
      <c r="G719" s="173">
        <f>ROUND(E719*F719,2)</f>
        <v>0</v>
      </c>
      <c r="H719" s="172"/>
      <c r="I719" s="173">
        <f>ROUND(E719*H719,2)</f>
        <v>0</v>
      </c>
      <c r="J719" s="172"/>
      <c r="K719" s="173">
        <f>ROUND(E719*J719,2)</f>
        <v>0</v>
      </c>
      <c r="L719" s="173">
        <v>21</v>
      </c>
      <c r="M719" s="173">
        <f>G719*(1+L719/100)</f>
        <v>0</v>
      </c>
      <c r="N719" s="171">
        <v>1.03E-2</v>
      </c>
      <c r="O719" s="171">
        <f>ROUND(E719*N719,2)</f>
        <v>0.45</v>
      </c>
      <c r="P719" s="171">
        <v>0</v>
      </c>
      <c r="Q719" s="171">
        <f>ROUND(E719*P719,2)</f>
        <v>0</v>
      </c>
      <c r="R719" s="173" t="s">
        <v>1055</v>
      </c>
      <c r="S719" s="173" t="s">
        <v>288</v>
      </c>
      <c r="T719" s="174" t="s">
        <v>288</v>
      </c>
      <c r="U719" s="159">
        <v>0.53200000000000003</v>
      </c>
      <c r="V719" s="159">
        <f>ROUND(E719*U719,2)</f>
        <v>23.1</v>
      </c>
      <c r="W719" s="159"/>
      <c r="X719" s="159" t="s">
        <v>302</v>
      </c>
      <c r="Y719" s="149"/>
      <c r="Z719" s="149"/>
      <c r="AA719" s="149"/>
      <c r="AB719" s="149"/>
      <c r="AC719" s="149"/>
      <c r="AD719" s="149"/>
      <c r="AE719" s="149"/>
      <c r="AF719" s="149"/>
      <c r="AG719" s="149" t="s">
        <v>303</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56"/>
      <c r="B720" s="157"/>
      <c r="C720" s="195" t="s">
        <v>788</v>
      </c>
      <c r="D720" s="188"/>
      <c r="E720" s="189">
        <v>43.429499999999997</v>
      </c>
      <c r="F720" s="159"/>
      <c r="G720" s="159"/>
      <c r="H720" s="159"/>
      <c r="I720" s="159"/>
      <c r="J720" s="159"/>
      <c r="K720" s="159"/>
      <c r="L720" s="159"/>
      <c r="M720" s="159"/>
      <c r="N720" s="158"/>
      <c r="O720" s="158"/>
      <c r="P720" s="158"/>
      <c r="Q720" s="158"/>
      <c r="R720" s="159"/>
      <c r="S720" s="159"/>
      <c r="T720" s="159"/>
      <c r="U720" s="159"/>
      <c r="V720" s="159"/>
      <c r="W720" s="159"/>
      <c r="X720" s="159"/>
      <c r="Y720" s="149"/>
      <c r="Z720" s="149"/>
      <c r="AA720" s="149"/>
      <c r="AB720" s="149"/>
      <c r="AC720" s="149"/>
      <c r="AD720" s="149"/>
      <c r="AE720" s="149"/>
      <c r="AF720" s="149"/>
      <c r="AG720" s="149" t="s">
        <v>307</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ht="22.5" outlineLevel="1" x14ac:dyDescent="0.2">
      <c r="A721" s="168">
        <v>163</v>
      </c>
      <c r="B721" s="169" t="s">
        <v>1069</v>
      </c>
      <c r="C721" s="184" t="s">
        <v>1070</v>
      </c>
      <c r="D721" s="170" t="s">
        <v>300</v>
      </c>
      <c r="E721" s="171">
        <v>79.231499999999997</v>
      </c>
      <c r="F721" s="172"/>
      <c r="G721" s="173">
        <f>ROUND(E721*F721,2)</f>
        <v>0</v>
      </c>
      <c r="H721" s="172"/>
      <c r="I721" s="173">
        <f>ROUND(E721*H721,2)</f>
        <v>0</v>
      </c>
      <c r="J721" s="172"/>
      <c r="K721" s="173">
        <f>ROUND(E721*J721,2)</f>
        <v>0</v>
      </c>
      <c r="L721" s="173">
        <v>21</v>
      </c>
      <c r="M721" s="173">
        <f>G721*(1+L721/100)</f>
        <v>0</v>
      </c>
      <c r="N721" s="171">
        <v>3.7799999999999999E-3</v>
      </c>
      <c r="O721" s="171">
        <f>ROUND(E721*N721,2)</f>
        <v>0.3</v>
      </c>
      <c r="P721" s="171">
        <v>0</v>
      </c>
      <c r="Q721" s="171">
        <f>ROUND(E721*P721,2)</f>
        <v>0</v>
      </c>
      <c r="R721" s="173" t="s">
        <v>1071</v>
      </c>
      <c r="S721" s="173" t="s">
        <v>288</v>
      </c>
      <c r="T721" s="174" t="s">
        <v>288</v>
      </c>
      <c r="U721" s="159">
        <v>0</v>
      </c>
      <c r="V721" s="159">
        <f>ROUND(E721*U721,2)</f>
        <v>0</v>
      </c>
      <c r="W721" s="159"/>
      <c r="X721" s="159" t="s">
        <v>948</v>
      </c>
      <c r="Y721" s="149"/>
      <c r="Z721" s="149"/>
      <c r="AA721" s="149"/>
      <c r="AB721" s="149"/>
      <c r="AC721" s="149"/>
      <c r="AD721" s="149"/>
      <c r="AE721" s="149"/>
      <c r="AF721" s="149"/>
      <c r="AG721" s="149" t="s">
        <v>949</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x14ac:dyDescent="0.2">
      <c r="A722" s="156"/>
      <c r="B722" s="157"/>
      <c r="C722" s="195" t="s">
        <v>1072</v>
      </c>
      <c r="D722" s="188"/>
      <c r="E722" s="189"/>
      <c r="F722" s="159"/>
      <c r="G722" s="159"/>
      <c r="H722" s="159"/>
      <c r="I722" s="159"/>
      <c r="J722" s="159"/>
      <c r="K722" s="159"/>
      <c r="L722" s="159"/>
      <c r="M722" s="159"/>
      <c r="N722" s="158"/>
      <c r="O722" s="158"/>
      <c r="P722" s="158"/>
      <c r="Q722" s="158"/>
      <c r="R722" s="159"/>
      <c r="S722" s="159"/>
      <c r="T722" s="159"/>
      <c r="U722" s="159"/>
      <c r="V722" s="159"/>
      <c r="W722" s="159"/>
      <c r="X722" s="159"/>
      <c r="Y722" s="149"/>
      <c r="Z722" s="149"/>
      <c r="AA722" s="149"/>
      <c r="AB722" s="149"/>
      <c r="AC722" s="149"/>
      <c r="AD722" s="149"/>
      <c r="AE722" s="149"/>
      <c r="AF722" s="149"/>
      <c r="AG722" s="149" t="s">
        <v>307</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x14ac:dyDescent="0.2">
      <c r="A723" s="156"/>
      <c r="B723" s="157"/>
      <c r="C723" s="195" t="s">
        <v>1073</v>
      </c>
      <c r="D723" s="188"/>
      <c r="E723" s="189">
        <v>18.059999999999999</v>
      </c>
      <c r="F723" s="159"/>
      <c r="G723" s="159"/>
      <c r="H723" s="159"/>
      <c r="I723" s="159"/>
      <c r="J723" s="159"/>
      <c r="K723" s="159"/>
      <c r="L723" s="159"/>
      <c r="M723" s="159"/>
      <c r="N723" s="158"/>
      <c r="O723" s="158"/>
      <c r="P723" s="158"/>
      <c r="Q723" s="158"/>
      <c r="R723" s="159"/>
      <c r="S723" s="159"/>
      <c r="T723" s="159"/>
      <c r="U723" s="159"/>
      <c r="V723" s="159"/>
      <c r="W723" s="159"/>
      <c r="X723" s="159"/>
      <c r="Y723" s="149"/>
      <c r="Z723" s="149"/>
      <c r="AA723" s="149"/>
      <c r="AB723" s="149"/>
      <c r="AC723" s="149"/>
      <c r="AD723" s="149"/>
      <c r="AE723" s="149"/>
      <c r="AF723" s="149"/>
      <c r="AG723" s="149" t="s">
        <v>307</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x14ac:dyDescent="0.2">
      <c r="A724" s="156"/>
      <c r="B724" s="157"/>
      <c r="C724" s="195" t="s">
        <v>1074</v>
      </c>
      <c r="D724" s="188"/>
      <c r="E724" s="189">
        <v>34.344000000000001</v>
      </c>
      <c r="F724" s="159"/>
      <c r="G724" s="159"/>
      <c r="H724" s="159"/>
      <c r="I724" s="159"/>
      <c r="J724" s="159"/>
      <c r="K724" s="159"/>
      <c r="L724" s="159"/>
      <c r="M724" s="159"/>
      <c r="N724" s="158"/>
      <c r="O724" s="158"/>
      <c r="P724" s="158"/>
      <c r="Q724" s="158"/>
      <c r="R724" s="159"/>
      <c r="S724" s="159"/>
      <c r="T724" s="159"/>
      <c r="U724" s="159"/>
      <c r="V724" s="159"/>
      <c r="W724" s="159"/>
      <c r="X724" s="159"/>
      <c r="Y724" s="149"/>
      <c r="Z724" s="149"/>
      <c r="AA724" s="149"/>
      <c r="AB724" s="149"/>
      <c r="AC724" s="149"/>
      <c r="AD724" s="149"/>
      <c r="AE724" s="149"/>
      <c r="AF724" s="149"/>
      <c r="AG724" s="149" t="s">
        <v>307</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x14ac:dyDescent="0.2">
      <c r="A725" s="156"/>
      <c r="B725" s="157"/>
      <c r="C725" s="195" t="s">
        <v>1075</v>
      </c>
      <c r="D725" s="188"/>
      <c r="E725" s="189"/>
      <c r="F725" s="159"/>
      <c r="G725" s="159"/>
      <c r="H725" s="159"/>
      <c r="I725" s="159"/>
      <c r="J725" s="159"/>
      <c r="K725" s="159"/>
      <c r="L725" s="159"/>
      <c r="M725" s="159"/>
      <c r="N725" s="158"/>
      <c r="O725" s="158"/>
      <c r="P725" s="158"/>
      <c r="Q725" s="158"/>
      <c r="R725" s="159"/>
      <c r="S725" s="159"/>
      <c r="T725" s="159"/>
      <c r="U725" s="159"/>
      <c r="V725" s="159"/>
      <c r="W725" s="159"/>
      <c r="X725" s="159"/>
      <c r="Y725" s="149"/>
      <c r="Z725" s="149"/>
      <c r="AA725" s="149"/>
      <c r="AB725" s="149"/>
      <c r="AC725" s="149"/>
      <c r="AD725" s="149"/>
      <c r="AE725" s="149"/>
      <c r="AF725" s="149"/>
      <c r="AG725" s="149" t="s">
        <v>307</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56"/>
      <c r="B726" s="157"/>
      <c r="C726" s="195" t="s">
        <v>1076</v>
      </c>
      <c r="D726" s="188"/>
      <c r="E726" s="189">
        <v>26.827500000000001</v>
      </c>
      <c r="F726" s="159"/>
      <c r="G726" s="159"/>
      <c r="H726" s="159"/>
      <c r="I726" s="159"/>
      <c r="J726" s="159"/>
      <c r="K726" s="159"/>
      <c r="L726" s="159"/>
      <c r="M726" s="159"/>
      <c r="N726" s="158"/>
      <c r="O726" s="158"/>
      <c r="P726" s="158"/>
      <c r="Q726" s="158"/>
      <c r="R726" s="159"/>
      <c r="S726" s="159"/>
      <c r="T726" s="159"/>
      <c r="U726" s="159"/>
      <c r="V726" s="159"/>
      <c r="W726" s="159"/>
      <c r="X726" s="159"/>
      <c r="Y726" s="149"/>
      <c r="Z726" s="149"/>
      <c r="AA726" s="149"/>
      <c r="AB726" s="149"/>
      <c r="AC726" s="149"/>
      <c r="AD726" s="149"/>
      <c r="AE726" s="149"/>
      <c r="AF726" s="149"/>
      <c r="AG726" s="149" t="s">
        <v>307</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x14ac:dyDescent="0.2">
      <c r="A727" s="168">
        <v>164</v>
      </c>
      <c r="B727" s="169" t="s">
        <v>1077</v>
      </c>
      <c r="C727" s="184" t="s">
        <v>1078</v>
      </c>
      <c r="D727" s="170" t="s">
        <v>355</v>
      </c>
      <c r="E727" s="171">
        <v>7.5246700000000004</v>
      </c>
      <c r="F727" s="172"/>
      <c r="G727" s="173">
        <f>ROUND(E727*F727,2)</f>
        <v>0</v>
      </c>
      <c r="H727" s="172"/>
      <c r="I727" s="173">
        <f>ROUND(E727*H727,2)</f>
        <v>0</v>
      </c>
      <c r="J727" s="172"/>
      <c r="K727" s="173">
        <f>ROUND(E727*J727,2)</f>
        <v>0</v>
      </c>
      <c r="L727" s="173">
        <v>21</v>
      </c>
      <c r="M727" s="173">
        <f>G727*(1+L727/100)</f>
        <v>0</v>
      </c>
      <c r="N727" s="171">
        <v>0</v>
      </c>
      <c r="O727" s="171">
        <f>ROUND(E727*N727,2)</f>
        <v>0</v>
      </c>
      <c r="P727" s="171">
        <v>0</v>
      </c>
      <c r="Q727" s="171">
        <f>ROUND(E727*P727,2)</f>
        <v>0</v>
      </c>
      <c r="R727" s="173" t="s">
        <v>1055</v>
      </c>
      <c r="S727" s="173" t="s">
        <v>288</v>
      </c>
      <c r="T727" s="174" t="s">
        <v>288</v>
      </c>
      <c r="U727" s="159">
        <v>1.5980000000000001</v>
      </c>
      <c r="V727" s="159">
        <f>ROUND(E727*U727,2)</f>
        <v>12.02</v>
      </c>
      <c r="W727" s="159"/>
      <c r="X727" s="159" t="s">
        <v>1050</v>
      </c>
      <c r="Y727" s="149"/>
      <c r="Z727" s="149"/>
      <c r="AA727" s="149"/>
      <c r="AB727" s="149"/>
      <c r="AC727" s="149"/>
      <c r="AD727" s="149"/>
      <c r="AE727" s="149"/>
      <c r="AF727" s="149"/>
      <c r="AG727" s="149" t="s">
        <v>1051</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x14ac:dyDescent="0.2">
      <c r="A728" s="156"/>
      <c r="B728" s="157"/>
      <c r="C728" s="262" t="s">
        <v>1079</v>
      </c>
      <c r="D728" s="263"/>
      <c r="E728" s="263"/>
      <c r="F728" s="263"/>
      <c r="G728" s="263"/>
      <c r="H728" s="159"/>
      <c r="I728" s="159"/>
      <c r="J728" s="159"/>
      <c r="K728" s="159"/>
      <c r="L728" s="159"/>
      <c r="M728" s="159"/>
      <c r="N728" s="158"/>
      <c r="O728" s="158"/>
      <c r="P728" s="158"/>
      <c r="Q728" s="158"/>
      <c r="R728" s="159"/>
      <c r="S728" s="159"/>
      <c r="T728" s="159"/>
      <c r="U728" s="159"/>
      <c r="V728" s="159"/>
      <c r="W728" s="159"/>
      <c r="X728" s="159"/>
      <c r="Y728" s="149"/>
      <c r="Z728" s="149"/>
      <c r="AA728" s="149"/>
      <c r="AB728" s="149"/>
      <c r="AC728" s="149"/>
      <c r="AD728" s="149"/>
      <c r="AE728" s="149"/>
      <c r="AF728" s="149"/>
      <c r="AG728" s="149" t="s">
        <v>305</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x14ac:dyDescent="0.2">
      <c r="A729" s="161" t="s">
        <v>283</v>
      </c>
      <c r="B729" s="162" t="s">
        <v>133</v>
      </c>
      <c r="C729" s="182" t="s">
        <v>134</v>
      </c>
      <c r="D729" s="163"/>
      <c r="E729" s="164"/>
      <c r="F729" s="165"/>
      <c r="G729" s="165">
        <f>SUMIF(AG730:AG745,"&lt;&gt;NOR",G730:G745)</f>
        <v>0</v>
      </c>
      <c r="H729" s="165"/>
      <c r="I729" s="165">
        <f>SUM(I730:I745)</f>
        <v>0</v>
      </c>
      <c r="J729" s="165"/>
      <c r="K729" s="165">
        <f>SUM(K730:K745)</f>
        <v>0</v>
      </c>
      <c r="L729" s="165"/>
      <c r="M729" s="165">
        <f>SUM(M730:M745)</f>
        <v>0</v>
      </c>
      <c r="N729" s="164"/>
      <c r="O729" s="164">
        <f>SUM(O730:O745)</f>
        <v>9.009999999999998</v>
      </c>
      <c r="P729" s="164"/>
      <c r="Q729" s="164">
        <f>SUM(Q730:Q745)</f>
        <v>0</v>
      </c>
      <c r="R729" s="165"/>
      <c r="S729" s="165"/>
      <c r="T729" s="166"/>
      <c r="U729" s="160"/>
      <c r="V729" s="160">
        <f>SUM(V730:V745)</f>
        <v>910.06</v>
      </c>
      <c r="W729" s="160"/>
      <c r="X729" s="160"/>
      <c r="AG729" t="s">
        <v>284</v>
      </c>
    </row>
    <row r="730" spans="1:60" outlineLevel="1" x14ac:dyDescent="0.2">
      <c r="A730" s="168">
        <v>165</v>
      </c>
      <c r="B730" s="169" t="s">
        <v>1080</v>
      </c>
      <c r="C730" s="184" t="s">
        <v>1081</v>
      </c>
      <c r="D730" s="170" t="s">
        <v>300</v>
      </c>
      <c r="E730" s="171">
        <v>12.6</v>
      </c>
      <c r="F730" s="172"/>
      <c r="G730" s="173">
        <f>ROUND(E730*F730,2)</f>
        <v>0</v>
      </c>
      <c r="H730" s="172"/>
      <c r="I730" s="173">
        <f>ROUND(E730*H730,2)</f>
        <v>0</v>
      </c>
      <c r="J730" s="172"/>
      <c r="K730" s="173">
        <f>ROUND(E730*J730,2)</f>
        <v>0</v>
      </c>
      <c r="L730" s="173">
        <v>21</v>
      </c>
      <c r="M730" s="173">
        <f>G730*(1+L730/100)</f>
        <v>0</v>
      </c>
      <c r="N730" s="171">
        <v>3.0000000000000001E-3</v>
      </c>
      <c r="O730" s="171">
        <f>ROUND(E730*N730,2)</f>
        <v>0.04</v>
      </c>
      <c r="P730" s="171">
        <v>0</v>
      </c>
      <c r="Q730" s="171">
        <f>ROUND(E730*P730,2)</f>
        <v>0</v>
      </c>
      <c r="R730" s="173" t="s">
        <v>1082</v>
      </c>
      <c r="S730" s="173" t="s">
        <v>288</v>
      </c>
      <c r="T730" s="174" t="s">
        <v>288</v>
      </c>
      <c r="U730" s="159">
        <v>0.28000000000000003</v>
      </c>
      <c r="V730" s="159">
        <f>ROUND(E730*U730,2)</f>
        <v>3.53</v>
      </c>
      <c r="W730" s="159"/>
      <c r="X730" s="159" t="s">
        <v>302</v>
      </c>
      <c r="Y730" s="149"/>
      <c r="Z730" s="149"/>
      <c r="AA730" s="149"/>
      <c r="AB730" s="149"/>
      <c r="AC730" s="149"/>
      <c r="AD730" s="149"/>
      <c r="AE730" s="149"/>
      <c r="AF730" s="149"/>
      <c r="AG730" s="149" t="s">
        <v>303</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x14ac:dyDescent="0.2">
      <c r="A731" s="156"/>
      <c r="B731" s="157"/>
      <c r="C731" s="195" t="s">
        <v>306</v>
      </c>
      <c r="D731" s="188"/>
      <c r="E731" s="189"/>
      <c r="F731" s="159"/>
      <c r="G731" s="159"/>
      <c r="H731" s="159"/>
      <c r="I731" s="159"/>
      <c r="J731" s="159"/>
      <c r="K731" s="159"/>
      <c r="L731" s="159"/>
      <c r="M731" s="159"/>
      <c r="N731" s="158"/>
      <c r="O731" s="158"/>
      <c r="P731" s="158"/>
      <c r="Q731" s="158"/>
      <c r="R731" s="159"/>
      <c r="S731" s="159"/>
      <c r="T731" s="159"/>
      <c r="U731" s="159"/>
      <c r="V731" s="159"/>
      <c r="W731" s="159"/>
      <c r="X731" s="159"/>
      <c r="Y731" s="149"/>
      <c r="Z731" s="149"/>
      <c r="AA731" s="149"/>
      <c r="AB731" s="149"/>
      <c r="AC731" s="149"/>
      <c r="AD731" s="149"/>
      <c r="AE731" s="149"/>
      <c r="AF731" s="149"/>
      <c r="AG731" s="149" t="s">
        <v>307</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56"/>
      <c r="B732" s="157"/>
      <c r="C732" s="195" t="s">
        <v>1083</v>
      </c>
      <c r="D732" s="188"/>
      <c r="E732" s="189">
        <v>12.6</v>
      </c>
      <c r="F732" s="159"/>
      <c r="G732" s="159"/>
      <c r="H732" s="159"/>
      <c r="I732" s="159"/>
      <c r="J732" s="159"/>
      <c r="K732" s="159"/>
      <c r="L732" s="159"/>
      <c r="M732" s="159"/>
      <c r="N732" s="158"/>
      <c r="O732" s="158"/>
      <c r="P732" s="158"/>
      <c r="Q732" s="158"/>
      <c r="R732" s="159"/>
      <c r="S732" s="159"/>
      <c r="T732" s="159"/>
      <c r="U732" s="159"/>
      <c r="V732" s="159"/>
      <c r="W732" s="159"/>
      <c r="X732" s="159"/>
      <c r="Y732" s="149"/>
      <c r="Z732" s="149"/>
      <c r="AA732" s="149"/>
      <c r="AB732" s="149"/>
      <c r="AC732" s="149"/>
      <c r="AD732" s="149"/>
      <c r="AE732" s="149"/>
      <c r="AF732" s="149"/>
      <c r="AG732" s="149" t="s">
        <v>307</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68">
        <v>166</v>
      </c>
      <c r="B733" s="169" t="s">
        <v>1084</v>
      </c>
      <c r="C733" s="184" t="s">
        <v>1085</v>
      </c>
      <c r="D733" s="170" t="s">
        <v>300</v>
      </c>
      <c r="E733" s="171">
        <v>1141.0940000000001</v>
      </c>
      <c r="F733" s="172"/>
      <c r="G733" s="173">
        <f>ROUND(E733*F733,2)</f>
        <v>0</v>
      </c>
      <c r="H733" s="172"/>
      <c r="I733" s="173">
        <f>ROUND(E733*H733,2)</f>
        <v>0</v>
      </c>
      <c r="J733" s="172"/>
      <c r="K733" s="173">
        <f>ROUND(E733*J733,2)</f>
        <v>0</v>
      </c>
      <c r="L733" s="173">
        <v>21</v>
      </c>
      <c r="M733" s="173">
        <f>G733*(1+L733/100)</f>
        <v>0</v>
      </c>
      <c r="N733" s="171">
        <v>7.8399999999999997E-3</v>
      </c>
      <c r="O733" s="171">
        <f>ROUND(E733*N733,2)</f>
        <v>8.9499999999999993</v>
      </c>
      <c r="P733" s="171">
        <v>0</v>
      </c>
      <c r="Q733" s="171">
        <f>ROUND(E733*P733,2)</f>
        <v>0</v>
      </c>
      <c r="R733" s="173"/>
      <c r="S733" s="173" t="s">
        <v>529</v>
      </c>
      <c r="T733" s="174" t="s">
        <v>289</v>
      </c>
      <c r="U733" s="159">
        <v>0.78</v>
      </c>
      <c r="V733" s="159">
        <f>ROUND(E733*U733,2)</f>
        <v>890.05</v>
      </c>
      <c r="W733" s="159"/>
      <c r="X733" s="159" t="s">
        <v>302</v>
      </c>
      <c r="Y733" s="149"/>
      <c r="Z733" s="149"/>
      <c r="AA733" s="149"/>
      <c r="AB733" s="149"/>
      <c r="AC733" s="149"/>
      <c r="AD733" s="149"/>
      <c r="AE733" s="149"/>
      <c r="AF733" s="149"/>
      <c r="AG733" s="149" t="s">
        <v>303</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x14ac:dyDescent="0.2">
      <c r="A734" s="156"/>
      <c r="B734" s="157"/>
      <c r="C734" s="268" t="s">
        <v>820</v>
      </c>
      <c r="D734" s="269"/>
      <c r="E734" s="269"/>
      <c r="F734" s="269"/>
      <c r="G734" s="269"/>
      <c r="H734" s="159"/>
      <c r="I734" s="159"/>
      <c r="J734" s="159"/>
      <c r="K734" s="159"/>
      <c r="L734" s="159"/>
      <c r="M734" s="159"/>
      <c r="N734" s="158"/>
      <c r="O734" s="158"/>
      <c r="P734" s="158"/>
      <c r="Q734" s="158"/>
      <c r="R734" s="159"/>
      <c r="S734" s="159"/>
      <c r="T734" s="159"/>
      <c r="U734" s="159"/>
      <c r="V734" s="159"/>
      <c r="W734" s="159"/>
      <c r="X734" s="159"/>
      <c r="Y734" s="149"/>
      <c r="Z734" s="149"/>
      <c r="AA734" s="149"/>
      <c r="AB734" s="149"/>
      <c r="AC734" s="149"/>
      <c r="AD734" s="149"/>
      <c r="AE734" s="149"/>
      <c r="AF734" s="149"/>
      <c r="AG734" s="149" t="s">
        <v>318</v>
      </c>
      <c r="AH734" s="149"/>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x14ac:dyDescent="0.2">
      <c r="A735" s="156"/>
      <c r="B735" s="157"/>
      <c r="C735" s="195" t="s">
        <v>1086</v>
      </c>
      <c r="D735" s="188"/>
      <c r="E735" s="189">
        <v>310.14120000000003</v>
      </c>
      <c r="F735" s="159"/>
      <c r="G735" s="159"/>
      <c r="H735" s="159"/>
      <c r="I735" s="159"/>
      <c r="J735" s="159"/>
      <c r="K735" s="159"/>
      <c r="L735" s="159"/>
      <c r="M735" s="159"/>
      <c r="N735" s="158"/>
      <c r="O735" s="158"/>
      <c r="P735" s="158"/>
      <c r="Q735" s="158"/>
      <c r="R735" s="159"/>
      <c r="S735" s="159"/>
      <c r="T735" s="159"/>
      <c r="U735" s="159"/>
      <c r="V735" s="159"/>
      <c r="W735" s="159"/>
      <c r="X735" s="159"/>
      <c r="Y735" s="149"/>
      <c r="Z735" s="149"/>
      <c r="AA735" s="149"/>
      <c r="AB735" s="149"/>
      <c r="AC735" s="149"/>
      <c r="AD735" s="149"/>
      <c r="AE735" s="149"/>
      <c r="AF735" s="149"/>
      <c r="AG735" s="149" t="s">
        <v>307</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x14ac:dyDescent="0.2">
      <c r="A736" s="156"/>
      <c r="B736" s="157"/>
      <c r="C736" s="195" t="s">
        <v>1087</v>
      </c>
      <c r="D736" s="188"/>
      <c r="E736" s="189">
        <v>572.95280000000002</v>
      </c>
      <c r="F736" s="159"/>
      <c r="G736" s="159"/>
      <c r="H736" s="159"/>
      <c r="I736" s="159"/>
      <c r="J736" s="159"/>
      <c r="K736" s="159"/>
      <c r="L736" s="159"/>
      <c r="M736" s="159"/>
      <c r="N736" s="158"/>
      <c r="O736" s="158"/>
      <c r="P736" s="158"/>
      <c r="Q736" s="158"/>
      <c r="R736" s="159"/>
      <c r="S736" s="159"/>
      <c r="T736" s="159"/>
      <c r="U736" s="159"/>
      <c r="V736" s="159"/>
      <c r="W736" s="159"/>
      <c r="X736" s="159"/>
      <c r="Y736" s="149"/>
      <c r="Z736" s="149"/>
      <c r="AA736" s="149"/>
      <c r="AB736" s="149"/>
      <c r="AC736" s="149"/>
      <c r="AD736" s="149"/>
      <c r="AE736" s="149"/>
      <c r="AF736" s="149"/>
      <c r="AG736" s="149" t="s">
        <v>307</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56"/>
      <c r="B737" s="157"/>
      <c r="C737" s="195" t="s">
        <v>1088</v>
      </c>
      <c r="D737" s="188"/>
      <c r="E737" s="189">
        <v>258</v>
      </c>
      <c r="F737" s="159"/>
      <c r="G737" s="159"/>
      <c r="H737" s="159"/>
      <c r="I737" s="159"/>
      <c r="J737" s="159"/>
      <c r="K737" s="159"/>
      <c r="L737" s="159"/>
      <c r="M737" s="159"/>
      <c r="N737" s="158"/>
      <c r="O737" s="158"/>
      <c r="P737" s="158"/>
      <c r="Q737" s="158"/>
      <c r="R737" s="159"/>
      <c r="S737" s="159"/>
      <c r="T737" s="159"/>
      <c r="U737" s="159"/>
      <c r="V737" s="159"/>
      <c r="W737" s="159"/>
      <c r="X737" s="159"/>
      <c r="Y737" s="149"/>
      <c r="Z737" s="149"/>
      <c r="AA737" s="149"/>
      <c r="AB737" s="149"/>
      <c r="AC737" s="149"/>
      <c r="AD737" s="149"/>
      <c r="AE737" s="149"/>
      <c r="AF737" s="149"/>
      <c r="AG737" s="149" t="s">
        <v>307</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ht="22.5" outlineLevel="1" x14ac:dyDescent="0.2">
      <c r="A738" s="168">
        <v>167</v>
      </c>
      <c r="B738" s="169" t="s">
        <v>1089</v>
      </c>
      <c r="C738" s="184" t="s">
        <v>1090</v>
      </c>
      <c r="D738" s="170" t="s">
        <v>314</v>
      </c>
      <c r="E738" s="171">
        <v>1.1919299999999999</v>
      </c>
      <c r="F738" s="172"/>
      <c r="G738" s="173">
        <f>ROUND(E738*F738,2)</f>
        <v>0</v>
      </c>
      <c r="H738" s="172"/>
      <c r="I738" s="173">
        <f>ROUND(E738*H738,2)</f>
        <v>0</v>
      </c>
      <c r="J738" s="172"/>
      <c r="K738" s="173">
        <f>ROUND(E738*J738,2)</f>
        <v>0</v>
      </c>
      <c r="L738" s="173">
        <v>21</v>
      </c>
      <c r="M738" s="173">
        <f>G738*(1+L738/100)</f>
        <v>0</v>
      </c>
      <c r="N738" s="171">
        <v>1.4999999999999999E-2</v>
      </c>
      <c r="O738" s="171">
        <f>ROUND(E738*N738,2)</f>
        <v>0.02</v>
      </c>
      <c r="P738" s="171">
        <v>0</v>
      </c>
      <c r="Q738" s="171">
        <f>ROUND(E738*P738,2)</f>
        <v>0</v>
      </c>
      <c r="R738" s="173" t="s">
        <v>360</v>
      </c>
      <c r="S738" s="173" t="s">
        <v>288</v>
      </c>
      <c r="T738" s="174" t="s">
        <v>288</v>
      </c>
      <c r="U738" s="159">
        <v>0</v>
      </c>
      <c r="V738" s="159">
        <f>ROUND(E738*U738,2)</f>
        <v>0</v>
      </c>
      <c r="W738" s="159"/>
      <c r="X738" s="159" t="s">
        <v>361</v>
      </c>
      <c r="Y738" s="149"/>
      <c r="Z738" s="149"/>
      <c r="AA738" s="149"/>
      <c r="AB738" s="149"/>
      <c r="AC738" s="149"/>
      <c r="AD738" s="149"/>
      <c r="AE738" s="149"/>
      <c r="AF738" s="149"/>
      <c r="AG738" s="149" t="s">
        <v>362</v>
      </c>
      <c r="AH738" s="149"/>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x14ac:dyDescent="0.2">
      <c r="A739" s="156"/>
      <c r="B739" s="157"/>
      <c r="C739" s="195" t="s">
        <v>306</v>
      </c>
      <c r="D739" s="188"/>
      <c r="E739" s="189"/>
      <c r="F739" s="159"/>
      <c r="G739" s="159"/>
      <c r="H739" s="159"/>
      <c r="I739" s="159"/>
      <c r="J739" s="159"/>
      <c r="K739" s="159"/>
      <c r="L739" s="159"/>
      <c r="M739" s="159"/>
      <c r="N739" s="158"/>
      <c r="O739" s="158"/>
      <c r="P739" s="158"/>
      <c r="Q739" s="158"/>
      <c r="R739" s="159"/>
      <c r="S739" s="159"/>
      <c r="T739" s="159"/>
      <c r="U739" s="159"/>
      <c r="V739" s="159"/>
      <c r="W739" s="159"/>
      <c r="X739" s="159"/>
      <c r="Y739" s="149"/>
      <c r="Z739" s="149"/>
      <c r="AA739" s="149"/>
      <c r="AB739" s="149"/>
      <c r="AC739" s="149"/>
      <c r="AD739" s="149"/>
      <c r="AE739" s="149"/>
      <c r="AF739" s="149"/>
      <c r="AG739" s="149" t="s">
        <v>307</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56"/>
      <c r="B740" s="157"/>
      <c r="C740" s="195" t="s">
        <v>1091</v>
      </c>
      <c r="D740" s="188"/>
      <c r="E740" s="189"/>
      <c r="F740" s="159"/>
      <c r="G740" s="159"/>
      <c r="H740" s="159"/>
      <c r="I740" s="159"/>
      <c r="J740" s="159"/>
      <c r="K740" s="159"/>
      <c r="L740" s="159"/>
      <c r="M740" s="159"/>
      <c r="N740" s="158"/>
      <c r="O740" s="158"/>
      <c r="P740" s="158"/>
      <c r="Q740" s="158"/>
      <c r="R740" s="159"/>
      <c r="S740" s="159"/>
      <c r="T740" s="159"/>
      <c r="U740" s="159"/>
      <c r="V740" s="159"/>
      <c r="W740" s="159"/>
      <c r="X740" s="159"/>
      <c r="Y740" s="149"/>
      <c r="Z740" s="149"/>
      <c r="AA740" s="149"/>
      <c r="AB740" s="149"/>
      <c r="AC740" s="149"/>
      <c r="AD740" s="149"/>
      <c r="AE740" s="149"/>
      <c r="AF740" s="149"/>
      <c r="AG740" s="149" t="s">
        <v>307</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x14ac:dyDescent="0.2">
      <c r="A741" s="156"/>
      <c r="B741" s="157"/>
      <c r="C741" s="195" t="s">
        <v>1092</v>
      </c>
      <c r="D741" s="188"/>
      <c r="E741" s="189">
        <v>0.23066</v>
      </c>
      <c r="F741" s="159"/>
      <c r="G741" s="159"/>
      <c r="H741" s="159"/>
      <c r="I741" s="159"/>
      <c r="J741" s="159"/>
      <c r="K741" s="159"/>
      <c r="L741" s="159"/>
      <c r="M741" s="159"/>
      <c r="N741" s="158"/>
      <c r="O741" s="158"/>
      <c r="P741" s="158"/>
      <c r="Q741" s="158"/>
      <c r="R741" s="159"/>
      <c r="S741" s="159"/>
      <c r="T741" s="159"/>
      <c r="U741" s="159"/>
      <c r="V741" s="159"/>
      <c r="W741" s="159"/>
      <c r="X741" s="159"/>
      <c r="Y741" s="149"/>
      <c r="Z741" s="149"/>
      <c r="AA741" s="149"/>
      <c r="AB741" s="149"/>
      <c r="AC741" s="149"/>
      <c r="AD741" s="149"/>
      <c r="AE741" s="149"/>
      <c r="AF741" s="149"/>
      <c r="AG741" s="149" t="s">
        <v>307</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x14ac:dyDescent="0.2">
      <c r="A742" s="156"/>
      <c r="B742" s="157"/>
      <c r="C742" s="195" t="s">
        <v>1093</v>
      </c>
      <c r="D742" s="188"/>
      <c r="E742" s="189">
        <v>0.19750999999999999</v>
      </c>
      <c r="F742" s="159"/>
      <c r="G742" s="159"/>
      <c r="H742" s="159"/>
      <c r="I742" s="159"/>
      <c r="J742" s="159"/>
      <c r="K742" s="159"/>
      <c r="L742" s="159"/>
      <c r="M742" s="159"/>
      <c r="N742" s="158"/>
      <c r="O742" s="158"/>
      <c r="P742" s="158"/>
      <c r="Q742" s="158"/>
      <c r="R742" s="159"/>
      <c r="S742" s="159"/>
      <c r="T742" s="159"/>
      <c r="U742" s="159"/>
      <c r="V742" s="159"/>
      <c r="W742" s="159"/>
      <c r="X742" s="159"/>
      <c r="Y742" s="149"/>
      <c r="Z742" s="149"/>
      <c r="AA742" s="149"/>
      <c r="AB742" s="149"/>
      <c r="AC742" s="149"/>
      <c r="AD742" s="149"/>
      <c r="AE742" s="149"/>
      <c r="AF742" s="149"/>
      <c r="AG742" s="149" t="s">
        <v>307</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56"/>
      <c r="B743" s="157"/>
      <c r="C743" s="195" t="s">
        <v>1094</v>
      </c>
      <c r="D743" s="188"/>
      <c r="E743" s="189">
        <v>0.76376999999999995</v>
      </c>
      <c r="F743" s="159"/>
      <c r="G743" s="159"/>
      <c r="H743" s="159"/>
      <c r="I743" s="159"/>
      <c r="J743" s="159"/>
      <c r="K743" s="159"/>
      <c r="L743" s="159"/>
      <c r="M743" s="159"/>
      <c r="N743" s="158"/>
      <c r="O743" s="158"/>
      <c r="P743" s="158"/>
      <c r="Q743" s="158"/>
      <c r="R743" s="159"/>
      <c r="S743" s="159"/>
      <c r="T743" s="159"/>
      <c r="U743" s="159"/>
      <c r="V743" s="159"/>
      <c r="W743" s="159"/>
      <c r="X743" s="159"/>
      <c r="Y743" s="149"/>
      <c r="Z743" s="149"/>
      <c r="AA743" s="149"/>
      <c r="AB743" s="149"/>
      <c r="AC743" s="149"/>
      <c r="AD743" s="149"/>
      <c r="AE743" s="149"/>
      <c r="AF743" s="149"/>
      <c r="AG743" s="149" t="s">
        <v>307</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x14ac:dyDescent="0.2">
      <c r="A744" s="168">
        <v>168</v>
      </c>
      <c r="B744" s="169" t="s">
        <v>1095</v>
      </c>
      <c r="C744" s="184" t="s">
        <v>1096</v>
      </c>
      <c r="D744" s="170" t="s">
        <v>355</v>
      </c>
      <c r="E744" s="171">
        <v>9.0018600000000006</v>
      </c>
      <c r="F744" s="172"/>
      <c r="G744" s="173">
        <f>ROUND(E744*F744,2)</f>
        <v>0</v>
      </c>
      <c r="H744" s="172"/>
      <c r="I744" s="173">
        <f>ROUND(E744*H744,2)</f>
        <v>0</v>
      </c>
      <c r="J744" s="172"/>
      <c r="K744" s="173">
        <f>ROUND(E744*J744,2)</f>
        <v>0</v>
      </c>
      <c r="L744" s="173">
        <v>21</v>
      </c>
      <c r="M744" s="173">
        <f>G744*(1+L744/100)</f>
        <v>0</v>
      </c>
      <c r="N744" s="171">
        <v>0</v>
      </c>
      <c r="O744" s="171">
        <f>ROUND(E744*N744,2)</f>
        <v>0</v>
      </c>
      <c r="P744" s="171">
        <v>0</v>
      </c>
      <c r="Q744" s="171">
        <f>ROUND(E744*P744,2)</f>
        <v>0</v>
      </c>
      <c r="R744" s="173" t="s">
        <v>1082</v>
      </c>
      <c r="S744" s="173" t="s">
        <v>288</v>
      </c>
      <c r="T744" s="174" t="s">
        <v>288</v>
      </c>
      <c r="U744" s="159">
        <v>1.831</v>
      </c>
      <c r="V744" s="159">
        <f>ROUND(E744*U744,2)</f>
        <v>16.48</v>
      </c>
      <c r="W744" s="159"/>
      <c r="X744" s="159" t="s">
        <v>1050</v>
      </c>
      <c r="Y744" s="149"/>
      <c r="Z744" s="149"/>
      <c r="AA744" s="149"/>
      <c r="AB744" s="149"/>
      <c r="AC744" s="149"/>
      <c r="AD744" s="149"/>
      <c r="AE744" s="149"/>
      <c r="AF744" s="149"/>
      <c r="AG744" s="149" t="s">
        <v>1051</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x14ac:dyDescent="0.2">
      <c r="A745" s="156"/>
      <c r="B745" s="157"/>
      <c r="C745" s="262" t="s">
        <v>1097</v>
      </c>
      <c r="D745" s="263"/>
      <c r="E745" s="263"/>
      <c r="F745" s="263"/>
      <c r="G745" s="263"/>
      <c r="H745" s="159"/>
      <c r="I745" s="159"/>
      <c r="J745" s="159"/>
      <c r="K745" s="159"/>
      <c r="L745" s="159"/>
      <c r="M745" s="159"/>
      <c r="N745" s="158"/>
      <c r="O745" s="158"/>
      <c r="P745" s="158"/>
      <c r="Q745" s="158"/>
      <c r="R745" s="159"/>
      <c r="S745" s="159"/>
      <c r="T745" s="159"/>
      <c r="U745" s="159"/>
      <c r="V745" s="159"/>
      <c r="W745" s="159"/>
      <c r="X745" s="159"/>
      <c r="Y745" s="149"/>
      <c r="Z745" s="149"/>
      <c r="AA745" s="149"/>
      <c r="AB745" s="149"/>
      <c r="AC745" s="149"/>
      <c r="AD745" s="149"/>
      <c r="AE745" s="149"/>
      <c r="AF745" s="149"/>
      <c r="AG745" s="149" t="s">
        <v>305</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x14ac:dyDescent="0.2">
      <c r="A746" s="161" t="s">
        <v>283</v>
      </c>
      <c r="B746" s="162" t="s">
        <v>145</v>
      </c>
      <c r="C746" s="182" t="s">
        <v>146</v>
      </c>
      <c r="D746" s="163"/>
      <c r="E746" s="164"/>
      <c r="F746" s="165"/>
      <c r="G746" s="165">
        <f>SUMIF(AG747:AG761,"&lt;&gt;NOR",G747:G761)</f>
        <v>0</v>
      </c>
      <c r="H746" s="165"/>
      <c r="I746" s="165">
        <f>SUM(I747:I761)</f>
        <v>0</v>
      </c>
      <c r="J746" s="165"/>
      <c r="K746" s="165">
        <f>SUM(K747:K761)</f>
        <v>0</v>
      </c>
      <c r="L746" s="165"/>
      <c r="M746" s="165">
        <f>SUM(M747:M761)</f>
        <v>0</v>
      </c>
      <c r="N746" s="164"/>
      <c r="O746" s="164">
        <f>SUM(O747:O761)</f>
        <v>1.26</v>
      </c>
      <c r="P746" s="164"/>
      <c r="Q746" s="164">
        <f>SUM(Q747:Q761)</f>
        <v>0</v>
      </c>
      <c r="R746" s="165"/>
      <c r="S746" s="165"/>
      <c r="T746" s="166"/>
      <c r="U746" s="160"/>
      <c r="V746" s="160">
        <f>SUM(V747:V761)</f>
        <v>219.37</v>
      </c>
      <c r="W746" s="160"/>
      <c r="X746" s="160"/>
      <c r="AG746" t="s">
        <v>284</v>
      </c>
    </row>
    <row r="747" spans="1:60" ht="33.75" outlineLevel="1" x14ac:dyDescent="0.2">
      <c r="A747" s="168">
        <v>169</v>
      </c>
      <c r="B747" s="169" t="s">
        <v>1098</v>
      </c>
      <c r="C747" s="184" t="s">
        <v>1099</v>
      </c>
      <c r="D747" s="170" t="s">
        <v>509</v>
      </c>
      <c r="E747" s="171">
        <v>3</v>
      </c>
      <c r="F747" s="172"/>
      <c r="G747" s="173">
        <f>ROUND(E747*F747,2)</f>
        <v>0</v>
      </c>
      <c r="H747" s="172"/>
      <c r="I747" s="173">
        <f>ROUND(E747*H747,2)</f>
        <v>0</v>
      </c>
      <c r="J747" s="172"/>
      <c r="K747" s="173">
        <f>ROUND(E747*J747,2)</f>
        <v>0</v>
      </c>
      <c r="L747" s="173">
        <v>21</v>
      </c>
      <c r="M747" s="173">
        <f>G747*(1+L747/100)</f>
        <v>0</v>
      </c>
      <c r="N747" s="171">
        <v>4.1000000000000003E-3</v>
      </c>
      <c r="O747" s="171">
        <f>ROUND(E747*N747,2)</f>
        <v>0.01</v>
      </c>
      <c r="P747" s="171">
        <v>0</v>
      </c>
      <c r="Q747" s="171">
        <f>ROUND(E747*P747,2)</f>
        <v>0</v>
      </c>
      <c r="R747" s="173" t="s">
        <v>1020</v>
      </c>
      <c r="S747" s="173" t="s">
        <v>288</v>
      </c>
      <c r="T747" s="174" t="s">
        <v>288</v>
      </c>
      <c r="U747" s="159">
        <v>0.58362999999999998</v>
      </c>
      <c r="V747" s="159">
        <f>ROUND(E747*U747,2)</f>
        <v>1.75</v>
      </c>
      <c r="W747" s="159"/>
      <c r="X747" s="159" t="s">
        <v>302</v>
      </c>
      <c r="Y747" s="149"/>
      <c r="Z747" s="149"/>
      <c r="AA747" s="149"/>
      <c r="AB747" s="149"/>
      <c r="AC747" s="149"/>
      <c r="AD747" s="149"/>
      <c r="AE747" s="149"/>
      <c r="AF747" s="149"/>
      <c r="AG747" s="149" t="s">
        <v>303</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x14ac:dyDescent="0.2">
      <c r="A748" s="156"/>
      <c r="B748" s="157"/>
      <c r="C748" s="262" t="s">
        <v>1100</v>
      </c>
      <c r="D748" s="263"/>
      <c r="E748" s="263"/>
      <c r="F748" s="263"/>
      <c r="G748" s="263"/>
      <c r="H748" s="159"/>
      <c r="I748" s="159"/>
      <c r="J748" s="159"/>
      <c r="K748" s="159"/>
      <c r="L748" s="159"/>
      <c r="M748" s="159"/>
      <c r="N748" s="158"/>
      <c r="O748" s="158"/>
      <c r="P748" s="158"/>
      <c r="Q748" s="158"/>
      <c r="R748" s="159"/>
      <c r="S748" s="159"/>
      <c r="T748" s="159"/>
      <c r="U748" s="159"/>
      <c r="V748" s="159"/>
      <c r="W748" s="159"/>
      <c r="X748" s="159"/>
      <c r="Y748" s="149"/>
      <c r="Z748" s="149"/>
      <c r="AA748" s="149"/>
      <c r="AB748" s="149"/>
      <c r="AC748" s="149"/>
      <c r="AD748" s="149"/>
      <c r="AE748" s="149"/>
      <c r="AF748" s="149"/>
      <c r="AG748" s="149" t="s">
        <v>305</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x14ac:dyDescent="0.2">
      <c r="A749" s="156"/>
      <c r="B749" s="157"/>
      <c r="C749" s="195" t="s">
        <v>1101</v>
      </c>
      <c r="D749" s="188"/>
      <c r="E749" s="189">
        <v>3</v>
      </c>
      <c r="F749" s="159"/>
      <c r="G749" s="159"/>
      <c r="H749" s="159"/>
      <c r="I749" s="159"/>
      <c r="J749" s="159"/>
      <c r="K749" s="159"/>
      <c r="L749" s="159"/>
      <c r="M749" s="159"/>
      <c r="N749" s="158"/>
      <c r="O749" s="158"/>
      <c r="P749" s="158"/>
      <c r="Q749" s="158"/>
      <c r="R749" s="159"/>
      <c r="S749" s="159"/>
      <c r="T749" s="159"/>
      <c r="U749" s="159"/>
      <c r="V749" s="159"/>
      <c r="W749" s="159"/>
      <c r="X749" s="159"/>
      <c r="Y749" s="149"/>
      <c r="Z749" s="149"/>
      <c r="AA749" s="149"/>
      <c r="AB749" s="149"/>
      <c r="AC749" s="149"/>
      <c r="AD749" s="149"/>
      <c r="AE749" s="149"/>
      <c r="AF749" s="149"/>
      <c r="AG749" s="149" t="s">
        <v>307</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ht="33.75" outlineLevel="1" x14ac:dyDescent="0.2">
      <c r="A750" s="168">
        <v>170</v>
      </c>
      <c r="B750" s="169" t="s">
        <v>1102</v>
      </c>
      <c r="C750" s="184" t="s">
        <v>1103</v>
      </c>
      <c r="D750" s="170" t="s">
        <v>518</v>
      </c>
      <c r="E750" s="171">
        <v>110.4</v>
      </c>
      <c r="F750" s="172"/>
      <c r="G750" s="173">
        <f>ROUND(E750*F750,2)</f>
        <v>0</v>
      </c>
      <c r="H750" s="172"/>
      <c r="I750" s="173">
        <f>ROUND(E750*H750,2)</f>
        <v>0</v>
      </c>
      <c r="J750" s="172"/>
      <c r="K750" s="173">
        <f>ROUND(E750*J750,2)</f>
        <v>0</v>
      </c>
      <c r="L750" s="173">
        <v>21</v>
      </c>
      <c r="M750" s="173">
        <f>G750*(1+L750/100)</f>
        <v>0</v>
      </c>
      <c r="N750" s="171">
        <v>2.7200000000000002E-3</v>
      </c>
      <c r="O750" s="171">
        <f>ROUND(E750*N750,2)</f>
        <v>0.3</v>
      </c>
      <c r="P750" s="171">
        <v>0</v>
      </c>
      <c r="Q750" s="171">
        <f>ROUND(E750*P750,2)</f>
        <v>0</v>
      </c>
      <c r="R750" s="173" t="s">
        <v>1020</v>
      </c>
      <c r="S750" s="173" t="s">
        <v>288</v>
      </c>
      <c r="T750" s="174" t="s">
        <v>288</v>
      </c>
      <c r="U750" s="159">
        <v>0.85389999999999999</v>
      </c>
      <c r="V750" s="159">
        <f>ROUND(E750*U750,2)</f>
        <v>94.27</v>
      </c>
      <c r="W750" s="159"/>
      <c r="X750" s="159" t="s">
        <v>302</v>
      </c>
      <c r="Y750" s="149"/>
      <c r="Z750" s="149"/>
      <c r="AA750" s="149"/>
      <c r="AB750" s="149"/>
      <c r="AC750" s="149"/>
      <c r="AD750" s="149"/>
      <c r="AE750" s="149"/>
      <c r="AF750" s="149"/>
      <c r="AG750" s="149" t="s">
        <v>303</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x14ac:dyDescent="0.2">
      <c r="A751" s="156"/>
      <c r="B751" s="157"/>
      <c r="C751" s="195" t="s">
        <v>1104</v>
      </c>
      <c r="D751" s="188"/>
      <c r="E751" s="189">
        <v>4.7</v>
      </c>
      <c r="F751" s="159"/>
      <c r="G751" s="159"/>
      <c r="H751" s="159"/>
      <c r="I751" s="159"/>
      <c r="J751" s="159"/>
      <c r="K751" s="159"/>
      <c r="L751" s="159"/>
      <c r="M751" s="159"/>
      <c r="N751" s="158"/>
      <c r="O751" s="158"/>
      <c r="P751" s="158"/>
      <c r="Q751" s="158"/>
      <c r="R751" s="159"/>
      <c r="S751" s="159"/>
      <c r="T751" s="159"/>
      <c r="U751" s="159"/>
      <c r="V751" s="159"/>
      <c r="W751" s="159"/>
      <c r="X751" s="159"/>
      <c r="Y751" s="149"/>
      <c r="Z751" s="149"/>
      <c r="AA751" s="149"/>
      <c r="AB751" s="149"/>
      <c r="AC751" s="149"/>
      <c r="AD751" s="149"/>
      <c r="AE751" s="149"/>
      <c r="AF751" s="149"/>
      <c r="AG751" s="149" t="s">
        <v>307</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x14ac:dyDescent="0.2">
      <c r="A752" s="156"/>
      <c r="B752" s="157"/>
      <c r="C752" s="195" t="s">
        <v>1105</v>
      </c>
      <c r="D752" s="188"/>
      <c r="E752" s="189">
        <v>5.95</v>
      </c>
      <c r="F752" s="159"/>
      <c r="G752" s="159"/>
      <c r="H752" s="159"/>
      <c r="I752" s="159"/>
      <c r="J752" s="159"/>
      <c r="K752" s="159"/>
      <c r="L752" s="159"/>
      <c r="M752" s="159"/>
      <c r="N752" s="158"/>
      <c r="O752" s="158"/>
      <c r="P752" s="158"/>
      <c r="Q752" s="158"/>
      <c r="R752" s="159"/>
      <c r="S752" s="159"/>
      <c r="T752" s="159"/>
      <c r="U752" s="159"/>
      <c r="V752" s="159"/>
      <c r="W752" s="159"/>
      <c r="X752" s="159"/>
      <c r="Y752" s="149"/>
      <c r="Z752" s="149"/>
      <c r="AA752" s="149"/>
      <c r="AB752" s="149"/>
      <c r="AC752" s="149"/>
      <c r="AD752" s="149"/>
      <c r="AE752" s="149"/>
      <c r="AF752" s="149"/>
      <c r="AG752" s="149" t="s">
        <v>307</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56"/>
      <c r="B753" s="157"/>
      <c r="C753" s="195" t="s">
        <v>1106</v>
      </c>
      <c r="D753" s="188"/>
      <c r="E753" s="189">
        <v>3.25</v>
      </c>
      <c r="F753" s="159"/>
      <c r="G753" s="159"/>
      <c r="H753" s="159"/>
      <c r="I753" s="159"/>
      <c r="J753" s="159"/>
      <c r="K753" s="159"/>
      <c r="L753" s="159"/>
      <c r="M753" s="159"/>
      <c r="N753" s="158"/>
      <c r="O753" s="158"/>
      <c r="P753" s="158"/>
      <c r="Q753" s="158"/>
      <c r="R753" s="159"/>
      <c r="S753" s="159"/>
      <c r="T753" s="159"/>
      <c r="U753" s="159"/>
      <c r="V753" s="159"/>
      <c r="W753" s="159"/>
      <c r="X753" s="159"/>
      <c r="Y753" s="149"/>
      <c r="Z753" s="149"/>
      <c r="AA753" s="149"/>
      <c r="AB753" s="149"/>
      <c r="AC753" s="149"/>
      <c r="AD753" s="149"/>
      <c r="AE753" s="149"/>
      <c r="AF753" s="149"/>
      <c r="AG753" s="149" t="s">
        <v>307</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x14ac:dyDescent="0.2">
      <c r="A754" s="156"/>
      <c r="B754" s="157"/>
      <c r="C754" s="195" t="s">
        <v>1107</v>
      </c>
      <c r="D754" s="188"/>
      <c r="E754" s="189">
        <v>22.6</v>
      </c>
      <c r="F754" s="159"/>
      <c r="G754" s="159"/>
      <c r="H754" s="159"/>
      <c r="I754" s="159"/>
      <c r="J754" s="159"/>
      <c r="K754" s="159"/>
      <c r="L754" s="159"/>
      <c r="M754" s="159"/>
      <c r="N754" s="158"/>
      <c r="O754" s="158"/>
      <c r="P754" s="158"/>
      <c r="Q754" s="158"/>
      <c r="R754" s="159"/>
      <c r="S754" s="159"/>
      <c r="T754" s="159"/>
      <c r="U754" s="159"/>
      <c r="V754" s="159"/>
      <c r="W754" s="159"/>
      <c r="X754" s="159"/>
      <c r="Y754" s="149"/>
      <c r="Z754" s="149"/>
      <c r="AA754" s="149"/>
      <c r="AB754" s="149"/>
      <c r="AC754" s="149"/>
      <c r="AD754" s="149"/>
      <c r="AE754" s="149"/>
      <c r="AF754" s="149"/>
      <c r="AG754" s="149" t="s">
        <v>307</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x14ac:dyDescent="0.2">
      <c r="A755" s="156"/>
      <c r="B755" s="157"/>
      <c r="C755" s="195" t="s">
        <v>1108</v>
      </c>
      <c r="D755" s="188"/>
      <c r="E755" s="189">
        <v>45</v>
      </c>
      <c r="F755" s="159"/>
      <c r="G755" s="159"/>
      <c r="H755" s="159"/>
      <c r="I755" s="159"/>
      <c r="J755" s="159"/>
      <c r="K755" s="159"/>
      <c r="L755" s="159"/>
      <c r="M755" s="159"/>
      <c r="N755" s="158"/>
      <c r="O755" s="158"/>
      <c r="P755" s="158"/>
      <c r="Q755" s="158"/>
      <c r="R755" s="159"/>
      <c r="S755" s="159"/>
      <c r="T755" s="159"/>
      <c r="U755" s="159"/>
      <c r="V755" s="159"/>
      <c r="W755" s="159"/>
      <c r="X755" s="159"/>
      <c r="Y755" s="149"/>
      <c r="Z755" s="149"/>
      <c r="AA755" s="149"/>
      <c r="AB755" s="149"/>
      <c r="AC755" s="149"/>
      <c r="AD755" s="149"/>
      <c r="AE755" s="149"/>
      <c r="AF755" s="149"/>
      <c r="AG755" s="149" t="s">
        <v>307</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x14ac:dyDescent="0.2">
      <c r="A756" s="156"/>
      <c r="B756" s="157"/>
      <c r="C756" s="195" t="s">
        <v>1109</v>
      </c>
      <c r="D756" s="188"/>
      <c r="E756" s="189">
        <v>28.9</v>
      </c>
      <c r="F756" s="159"/>
      <c r="G756" s="159"/>
      <c r="H756" s="159"/>
      <c r="I756" s="159"/>
      <c r="J756" s="159"/>
      <c r="K756" s="159"/>
      <c r="L756" s="159"/>
      <c r="M756" s="159"/>
      <c r="N756" s="158"/>
      <c r="O756" s="158"/>
      <c r="P756" s="158"/>
      <c r="Q756" s="158"/>
      <c r="R756" s="159"/>
      <c r="S756" s="159"/>
      <c r="T756" s="159"/>
      <c r="U756" s="159"/>
      <c r="V756" s="159"/>
      <c r="W756" s="159"/>
      <c r="X756" s="159"/>
      <c r="Y756" s="149"/>
      <c r="Z756" s="149"/>
      <c r="AA756" s="149"/>
      <c r="AB756" s="149"/>
      <c r="AC756" s="149"/>
      <c r="AD756" s="149"/>
      <c r="AE756" s="149"/>
      <c r="AF756" s="149"/>
      <c r="AG756" s="149" t="s">
        <v>307</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22.5" outlineLevel="1" x14ac:dyDescent="0.2">
      <c r="A757" s="168">
        <v>171</v>
      </c>
      <c r="B757" s="169" t="s">
        <v>1110</v>
      </c>
      <c r="C757" s="184" t="s">
        <v>1111</v>
      </c>
      <c r="D757" s="170" t="s">
        <v>518</v>
      </c>
      <c r="E757" s="171">
        <v>154.30000000000001</v>
      </c>
      <c r="F757" s="172"/>
      <c r="G757" s="173">
        <f>ROUND(E757*F757,2)</f>
        <v>0</v>
      </c>
      <c r="H757" s="172"/>
      <c r="I757" s="173">
        <f>ROUND(E757*H757,2)</f>
        <v>0</v>
      </c>
      <c r="J757" s="172"/>
      <c r="K757" s="173">
        <f>ROUND(E757*J757,2)</f>
        <v>0</v>
      </c>
      <c r="L757" s="173">
        <v>21</v>
      </c>
      <c r="M757" s="173">
        <f>G757*(1+L757/100)</f>
        <v>0</v>
      </c>
      <c r="N757" s="171">
        <v>6.1500000000000001E-3</v>
      </c>
      <c r="O757" s="171">
        <f>ROUND(E757*N757,2)</f>
        <v>0.95</v>
      </c>
      <c r="P757" s="171">
        <v>0</v>
      </c>
      <c r="Q757" s="171">
        <f>ROUND(E757*P757,2)</f>
        <v>0</v>
      </c>
      <c r="R757" s="173" t="s">
        <v>1020</v>
      </c>
      <c r="S757" s="173" t="s">
        <v>288</v>
      </c>
      <c r="T757" s="174" t="s">
        <v>288</v>
      </c>
      <c r="U757" s="159">
        <v>0.76</v>
      </c>
      <c r="V757" s="159">
        <f>ROUND(E757*U757,2)</f>
        <v>117.27</v>
      </c>
      <c r="W757" s="159"/>
      <c r="X757" s="159" t="s">
        <v>302</v>
      </c>
      <c r="Y757" s="149"/>
      <c r="Z757" s="149"/>
      <c r="AA757" s="149"/>
      <c r="AB757" s="149"/>
      <c r="AC757" s="149"/>
      <c r="AD757" s="149"/>
      <c r="AE757" s="149"/>
      <c r="AF757" s="149"/>
      <c r="AG757" s="149" t="s">
        <v>303</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x14ac:dyDescent="0.2">
      <c r="A758" s="156"/>
      <c r="B758" s="157"/>
      <c r="C758" s="262" t="s">
        <v>1100</v>
      </c>
      <c r="D758" s="263"/>
      <c r="E758" s="263"/>
      <c r="F758" s="263"/>
      <c r="G758" s="263"/>
      <c r="H758" s="159"/>
      <c r="I758" s="159"/>
      <c r="J758" s="159"/>
      <c r="K758" s="159"/>
      <c r="L758" s="159"/>
      <c r="M758" s="159"/>
      <c r="N758" s="158"/>
      <c r="O758" s="158"/>
      <c r="P758" s="158"/>
      <c r="Q758" s="158"/>
      <c r="R758" s="159"/>
      <c r="S758" s="159"/>
      <c r="T758" s="159"/>
      <c r="U758" s="159"/>
      <c r="V758" s="159"/>
      <c r="W758" s="159"/>
      <c r="X758" s="159"/>
      <c r="Y758" s="149"/>
      <c r="Z758" s="149"/>
      <c r="AA758" s="149"/>
      <c r="AB758" s="149"/>
      <c r="AC758" s="149"/>
      <c r="AD758" s="149"/>
      <c r="AE758" s="149"/>
      <c r="AF758" s="149"/>
      <c r="AG758" s="149" t="s">
        <v>305</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56"/>
      <c r="B759" s="157"/>
      <c r="C759" s="195" t="s">
        <v>1112</v>
      </c>
      <c r="D759" s="188"/>
      <c r="E759" s="189">
        <v>154.30000000000001</v>
      </c>
      <c r="F759" s="159"/>
      <c r="G759" s="159"/>
      <c r="H759" s="159"/>
      <c r="I759" s="159"/>
      <c r="J759" s="159"/>
      <c r="K759" s="159"/>
      <c r="L759" s="159"/>
      <c r="M759" s="159"/>
      <c r="N759" s="158"/>
      <c r="O759" s="158"/>
      <c r="P759" s="158"/>
      <c r="Q759" s="158"/>
      <c r="R759" s="159"/>
      <c r="S759" s="159"/>
      <c r="T759" s="159"/>
      <c r="U759" s="159"/>
      <c r="V759" s="159"/>
      <c r="W759" s="159"/>
      <c r="X759" s="159"/>
      <c r="Y759" s="149"/>
      <c r="Z759" s="149"/>
      <c r="AA759" s="149"/>
      <c r="AB759" s="149"/>
      <c r="AC759" s="149"/>
      <c r="AD759" s="149"/>
      <c r="AE759" s="149"/>
      <c r="AF759" s="149"/>
      <c r="AG759" s="149" t="s">
        <v>307</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x14ac:dyDescent="0.2">
      <c r="A760" s="168">
        <v>172</v>
      </c>
      <c r="B760" s="169" t="s">
        <v>1113</v>
      </c>
      <c r="C760" s="184" t="s">
        <v>1114</v>
      </c>
      <c r="D760" s="170" t="s">
        <v>355</v>
      </c>
      <c r="E760" s="171">
        <v>1.26153</v>
      </c>
      <c r="F760" s="172"/>
      <c r="G760" s="173">
        <f>ROUND(E760*F760,2)</f>
        <v>0</v>
      </c>
      <c r="H760" s="172"/>
      <c r="I760" s="173">
        <f>ROUND(E760*H760,2)</f>
        <v>0</v>
      </c>
      <c r="J760" s="172"/>
      <c r="K760" s="173">
        <f>ROUND(E760*J760,2)</f>
        <v>0</v>
      </c>
      <c r="L760" s="173">
        <v>21</v>
      </c>
      <c r="M760" s="173">
        <f>G760*(1+L760/100)</f>
        <v>0</v>
      </c>
      <c r="N760" s="171">
        <v>0</v>
      </c>
      <c r="O760" s="171">
        <f>ROUND(E760*N760,2)</f>
        <v>0</v>
      </c>
      <c r="P760" s="171">
        <v>0</v>
      </c>
      <c r="Q760" s="171">
        <f>ROUND(E760*P760,2)</f>
        <v>0</v>
      </c>
      <c r="R760" s="173" t="s">
        <v>1020</v>
      </c>
      <c r="S760" s="173" t="s">
        <v>288</v>
      </c>
      <c r="T760" s="174" t="s">
        <v>288</v>
      </c>
      <c r="U760" s="159">
        <v>4.82</v>
      </c>
      <c r="V760" s="159">
        <f>ROUND(E760*U760,2)</f>
        <v>6.08</v>
      </c>
      <c r="W760" s="159"/>
      <c r="X760" s="159" t="s">
        <v>1050</v>
      </c>
      <c r="Y760" s="149"/>
      <c r="Z760" s="149"/>
      <c r="AA760" s="149"/>
      <c r="AB760" s="149"/>
      <c r="AC760" s="149"/>
      <c r="AD760" s="149"/>
      <c r="AE760" s="149"/>
      <c r="AF760" s="149"/>
      <c r="AG760" s="149" t="s">
        <v>1051</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x14ac:dyDescent="0.2">
      <c r="A761" s="156"/>
      <c r="B761" s="157"/>
      <c r="C761" s="262" t="s">
        <v>1097</v>
      </c>
      <c r="D761" s="263"/>
      <c r="E761" s="263"/>
      <c r="F761" s="263"/>
      <c r="G761" s="263"/>
      <c r="H761" s="159"/>
      <c r="I761" s="159"/>
      <c r="J761" s="159"/>
      <c r="K761" s="159"/>
      <c r="L761" s="159"/>
      <c r="M761" s="159"/>
      <c r="N761" s="158"/>
      <c r="O761" s="158"/>
      <c r="P761" s="158"/>
      <c r="Q761" s="158"/>
      <c r="R761" s="159"/>
      <c r="S761" s="159"/>
      <c r="T761" s="159"/>
      <c r="U761" s="159"/>
      <c r="V761" s="159"/>
      <c r="W761" s="159"/>
      <c r="X761" s="159"/>
      <c r="Y761" s="149"/>
      <c r="Z761" s="149"/>
      <c r="AA761" s="149"/>
      <c r="AB761" s="149"/>
      <c r="AC761" s="149"/>
      <c r="AD761" s="149"/>
      <c r="AE761" s="149"/>
      <c r="AF761" s="149"/>
      <c r="AG761" s="149" t="s">
        <v>305</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x14ac:dyDescent="0.2">
      <c r="A762" s="161" t="s">
        <v>283</v>
      </c>
      <c r="B762" s="162" t="s">
        <v>147</v>
      </c>
      <c r="C762" s="182" t="s">
        <v>148</v>
      </c>
      <c r="D762" s="163"/>
      <c r="E762" s="164"/>
      <c r="F762" s="165"/>
      <c r="G762" s="165">
        <f>SUMIF(AG763:AG814,"&lt;&gt;NOR",G763:G814)</f>
        <v>0</v>
      </c>
      <c r="H762" s="165"/>
      <c r="I762" s="165">
        <f>SUM(I763:I814)</f>
        <v>0</v>
      </c>
      <c r="J762" s="165"/>
      <c r="K762" s="165">
        <f>SUM(K763:K814)</f>
        <v>0</v>
      </c>
      <c r="L762" s="165"/>
      <c r="M762" s="165">
        <f>SUM(M763:M814)</f>
        <v>0</v>
      </c>
      <c r="N762" s="164"/>
      <c r="O762" s="164">
        <f>SUM(O763:O814)</f>
        <v>6.34</v>
      </c>
      <c r="P762" s="164"/>
      <c r="Q762" s="164">
        <f>SUM(Q763:Q814)</f>
        <v>0</v>
      </c>
      <c r="R762" s="165"/>
      <c r="S762" s="165"/>
      <c r="T762" s="166"/>
      <c r="U762" s="160"/>
      <c r="V762" s="160">
        <f>SUM(V763:V814)</f>
        <v>0</v>
      </c>
      <c r="W762" s="160"/>
      <c r="X762" s="160"/>
      <c r="AG762" t="s">
        <v>284</v>
      </c>
    </row>
    <row r="763" spans="1:60" outlineLevel="1" x14ac:dyDescent="0.2">
      <c r="A763" s="168">
        <v>173</v>
      </c>
      <c r="B763" s="169" t="s">
        <v>1115</v>
      </c>
      <c r="C763" s="184" t="s">
        <v>1116</v>
      </c>
      <c r="D763" s="170" t="s">
        <v>509</v>
      </c>
      <c r="E763" s="171">
        <v>1</v>
      </c>
      <c r="F763" s="172"/>
      <c r="G763" s="173">
        <f>ROUND(E763*F763,2)</f>
        <v>0</v>
      </c>
      <c r="H763" s="172"/>
      <c r="I763" s="173">
        <f>ROUND(E763*H763,2)</f>
        <v>0</v>
      </c>
      <c r="J763" s="172"/>
      <c r="K763" s="173">
        <f>ROUND(E763*J763,2)</f>
        <v>0</v>
      </c>
      <c r="L763" s="173">
        <v>21</v>
      </c>
      <c r="M763" s="173">
        <f>G763*(1+L763/100)</f>
        <v>0</v>
      </c>
      <c r="N763" s="171">
        <v>0</v>
      </c>
      <c r="O763" s="171">
        <f>ROUND(E763*N763,2)</f>
        <v>0</v>
      </c>
      <c r="P763" s="171">
        <v>0</v>
      </c>
      <c r="Q763" s="171">
        <f>ROUND(E763*P763,2)</f>
        <v>0</v>
      </c>
      <c r="R763" s="173"/>
      <c r="S763" s="173" t="s">
        <v>529</v>
      </c>
      <c r="T763" s="174" t="s">
        <v>289</v>
      </c>
      <c r="U763" s="159">
        <v>0</v>
      </c>
      <c r="V763" s="159">
        <f>ROUND(E763*U763,2)</f>
        <v>0</v>
      </c>
      <c r="W763" s="159"/>
      <c r="X763" s="159" t="s">
        <v>302</v>
      </c>
      <c r="Y763" s="149"/>
      <c r="Z763" s="149"/>
      <c r="AA763" s="149"/>
      <c r="AB763" s="149"/>
      <c r="AC763" s="149"/>
      <c r="AD763" s="149"/>
      <c r="AE763" s="149"/>
      <c r="AF763" s="149"/>
      <c r="AG763" s="149" t="s">
        <v>303</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56"/>
      <c r="B764" s="157"/>
      <c r="C764" s="268" t="s">
        <v>820</v>
      </c>
      <c r="D764" s="269"/>
      <c r="E764" s="269"/>
      <c r="F764" s="269"/>
      <c r="G764" s="269"/>
      <c r="H764" s="159"/>
      <c r="I764" s="159"/>
      <c r="J764" s="159"/>
      <c r="K764" s="159"/>
      <c r="L764" s="159"/>
      <c r="M764" s="159"/>
      <c r="N764" s="158"/>
      <c r="O764" s="158"/>
      <c r="P764" s="158"/>
      <c r="Q764" s="158"/>
      <c r="R764" s="159"/>
      <c r="S764" s="159"/>
      <c r="T764" s="159"/>
      <c r="U764" s="159"/>
      <c r="V764" s="159"/>
      <c r="W764" s="159"/>
      <c r="X764" s="159"/>
      <c r="Y764" s="149"/>
      <c r="Z764" s="149"/>
      <c r="AA764" s="149"/>
      <c r="AB764" s="149"/>
      <c r="AC764" s="149"/>
      <c r="AD764" s="149"/>
      <c r="AE764" s="149"/>
      <c r="AF764" s="149"/>
      <c r="AG764" s="149" t="s">
        <v>318</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x14ac:dyDescent="0.2">
      <c r="A765" s="168">
        <v>174</v>
      </c>
      <c r="B765" s="169" t="s">
        <v>1117</v>
      </c>
      <c r="C765" s="184" t="s">
        <v>1116</v>
      </c>
      <c r="D765" s="170" t="s">
        <v>509</v>
      </c>
      <c r="E765" s="171">
        <v>1</v>
      </c>
      <c r="F765" s="172"/>
      <c r="G765" s="173">
        <f>ROUND(E765*F765,2)</f>
        <v>0</v>
      </c>
      <c r="H765" s="172"/>
      <c r="I765" s="173">
        <f>ROUND(E765*H765,2)</f>
        <v>0</v>
      </c>
      <c r="J765" s="172"/>
      <c r="K765" s="173">
        <f>ROUND(E765*J765,2)</f>
        <v>0</v>
      </c>
      <c r="L765" s="173">
        <v>21</v>
      </c>
      <c r="M765" s="173">
        <f>G765*(1+L765/100)</f>
        <v>0</v>
      </c>
      <c r="N765" s="171">
        <v>0</v>
      </c>
      <c r="O765" s="171">
        <f>ROUND(E765*N765,2)</f>
        <v>0</v>
      </c>
      <c r="P765" s="171">
        <v>0</v>
      </c>
      <c r="Q765" s="171">
        <f>ROUND(E765*P765,2)</f>
        <v>0</v>
      </c>
      <c r="R765" s="173"/>
      <c r="S765" s="173" t="s">
        <v>529</v>
      </c>
      <c r="T765" s="174" t="s">
        <v>289</v>
      </c>
      <c r="U765" s="159">
        <v>0</v>
      </c>
      <c r="V765" s="159">
        <f>ROUND(E765*U765,2)</f>
        <v>0</v>
      </c>
      <c r="W765" s="159"/>
      <c r="X765" s="159" t="s">
        <v>302</v>
      </c>
      <c r="Y765" s="149"/>
      <c r="Z765" s="149"/>
      <c r="AA765" s="149"/>
      <c r="AB765" s="149"/>
      <c r="AC765" s="149"/>
      <c r="AD765" s="149"/>
      <c r="AE765" s="149"/>
      <c r="AF765" s="149"/>
      <c r="AG765" s="149" t="s">
        <v>303</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56"/>
      <c r="B766" s="157"/>
      <c r="C766" s="268" t="s">
        <v>820</v>
      </c>
      <c r="D766" s="269"/>
      <c r="E766" s="269"/>
      <c r="F766" s="269"/>
      <c r="G766" s="269"/>
      <c r="H766" s="159"/>
      <c r="I766" s="159"/>
      <c r="J766" s="159"/>
      <c r="K766" s="159"/>
      <c r="L766" s="159"/>
      <c r="M766" s="159"/>
      <c r="N766" s="158"/>
      <c r="O766" s="158"/>
      <c r="P766" s="158"/>
      <c r="Q766" s="158"/>
      <c r="R766" s="159"/>
      <c r="S766" s="159"/>
      <c r="T766" s="159"/>
      <c r="U766" s="159"/>
      <c r="V766" s="159"/>
      <c r="W766" s="159"/>
      <c r="X766" s="159"/>
      <c r="Y766" s="149"/>
      <c r="Z766" s="149"/>
      <c r="AA766" s="149"/>
      <c r="AB766" s="149"/>
      <c r="AC766" s="149"/>
      <c r="AD766" s="149"/>
      <c r="AE766" s="149"/>
      <c r="AF766" s="149"/>
      <c r="AG766" s="149" t="s">
        <v>318</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x14ac:dyDescent="0.2">
      <c r="A767" s="168">
        <v>175</v>
      </c>
      <c r="B767" s="169" t="s">
        <v>1118</v>
      </c>
      <c r="C767" s="184" t="s">
        <v>1119</v>
      </c>
      <c r="D767" s="170" t="s">
        <v>509</v>
      </c>
      <c r="E767" s="171">
        <v>1</v>
      </c>
      <c r="F767" s="172"/>
      <c r="G767" s="173">
        <f>ROUND(E767*F767,2)</f>
        <v>0</v>
      </c>
      <c r="H767" s="172"/>
      <c r="I767" s="173">
        <f>ROUND(E767*H767,2)</f>
        <v>0</v>
      </c>
      <c r="J767" s="172"/>
      <c r="K767" s="173">
        <f>ROUND(E767*J767,2)</f>
        <v>0</v>
      </c>
      <c r="L767" s="173">
        <v>21</v>
      </c>
      <c r="M767" s="173">
        <f>G767*(1+L767/100)</f>
        <v>0</v>
      </c>
      <c r="N767" s="171">
        <v>0</v>
      </c>
      <c r="O767" s="171">
        <f>ROUND(E767*N767,2)</f>
        <v>0</v>
      </c>
      <c r="P767" s="171">
        <v>0</v>
      </c>
      <c r="Q767" s="171">
        <f>ROUND(E767*P767,2)</f>
        <v>0</v>
      </c>
      <c r="R767" s="173"/>
      <c r="S767" s="173" t="s">
        <v>529</v>
      </c>
      <c r="T767" s="174" t="s">
        <v>289</v>
      </c>
      <c r="U767" s="159">
        <v>0</v>
      </c>
      <c r="V767" s="159">
        <f>ROUND(E767*U767,2)</f>
        <v>0</v>
      </c>
      <c r="W767" s="159"/>
      <c r="X767" s="159" t="s">
        <v>302</v>
      </c>
      <c r="Y767" s="149"/>
      <c r="Z767" s="149"/>
      <c r="AA767" s="149"/>
      <c r="AB767" s="149"/>
      <c r="AC767" s="149"/>
      <c r="AD767" s="149"/>
      <c r="AE767" s="149"/>
      <c r="AF767" s="149"/>
      <c r="AG767" s="149" t="s">
        <v>303</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56"/>
      <c r="B768" s="157"/>
      <c r="C768" s="268" t="s">
        <v>820</v>
      </c>
      <c r="D768" s="269"/>
      <c r="E768" s="269"/>
      <c r="F768" s="269"/>
      <c r="G768" s="269"/>
      <c r="H768" s="159"/>
      <c r="I768" s="159"/>
      <c r="J768" s="159"/>
      <c r="K768" s="159"/>
      <c r="L768" s="159"/>
      <c r="M768" s="159"/>
      <c r="N768" s="158"/>
      <c r="O768" s="158"/>
      <c r="P768" s="158"/>
      <c r="Q768" s="158"/>
      <c r="R768" s="159"/>
      <c r="S768" s="159"/>
      <c r="T768" s="159"/>
      <c r="U768" s="159"/>
      <c r="V768" s="159"/>
      <c r="W768" s="159"/>
      <c r="X768" s="159"/>
      <c r="Y768" s="149"/>
      <c r="Z768" s="149"/>
      <c r="AA768" s="149"/>
      <c r="AB768" s="149"/>
      <c r="AC768" s="149"/>
      <c r="AD768" s="149"/>
      <c r="AE768" s="149"/>
      <c r="AF768" s="149"/>
      <c r="AG768" s="149" t="s">
        <v>318</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68">
        <v>176</v>
      </c>
      <c r="B769" s="169" t="s">
        <v>1120</v>
      </c>
      <c r="C769" s="184" t="s">
        <v>1121</v>
      </c>
      <c r="D769" s="170" t="s">
        <v>509</v>
      </c>
      <c r="E769" s="171">
        <v>1</v>
      </c>
      <c r="F769" s="172"/>
      <c r="G769" s="173">
        <f>ROUND(E769*F769,2)</f>
        <v>0</v>
      </c>
      <c r="H769" s="172"/>
      <c r="I769" s="173">
        <f>ROUND(E769*H769,2)</f>
        <v>0</v>
      </c>
      <c r="J769" s="172"/>
      <c r="K769" s="173">
        <f>ROUND(E769*J769,2)</f>
        <v>0</v>
      </c>
      <c r="L769" s="173">
        <v>21</v>
      </c>
      <c r="M769" s="173">
        <f>G769*(1+L769/100)</f>
        <v>0</v>
      </c>
      <c r="N769" s="171">
        <v>0</v>
      </c>
      <c r="O769" s="171">
        <f>ROUND(E769*N769,2)</f>
        <v>0</v>
      </c>
      <c r="P769" s="171">
        <v>0</v>
      </c>
      <c r="Q769" s="171">
        <f>ROUND(E769*P769,2)</f>
        <v>0</v>
      </c>
      <c r="R769" s="173"/>
      <c r="S769" s="173" t="s">
        <v>529</v>
      </c>
      <c r="T769" s="174" t="s">
        <v>289</v>
      </c>
      <c r="U769" s="159">
        <v>0</v>
      </c>
      <c r="V769" s="159">
        <f>ROUND(E769*U769,2)</f>
        <v>0</v>
      </c>
      <c r="W769" s="159"/>
      <c r="X769" s="159" t="s">
        <v>302</v>
      </c>
      <c r="Y769" s="149"/>
      <c r="Z769" s="149"/>
      <c r="AA769" s="149"/>
      <c r="AB769" s="149"/>
      <c r="AC769" s="149"/>
      <c r="AD769" s="149"/>
      <c r="AE769" s="149"/>
      <c r="AF769" s="149"/>
      <c r="AG769" s="149" t="s">
        <v>303</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56"/>
      <c r="B770" s="157"/>
      <c r="C770" s="268" t="s">
        <v>820</v>
      </c>
      <c r="D770" s="269"/>
      <c r="E770" s="269"/>
      <c r="F770" s="269"/>
      <c r="G770" s="269"/>
      <c r="H770" s="159"/>
      <c r="I770" s="159"/>
      <c r="J770" s="159"/>
      <c r="K770" s="159"/>
      <c r="L770" s="159"/>
      <c r="M770" s="159"/>
      <c r="N770" s="158"/>
      <c r="O770" s="158"/>
      <c r="P770" s="158"/>
      <c r="Q770" s="158"/>
      <c r="R770" s="159"/>
      <c r="S770" s="159"/>
      <c r="T770" s="159"/>
      <c r="U770" s="159"/>
      <c r="V770" s="159"/>
      <c r="W770" s="159"/>
      <c r="X770" s="159"/>
      <c r="Y770" s="149"/>
      <c r="Z770" s="149"/>
      <c r="AA770" s="149"/>
      <c r="AB770" s="149"/>
      <c r="AC770" s="149"/>
      <c r="AD770" s="149"/>
      <c r="AE770" s="149"/>
      <c r="AF770" s="149"/>
      <c r="AG770" s="149" t="s">
        <v>318</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68">
        <v>177</v>
      </c>
      <c r="B771" s="169" t="s">
        <v>1122</v>
      </c>
      <c r="C771" s="184" t="s">
        <v>1123</v>
      </c>
      <c r="D771" s="170" t="s">
        <v>509</v>
      </c>
      <c r="E771" s="171">
        <v>1</v>
      </c>
      <c r="F771" s="172"/>
      <c r="G771" s="173">
        <f>ROUND(E771*F771,2)</f>
        <v>0</v>
      </c>
      <c r="H771" s="172"/>
      <c r="I771" s="173">
        <f>ROUND(E771*H771,2)</f>
        <v>0</v>
      </c>
      <c r="J771" s="172"/>
      <c r="K771" s="173">
        <f>ROUND(E771*J771,2)</f>
        <v>0</v>
      </c>
      <c r="L771" s="173">
        <v>21</v>
      </c>
      <c r="M771" s="173">
        <f>G771*(1+L771/100)</f>
        <v>0</v>
      </c>
      <c r="N771" s="171">
        <v>0</v>
      </c>
      <c r="O771" s="171">
        <f>ROUND(E771*N771,2)</f>
        <v>0</v>
      </c>
      <c r="P771" s="171">
        <v>0</v>
      </c>
      <c r="Q771" s="171">
        <f>ROUND(E771*P771,2)</f>
        <v>0</v>
      </c>
      <c r="R771" s="173"/>
      <c r="S771" s="173" t="s">
        <v>529</v>
      </c>
      <c r="T771" s="174" t="s">
        <v>289</v>
      </c>
      <c r="U771" s="159">
        <v>0</v>
      </c>
      <c r="V771" s="159">
        <f>ROUND(E771*U771,2)</f>
        <v>0</v>
      </c>
      <c r="W771" s="159"/>
      <c r="X771" s="159" t="s">
        <v>302</v>
      </c>
      <c r="Y771" s="149"/>
      <c r="Z771" s="149"/>
      <c r="AA771" s="149"/>
      <c r="AB771" s="149"/>
      <c r="AC771" s="149"/>
      <c r="AD771" s="149"/>
      <c r="AE771" s="149"/>
      <c r="AF771" s="149"/>
      <c r="AG771" s="149" t="s">
        <v>303</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56"/>
      <c r="B772" s="157"/>
      <c r="C772" s="268" t="s">
        <v>820</v>
      </c>
      <c r="D772" s="269"/>
      <c r="E772" s="269"/>
      <c r="F772" s="269"/>
      <c r="G772" s="269"/>
      <c r="H772" s="159"/>
      <c r="I772" s="159"/>
      <c r="J772" s="159"/>
      <c r="K772" s="159"/>
      <c r="L772" s="159"/>
      <c r="M772" s="159"/>
      <c r="N772" s="158"/>
      <c r="O772" s="158"/>
      <c r="P772" s="158"/>
      <c r="Q772" s="158"/>
      <c r="R772" s="159"/>
      <c r="S772" s="159"/>
      <c r="T772" s="159"/>
      <c r="U772" s="159"/>
      <c r="V772" s="159"/>
      <c r="W772" s="159"/>
      <c r="X772" s="159"/>
      <c r="Y772" s="149"/>
      <c r="Z772" s="149"/>
      <c r="AA772" s="149"/>
      <c r="AB772" s="149"/>
      <c r="AC772" s="149"/>
      <c r="AD772" s="149"/>
      <c r="AE772" s="149"/>
      <c r="AF772" s="149"/>
      <c r="AG772" s="149" t="s">
        <v>318</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68">
        <v>178</v>
      </c>
      <c r="B773" s="169" t="s">
        <v>1124</v>
      </c>
      <c r="C773" s="184" t="s">
        <v>1125</v>
      </c>
      <c r="D773" s="170" t="s">
        <v>509</v>
      </c>
      <c r="E773" s="171">
        <v>1</v>
      </c>
      <c r="F773" s="172"/>
      <c r="G773" s="173">
        <f>ROUND(E773*F773,2)</f>
        <v>0</v>
      </c>
      <c r="H773" s="172"/>
      <c r="I773" s="173">
        <f>ROUND(E773*H773,2)</f>
        <v>0</v>
      </c>
      <c r="J773" s="172"/>
      <c r="K773" s="173">
        <f>ROUND(E773*J773,2)</f>
        <v>0</v>
      </c>
      <c r="L773" s="173">
        <v>21</v>
      </c>
      <c r="M773" s="173">
        <f>G773*(1+L773/100)</f>
        <v>0</v>
      </c>
      <c r="N773" s="171">
        <v>0</v>
      </c>
      <c r="O773" s="171">
        <f>ROUND(E773*N773,2)</f>
        <v>0</v>
      </c>
      <c r="P773" s="171">
        <v>0</v>
      </c>
      <c r="Q773" s="171">
        <f>ROUND(E773*P773,2)</f>
        <v>0</v>
      </c>
      <c r="R773" s="173"/>
      <c r="S773" s="173" t="s">
        <v>529</v>
      </c>
      <c r="T773" s="174" t="s">
        <v>289</v>
      </c>
      <c r="U773" s="159">
        <v>0</v>
      </c>
      <c r="V773" s="159">
        <f>ROUND(E773*U773,2)</f>
        <v>0</v>
      </c>
      <c r="W773" s="159"/>
      <c r="X773" s="159" t="s">
        <v>302</v>
      </c>
      <c r="Y773" s="149"/>
      <c r="Z773" s="149"/>
      <c r="AA773" s="149"/>
      <c r="AB773" s="149"/>
      <c r="AC773" s="149"/>
      <c r="AD773" s="149"/>
      <c r="AE773" s="149"/>
      <c r="AF773" s="149"/>
      <c r="AG773" s="149" t="s">
        <v>303</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56"/>
      <c r="B774" s="157"/>
      <c r="C774" s="268" t="s">
        <v>820</v>
      </c>
      <c r="D774" s="269"/>
      <c r="E774" s="269"/>
      <c r="F774" s="269"/>
      <c r="G774" s="269"/>
      <c r="H774" s="159"/>
      <c r="I774" s="159"/>
      <c r="J774" s="159"/>
      <c r="K774" s="159"/>
      <c r="L774" s="159"/>
      <c r="M774" s="159"/>
      <c r="N774" s="158"/>
      <c r="O774" s="158"/>
      <c r="P774" s="158"/>
      <c r="Q774" s="158"/>
      <c r="R774" s="159"/>
      <c r="S774" s="159"/>
      <c r="T774" s="159"/>
      <c r="U774" s="159"/>
      <c r="V774" s="159"/>
      <c r="W774" s="159"/>
      <c r="X774" s="159"/>
      <c r="Y774" s="149"/>
      <c r="Z774" s="149"/>
      <c r="AA774" s="149"/>
      <c r="AB774" s="149"/>
      <c r="AC774" s="149"/>
      <c r="AD774" s="149"/>
      <c r="AE774" s="149"/>
      <c r="AF774" s="149"/>
      <c r="AG774" s="149" t="s">
        <v>318</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68">
        <v>179</v>
      </c>
      <c r="B775" s="169" t="s">
        <v>1126</v>
      </c>
      <c r="C775" s="184" t="s">
        <v>1127</v>
      </c>
      <c r="D775" s="170" t="s">
        <v>509</v>
      </c>
      <c r="E775" s="171">
        <v>1</v>
      </c>
      <c r="F775" s="172"/>
      <c r="G775" s="173">
        <f>ROUND(E775*F775,2)</f>
        <v>0</v>
      </c>
      <c r="H775" s="172"/>
      <c r="I775" s="173">
        <f>ROUND(E775*H775,2)</f>
        <v>0</v>
      </c>
      <c r="J775" s="172"/>
      <c r="K775" s="173">
        <f>ROUND(E775*J775,2)</f>
        <v>0</v>
      </c>
      <c r="L775" s="173">
        <v>21</v>
      </c>
      <c r="M775" s="173">
        <f>G775*(1+L775/100)</f>
        <v>0</v>
      </c>
      <c r="N775" s="171">
        <v>0</v>
      </c>
      <c r="O775" s="171">
        <f>ROUND(E775*N775,2)</f>
        <v>0</v>
      </c>
      <c r="P775" s="171">
        <v>0</v>
      </c>
      <c r="Q775" s="171">
        <f>ROUND(E775*P775,2)</f>
        <v>0</v>
      </c>
      <c r="R775" s="173"/>
      <c r="S775" s="173" t="s">
        <v>529</v>
      </c>
      <c r="T775" s="174" t="s">
        <v>289</v>
      </c>
      <c r="U775" s="159">
        <v>0</v>
      </c>
      <c r="V775" s="159">
        <f>ROUND(E775*U775,2)</f>
        <v>0</v>
      </c>
      <c r="W775" s="159"/>
      <c r="X775" s="159" t="s">
        <v>302</v>
      </c>
      <c r="Y775" s="149"/>
      <c r="Z775" s="149"/>
      <c r="AA775" s="149"/>
      <c r="AB775" s="149"/>
      <c r="AC775" s="149"/>
      <c r="AD775" s="149"/>
      <c r="AE775" s="149"/>
      <c r="AF775" s="149"/>
      <c r="AG775" s="149" t="s">
        <v>303</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56"/>
      <c r="B776" s="157"/>
      <c r="C776" s="268" t="s">
        <v>820</v>
      </c>
      <c r="D776" s="269"/>
      <c r="E776" s="269"/>
      <c r="F776" s="269"/>
      <c r="G776" s="269"/>
      <c r="H776" s="159"/>
      <c r="I776" s="159"/>
      <c r="J776" s="159"/>
      <c r="K776" s="159"/>
      <c r="L776" s="159"/>
      <c r="M776" s="159"/>
      <c r="N776" s="158"/>
      <c r="O776" s="158"/>
      <c r="P776" s="158"/>
      <c r="Q776" s="158"/>
      <c r="R776" s="159"/>
      <c r="S776" s="159"/>
      <c r="T776" s="159"/>
      <c r="U776" s="159"/>
      <c r="V776" s="159"/>
      <c r="W776" s="159"/>
      <c r="X776" s="159"/>
      <c r="Y776" s="149"/>
      <c r="Z776" s="149"/>
      <c r="AA776" s="149"/>
      <c r="AB776" s="149"/>
      <c r="AC776" s="149"/>
      <c r="AD776" s="149"/>
      <c r="AE776" s="149"/>
      <c r="AF776" s="149"/>
      <c r="AG776" s="149" t="s">
        <v>318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x14ac:dyDescent="0.2">
      <c r="A777" s="168">
        <v>180</v>
      </c>
      <c r="B777" s="169" t="s">
        <v>1128</v>
      </c>
      <c r="C777" s="184" t="s">
        <v>1129</v>
      </c>
      <c r="D777" s="170" t="s">
        <v>509</v>
      </c>
      <c r="E777" s="171">
        <v>1</v>
      </c>
      <c r="F777" s="172"/>
      <c r="G777" s="173">
        <f>ROUND(E777*F777,2)</f>
        <v>0</v>
      </c>
      <c r="H777" s="172"/>
      <c r="I777" s="173">
        <f>ROUND(E777*H777,2)</f>
        <v>0</v>
      </c>
      <c r="J777" s="172"/>
      <c r="K777" s="173">
        <f>ROUND(E777*J777,2)</f>
        <v>0</v>
      </c>
      <c r="L777" s="173">
        <v>21</v>
      </c>
      <c r="M777" s="173">
        <f>G777*(1+L777/100)</f>
        <v>0</v>
      </c>
      <c r="N777" s="171">
        <v>0</v>
      </c>
      <c r="O777" s="171">
        <f>ROUND(E777*N777,2)</f>
        <v>0</v>
      </c>
      <c r="P777" s="171">
        <v>0</v>
      </c>
      <c r="Q777" s="171">
        <f>ROUND(E777*P777,2)</f>
        <v>0</v>
      </c>
      <c r="R777" s="173"/>
      <c r="S777" s="173" t="s">
        <v>529</v>
      </c>
      <c r="T777" s="174" t="s">
        <v>289</v>
      </c>
      <c r="U777" s="159">
        <v>0</v>
      </c>
      <c r="V777" s="159">
        <f>ROUND(E777*U777,2)</f>
        <v>0</v>
      </c>
      <c r="W777" s="159"/>
      <c r="X777" s="159" t="s">
        <v>302</v>
      </c>
      <c r="Y777" s="149"/>
      <c r="Z777" s="149"/>
      <c r="AA777" s="149"/>
      <c r="AB777" s="149"/>
      <c r="AC777" s="149"/>
      <c r="AD777" s="149"/>
      <c r="AE777" s="149"/>
      <c r="AF777" s="149"/>
      <c r="AG777" s="149" t="s">
        <v>303</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56"/>
      <c r="B778" s="157"/>
      <c r="C778" s="268" t="s">
        <v>820</v>
      </c>
      <c r="D778" s="269"/>
      <c r="E778" s="269"/>
      <c r="F778" s="269"/>
      <c r="G778" s="269"/>
      <c r="H778" s="159"/>
      <c r="I778" s="159"/>
      <c r="J778" s="159"/>
      <c r="K778" s="159"/>
      <c r="L778" s="159"/>
      <c r="M778" s="159"/>
      <c r="N778" s="158"/>
      <c r="O778" s="158"/>
      <c r="P778" s="158"/>
      <c r="Q778" s="158"/>
      <c r="R778" s="159"/>
      <c r="S778" s="159"/>
      <c r="T778" s="159"/>
      <c r="U778" s="159"/>
      <c r="V778" s="159"/>
      <c r="W778" s="159"/>
      <c r="X778" s="159"/>
      <c r="Y778" s="149"/>
      <c r="Z778" s="149"/>
      <c r="AA778" s="149"/>
      <c r="AB778" s="149"/>
      <c r="AC778" s="149"/>
      <c r="AD778" s="149"/>
      <c r="AE778" s="149"/>
      <c r="AF778" s="149"/>
      <c r="AG778" s="149" t="s">
        <v>318</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x14ac:dyDescent="0.2">
      <c r="A779" s="168">
        <v>181</v>
      </c>
      <c r="B779" s="169" t="s">
        <v>1130</v>
      </c>
      <c r="C779" s="184" t="s">
        <v>1129</v>
      </c>
      <c r="D779" s="170" t="s">
        <v>509</v>
      </c>
      <c r="E779" s="171">
        <v>1</v>
      </c>
      <c r="F779" s="172"/>
      <c r="G779" s="173">
        <f>ROUND(E779*F779,2)</f>
        <v>0</v>
      </c>
      <c r="H779" s="172"/>
      <c r="I779" s="173">
        <f>ROUND(E779*H779,2)</f>
        <v>0</v>
      </c>
      <c r="J779" s="172"/>
      <c r="K779" s="173">
        <f>ROUND(E779*J779,2)</f>
        <v>0</v>
      </c>
      <c r="L779" s="173">
        <v>21</v>
      </c>
      <c r="M779" s="173">
        <f>G779*(1+L779/100)</f>
        <v>0</v>
      </c>
      <c r="N779" s="171">
        <v>0</v>
      </c>
      <c r="O779" s="171">
        <f>ROUND(E779*N779,2)</f>
        <v>0</v>
      </c>
      <c r="P779" s="171">
        <v>0</v>
      </c>
      <c r="Q779" s="171">
        <f>ROUND(E779*P779,2)</f>
        <v>0</v>
      </c>
      <c r="R779" s="173"/>
      <c r="S779" s="173" t="s">
        <v>529</v>
      </c>
      <c r="T779" s="174" t="s">
        <v>289</v>
      </c>
      <c r="U779" s="159">
        <v>0</v>
      </c>
      <c r="V779" s="159">
        <f>ROUND(E779*U779,2)</f>
        <v>0</v>
      </c>
      <c r="W779" s="159"/>
      <c r="X779" s="159" t="s">
        <v>302</v>
      </c>
      <c r="Y779" s="149"/>
      <c r="Z779" s="149"/>
      <c r="AA779" s="149"/>
      <c r="AB779" s="149"/>
      <c r="AC779" s="149"/>
      <c r="AD779" s="149"/>
      <c r="AE779" s="149"/>
      <c r="AF779" s="149"/>
      <c r="AG779" s="149" t="s">
        <v>303</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56"/>
      <c r="B780" s="157"/>
      <c r="C780" s="268" t="s">
        <v>820</v>
      </c>
      <c r="D780" s="269"/>
      <c r="E780" s="269"/>
      <c r="F780" s="269"/>
      <c r="G780" s="269"/>
      <c r="H780" s="159"/>
      <c r="I780" s="159"/>
      <c r="J780" s="159"/>
      <c r="K780" s="159"/>
      <c r="L780" s="159"/>
      <c r="M780" s="159"/>
      <c r="N780" s="158"/>
      <c r="O780" s="158"/>
      <c r="P780" s="158"/>
      <c r="Q780" s="158"/>
      <c r="R780" s="159"/>
      <c r="S780" s="159"/>
      <c r="T780" s="159"/>
      <c r="U780" s="159"/>
      <c r="V780" s="159"/>
      <c r="W780" s="159"/>
      <c r="X780" s="159"/>
      <c r="Y780" s="149"/>
      <c r="Z780" s="149"/>
      <c r="AA780" s="149"/>
      <c r="AB780" s="149"/>
      <c r="AC780" s="149"/>
      <c r="AD780" s="149"/>
      <c r="AE780" s="149"/>
      <c r="AF780" s="149"/>
      <c r="AG780" s="149" t="s">
        <v>318</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68">
        <v>182</v>
      </c>
      <c r="B781" s="169" t="s">
        <v>1131</v>
      </c>
      <c r="C781" s="184" t="s">
        <v>1132</v>
      </c>
      <c r="D781" s="170" t="s">
        <v>509</v>
      </c>
      <c r="E781" s="171">
        <v>1</v>
      </c>
      <c r="F781" s="172"/>
      <c r="G781" s="173">
        <f>ROUND(E781*F781,2)</f>
        <v>0</v>
      </c>
      <c r="H781" s="172"/>
      <c r="I781" s="173">
        <f>ROUND(E781*H781,2)</f>
        <v>0</v>
      </c>
      <c r="J781" s="172"/>
      <c r="K781" s="173">
        <f>ROUND(E781*J781,2)</f>
        <v>0</v>
      </c>
      <c r="L781" s="173">
        <v>21</v>
      </c>
      <c r="M781" s="173">
        <f>G781*(1+L781/100)</f>
        <v>0</v>
      </c>
      <c r="N781" s="171">
        <v>0</v>
      </c>
      <c r="O781" s="171">
        <f>ROUND(E781*N781,2)</f>
        <v>0</v>
      </c>
      <c r="P781" s="171">
        <v>0</v>
      </c>
      <c r="Q781" s="171">
        <f>ROUND(E781*P781,2)</f>
        <v>0</v>
      </c>
      <c r="R781" s="173"/>
      <c r="S781" s="173" t="s">
        <v>529</v>
      </c>
      <c r="T781" s="174" t="s">
        <v>289</v>
      </c>
      <c r="U781" s="159">
        <v>0</v>
      </c>
      <c r="V781" s="159">
        <f>ROUND(E781*U781,2)</f>
        <v>0</v>
      </c>
      <c r="W781" s="159"/>
      <c r="X781" s="159" t="s">
        <v>302</v>
      </c>
      <c r="Y781" s="149"/>
      <c r="Z781" s="149"/>
      <c r="AA781" s="149"/>
      <c r="AB781" s="149"/>
      <c r="AC781" s="149"/>
      <c r="AD781" s="149"/>
      <c r="AE781" s="149"/>
      <c r="AF781" s="149"/>
      <c r="AG781" s="149" t="s">
        <v>303</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56"/>
      <c r="B782" s="157"/>
      <c r="C782" s="268" t="s">
        <v>820</v>
      </c>
      <c r="D782" s="269"/>
      <c r="E782" s="269"/>
      <c r="F782" s="269"/>
      <c r="G782" s="269"/>
      <c r="H782" s="159"/>
      <c r="I782" s="159"/>
      <c r="J782" s="159"/>
      <c r="K782" s="159"/>
      <c r="L782" s="159"/>
      <c r="M782" s="159"/>
      <c r="N782" s="158"/>
      <c r="O782" s="158"/>
      <c r="P782" s="158"/>
      <c r="Q782" s="158"/>
      <c r="R782" s="159"/>
      <c r="S782" s="159"/>
      <c r="T782" s="159"/>
      <c r="U782" s="159"/>
      <c r="V782" s="159"/>
      <c r="W782" s="159"/>
      <c r="X782" s="159"/>
      <c r="Y782" s="149"/>
      <c r="Z782" s="149"/>
      <c r="AA782" s="149"/>
      <c r="AB782" s="149"/>
      <c r="AC782" s="149"/>
      <c r="AD782" s="149"/>
      <c r="AE782" s="149"/>
      <c r="AF782" s="149"/>
      <c r="AG782" s="149" t="s">
        <v>318</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x14ac:dyDescent="0.2">
      <c r="A783" s="168">
        <v>183</v>
      </c>
      <c r="B783" s="169" t="s">
        <v>1133</v>
      </c>
      <c r="C783" s="184" t="s">
        <v>1134</v>
      </c>
      <c r="D783" s="170" t="s">
        <v>509</v>
      </c>
      <c r="E783" s="171">
        <v>1</v>
      </c>
      <c r="F783" s="172"/>
      <c r="G783" s="173">
        <f>ROUND(E783*F783,2)</f>
        <v>0</v>
      </c>
      <c r="H783" s="172"/>
      <c r="I783" s="173">
        <f>ROUND(E783*H783,2)</f>
        <v>0</v>
      </c>
      <c r="J783" s="172"/>
      <c r="K783" s="173">
        <f>ROUND(E783*J783,2)</f>
        <v>0</v>
      </c>
      <c r="L783" s="173">
        <v>21</v>
      </c>
      <c r="M783" s="173">
        <f>G783*(1+L783/100)</f>
        <v>0</v>
      </c>
      <c r="N783" s="171">
        <v>0</v>
      </c>
      <c r="O783" s="171">
        <f>ROUND(E783*N783,2)</f>
        <v>0</v>
      </c>
      <c r="P783" s="171">
        <v>0</v>
      </c>
      <c r="Q783" s="171">
        <f>ROUND(E783*P783,2)</f>
        <v>0</v>
      </c>
      <c r="R783" s="173"/>
      <c r="S783" s="173" t="s">
        <v>529</v>
      </c>
      <c r="T783" s="174" t="s">
        <v>289</v>
      </c>
      <c r="U783" s="159">
        <v>0</v>
      </c>
      <c r="V783" s="159">
        <f>ROUND(E783*U783,2)</f>
        <v>0</v>
      </c>
      <c r="W783" s="159"/>
      <c r="X783" s="159" t="s">
        <v>302</v>
      </c>
      <c r="Y783" s="149"/>
      <c r="Z783" s="149"/>
      <c r="AA783" s="149"/>
      <c r="AB783" s="149"/>
      <c r="AC783" s="149"/>
      <c r="AD783" s="149"/>
      <c r="AE783" s="149"/>
      <c r="AF783" s="149"/>
      <c r="AG783" s="149" t="s">
        <v>303</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56"/>
      <c r="B784" s="157"/>
      <c r="C784" s="268" t="s">
        <v>820</v>
      </c>
      <c r="D784" s="269"/>
      <c r="E784" s="269"/>
      <c r="F784" s="269"/>
      <c r="G784" s="269"/>
      <c r="H784" s="159"/>
      <c r="I784" s="159"/>
      <c r="J784" s="159"/>
      <c r="K784" s="159"/>
      <c r="L784" s="159"/>
      <c r="M784" s="159"/>
      <c r="N784" s="158"/>
      <c r="O784" s="158"/>
      <c r="P784" s="158"/>
      <c r="Q784" s="158"/>
      <c r="R784" s="159"/>
      <c r="S784" s="159"/>
      <c r="T784" s="159"/>
      <c r="U784" s="159"/>
      <c r="V784" s="159"/>
      <c r="W784" s="159"/>
      <c r="X784" s="159"/>
      <c r="Y784" s="149"/>
      <c r="Z784" s="149"/>
      <c r="AA784" s="149"/>
      <c r="AB784" s="149"/>
      <c r="AC784" s="149"/>
      <c r="AD784" s="149"/>
      <c r="AE784" s="149"/>
      <c r="AF784" s="149"/>
      <c r="AG784" s="149" t="s">
        <v>318</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x14ac:dyDescent="0.2">
      <c r="A785" s="168">
        <v>184</v>
      </c>
      <c r="B785" s="169" t="s">
        <v>1135</v>
      </c>
      <c r="C785" s="184" t="s">
        <v>1136</v>
      </c>
      <c r="D785" s="170" t="s">
        <v>509</v>
      </c>
      <c r="E785" s="171">
        <v>1</v>
      </c>
      <c r="F785" s="172"/>
      <c r="G785" s="173">
        <f>ROUND(E785*F785,2)</f>
        <v>0</v>
      </c>
      <c r="H785" s="172"/>
      <c r="I785" s="173">
        <f>ROUND(E785*H785,2)</f>
        <v>0</v>
      </c>
      <c r="J785" s="172"/>
      <c r="K785" s="173">
        <f>ROUND(E785*J785,2)</f>
        <v>0</v>
      </c>
      <c r="L785" s="173">
        <v>21</v>
      </c>
      <c r="M785" s="173">
        <f>G785*(1+L785/100)</f>
        <v>0</v>
      </c>
      <c r="N785" s="171">
        <v>0</v>
      </c>
      <c r="O785" s="171">
        <f>ROUND(E785*N785,2)</f>
        <v>0</v>
      </c>
      <c r="P785" s="171">
        <v>0</v>
      </c>
      <c r="Q785" s="171">
        <f>ROUND(E785*P785,2)</f>
        <v>0</v>
      </c>
      <c r="R785" s="173"/>
      <c r="S785" s="173" t="s">
        <v>529</v>
      </c>
      <c r="T785" s="174" t="s">
        <v>289</v>
      </c>
      <c r="U785" s="159">
        <v>0</v>
      </c>
      <c r="V785" s="159">
        <f>ROUND(E785*U785,2)</f>
        <v>0</v>
      </c>
      <c r="W785" s="159"/>
      <c r="X785" s="159" t="s">
        <v>302</v>
      </c>
      <c r="Y785" s="149"/>
      <c r="Z785" s="149"/>
      <c r="AA785" s="149"/>
      <c r="AB785" s="149"/>
      <c r="AC785" s="149"/>
      <c r="AD785" s="149"/>
      <c r="AE785" s="149"/>
      <c r="AF785" s="149"/>
      <c r="AG785" s="149" t="s">
        <v>303</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56"/>
      <c r="B786" s="157"/>
      <c r="C786" s="268" t="s">
        <v>820</v>
      </c>
      <c r="D786" s="269"/>
      <c r="E786" s="269"/>
      <c r="F786" s="269"/>
      <c r="G786" s="269"/>
      <c r="H786" s="159"/>
      <c r="I786" s="159"/>
      <c r="J786" s="159"/>
      <c r="K786" s="159"/>
      <c r="L786" s="159"/>
      <c r="M786" s="159"/>
      <c r="N786" s="158"/>
      <c r="O786" s="158"/>
      <c r="P786" s="158"/>
      <c r="Q786" s="158"/>
      <c r="R786" s="159"/>
      <c r="S786" s="159"/>
      <c r="T786" s="159"/>
      <c r="U786" s="159"/>
      <c r="V786" s="159"/>
      <c r="W786" s="159"/>
      <c r="X786" s="159"/>
      <c r="Y786" s="149"/>
      <c r="Z786" s="149"/>
      <c r="AA786" s="149"/>
      <c r="AB786" s="149"/>
      <c r="AC786" s="149"/>
      <c r="AD786" s="149"/>
      <c r="AE786" s="149"/>
      <c r="AF786" s="149"/>
      <c r="AG786" s="149" t="s">
        <v>318</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x14ac:dyDescent="0.2">
      <c r="A787" s="168">
        <v>185</v>
      </c>
      <c r="B787" s="169" t="s">
        <v>1137</v>
      </c>
      <c r="C787" s="184" t="s">
        <v>1138</v>
      </c>
      <c r="D787" s="170" t="s">
        <v>509</v>
      </c>
      <c r="E787" s="171">
        <v>1</v>
      </c>
      <c r="F787" s="172"/>
      <c r="G787" s="173">
        <f>ROUND(E787*F787,2)</f>
        <v>0</v>
      </c>
      <c r="H787" s="172"/>
      <c r="I787" s="173">
        <f>ROUND(E787*H787,2)</f>
        <v>0</v>
      </c>
      <c r="J787" s="172"/>
      <c r="K787" s="173">
        <f>ROUND(E787*J787,2)</f>
        <v>0</v>
      </c>
      <c r="L787" s="173">
        <v>21</v>
      </c>
      <c r="M787" s="173">
        <f>G787*(1+L787/100)</f>
        <v>0</v>
      </c>
      <c r="N787" s="171">
        <v>0</v>
      </c>
      <c r="O787" s="171">
        <f>ROUND(E787*N787,2)</f>
        <v>0</v>
      </c>
      <c r="P787" s="171">
        <v>0</v>
      </c>
      <c r="Q787" s="171">
        <f>ROUND(E787*P787,2)</f>
        <v>0</v>
      </c>
      <c r="R787" s="173"/>
      <c r="S787" s="173" t="s">
        <v>529</v>
      </c>
      <c r="T787" s="174" t="s">
        <v>289</v>
      </c>
      <c r="U787" s="159">
        <v>0</v>
      </c>
      <c r="V787" s="159">
        <f>ROUND(E787*U787,2)</f>
        <v>0</v>
      </c>
      <c r="W787" s="159"/>
      <c r="X787" s="159" t="s">
        <v>302</v>
      </c>
      <c r="Y787" s="149"/>
      <c r="Z787" s="149"/>
      <c r="AA787" s="149"/>
      <c r="AB787" s="149"/>
      <c r="AC787" s="149"/>
      <c r="AD787" s="149"/>
      <c r="AE787" s="149"/>
      <c r="AF787" s="149"/>
      <c r="AG787" s="149" t="s">
        <v>303</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56"/>
      <c r="B788" s="157"/>
      <c r="C788" s="268" t="s">
        <v>820</v>
      </c>
      <c r="D788" s="269"/>
      <c r="E788" s="269"/>
      <c r="F788" s="269"/>
      <c r="G788" s="269"/>
      <c r="H788" s="159"/>
      <c r="I788" s="159"/>
      <c r="J788" s="159"/>
      <c r="K788" s="159"/>
      <c r="L788" s="159"/>
      <c r="M788" s="159"/>
      <c r="N788" s="158"/>
      <c r="O788" s="158"/>
      <c r="P788" s="158"/>
      <c r="Q788" s="158"/>
      <c r="R788" s="159"/>
      <c r="S788" s="159"/>
      <c r="T788" s="159"/>
      <c r="U788" s="159"/>
      <c r="V788" s="159"/>
      <c r="W788" s="159"/>
      <c r="X788" s="159"/>
      <c r="Y788" s="149"/>
      <c r="Z788" s="149"/>
      <c r="AA788" s="149"/>
      <c r="AB788" s="149"/>
      <c r="AC788" s="149"/>
      <c r="AD788" s="149"/>
      <c r="AE788" s="149"/>
      <c r="AF788" s="149"/>
      <c r="AG788" s="149" t="s">
        <v>318</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68">
        <v>186</v>
      </c>
      <c r="B789" s="169" t="s">
        <v>1139</v>
      </c>
      <c r="C789" s="184" t="s">
        <v>1140</v>
      </c>
      <c r="D789" s="170" t="s">
        <v>509</v>
      </c>
      <c r="E789" s="171">
        <v>1</v>
      </c>
      <c r="F789" s="172"/>
      <c r="G789" s="173">
        <f>ROUND(E789*F789,2)</f>
        <v>0</v>
      </c>
      <c r="H789" s="172"/>
      <c r="I789" s="173">
        <f>ROUND(E789*H789,2)</f>
        <v>0</v>
      </c>
      <c r="J789" s="172"/>
      <c r="K789" s="173">
        <f>ROUND(E789*J789,2)</f>
        <v>0</v>
      </c>
      <c r="L789" s="173">
        <v>21</v>
      </c>
      <c r="M789" s="173">
        <f>G789*(1+L789/100)</f>
        <v>0</v>
      </c>
      <c r="N789" s="171">
        <v>0</v>
      </c>
      <c r="O789" s="171">
        <f>ROUND(E789*N789,2)</f>
        <v>0</v>
      </c>
      <c r="P789" s="171">
        <v>0</v>
      </c>
      <c r="Q789" s="171">
        <f>ROUND(E789*P789,2)</f>
        <v>0</v>
      </c>
      <c r="R789" s="173"/>
      <c r="S789" s="173" t="s">
        <v>529</v>
      </c>
      <c r="T789" s="174" t="s">
        <v>289</v>
      </c>
      <c r="U789" s="159">
        <v>0</v>
      </c>
      <c r="V789" s="159">
        <f>ROUND(E789*U789,2)</f>
        <v>0</v>
      </c>
      <c r="W789" s="159"/>
      <c r="X789" s="159" t="s">
        <v>302</v>
      </c>
      <c r="Y789" s="149"/>
      <c r="Z789" s="149"/>
      <c r="AA789" s="149"/>
      <c r="AB789" s="149"/>
      <c r="AC789" s="149"/>
      <c r="AD789" s="149"/>
      <c r="AE789" s="149"/>
      <c r="AF789" s="149"/>
      <c r="AG789" s="149" t="s">
        <v>303</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56"/>
      <c r="B790" s="157"/>
      <c r="C790" s="268" t="s">
        <v>820</v>
      </c>
      <c r="D790" s="269"/>
      <c r="E790" s="269"/>
      <c r="F790" s="269"/>
      <c r="G790" s="269"/>
      <c r="H790" s="159"/>
      <c r="I790" s="159"/>
      <c r="J790" s="159"/>
      <c r="K790" s="159"/>
      <c r="L790" s="159"/>
      <c r="M790" s="159"/>
      <c r="N790" s="158"/>
      <c r="O790" s="158"/>
      <c r="P790" s="158"/>
      <c r="Q790" s="158"/>
      <c r="R790" s="159"/>
      <c r="S790" s="159"/>
      <c r="T790" s="159"/>
      <c r="U790" s="159"/>
      <c r="V790" s="159"/>
      <c r="W790" s="159"/>
      <c r="X790" s="159"/>
      <c r="Y790" s="149"/>
      <c r="Z790" s="149"/>
      <c r="AA790" s="149"/>
      <c r="AB790" s="149"/>
      <c r="AC790" s="149"/>
      <c r="AD790" s="149"/>
      <c r="AE790" s="149"/>
      <c r="AF790" s="149"/>
      <c r="AG790" s="149" t="s">
        <v>318</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68">
        <v>187</v>
      </c>
      <c r="B791" s="169" t="s">
        <v>1141</v>
      </c>
      <c r="C791" s="184" t="s">
        <v>1142</v>
      </c>
      <c r="D791" s="170" t="s">
        <v>509</v>
      </c>
      <c r="E791" s="171">
        <v>1</v>
      </c>
      <c r="F791" s="172"/>
      <c r="G791" s="173">
        <f>ROUND(E791*F791,2)</f>
        <v>0</v>
      </c>
      <c r="H791" s="172"/>
      <c r="I791" s="173">
        <f>ROUND(E791*H791,2)</f>
        <v>0</v>
      </c>
      <c r="J791" s="172"/>
      <c r="K791" s="173">
        <f>ROUND(E791*J791,2)</f>
        <v>0</v>
      </c>
      <c r="L791" s="173">
        <v>21</v>
      </c>
      <c r="M791" s="173">
        <f>G791*(1+L791/100)</f>
        <v>0</v>
      </c>
      <c r="N791" s="171">
        <v>0</v>
      </c>
      <c r="O791" s="171">
        <f>ROUND(E791*N791,2)</f>
        <v>0</v>
      </c>
      <c r="P791" s="171">
        <v>0</v>
      </c>
      <c r="Q791" s="171">
        <f>ROUND(E791*P791,2)</f>
        <v>0</v>
      </c>
      <c r="R791" s="173"/>
      <c r="S791" s="173" t="s">
        <v>529</v>
      </c>
      <c r="T791" s="174" t="s">
        <v>289</v>
      </c>
      <c r="U791" s="159">
        <v>0</v>
      </c>
      <c r="V791" s="159">
        <f>ROUND(E791*U791,2)</f>
        <v>0</v>
      </c>
      <c r="W791" s="159"/>
      <c r="X791" s="159" t="s">
        <v>302</v>
      </c>
      <c r="Y791" s="149"/>
      <c r="Z791" s="149"/>
      <c r="AA791" s="149"/>
      <c r="AB791" s="149"/>
      <c r="AC791" s="149"/>
      <c r="AD791" s="149"/>
      <c r="AE791" s="149"/>
      <c r="AF791" s="149"/>
      <c r="AG791" s="149" t="s">
        <v>303</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56"/>
      <c r="B792" s="157"/>
      <c r="C792" s="268" t="s">
        <v>820</v>
      </c>
      <c r="D792" s="269"/>
      <c r="E792" s="269"/>
      <c r="F792" s="269"/>
      <c r="G792" s="269"/>
      <c r="H792" s="159"/>
      <c r="I792" s="159"/>
      <c r="J792" s="159"/>
      <c r="K792" s="159"/>
      <c r="L792" s="159"/>
      <c r="M792" s="159"/>
      <c r="N792" s="158"/>
      <c r="O792" s="158"/>
      <c r="P792" s="158"/>
      <c r="Q792" s="158"/>
      <c r="R792" s="159"/>
      <c r="S792" s="159"/>
      <c r="T792" s="159"/>
      <c r="U792" s="159"/>
      <c r="V792" s="159"/>
      <c r="W792" s="159"/>
      <c r="X792" s="159"/>
      <c r="Y792" s="149"/>
      <c r="Z792" s="149"/>
      <c r="AA792" s="149"/>
      <c r="AB792" s="149"/>
      <c r="AC792" s="149"/>
      <c r="AD792" s="149"/>
      <c r="AE792" s="149"/>
      <c r="AF792" s="149"/>
      <c r="AG792" s="149" t="s">
        <v>318</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x14ac:dyDescent="0.2">
      <c r="A793" s="168">
        <v>188</v>
      </c>
      <c r="B793" s="169" t="s">
        <v>1143</v>
      </c>
      <c r="C793" s="184" t="s">
        <v>1144</v>
      </c>
      <c r="D793" s="170" t="s">
        <v>509</v>
      </c>
      <c r="E793" s="171">
        <v>1</v>
      </c>
      <c r="F793" s="172"/>
      <c r="G793" s="173">
        <f>ROUND(E793*F793,2)</f>
        <v>0</v>
      </c>
      <c r="H793" s="172"/>
      <c r="I793" s="173">
        <f>ROUND(E793*H793,2)</f>
        <v>0</v>
      </c>
      <c r="J793" s="172"/>
      <c r="K793" s="173">
        <f>ROUND(E793*J793,2)</f>
        <v>0</v>
      </c>
      <c r="L793" s="173">
        <v>21</v>
      </c>
      <c r="M793" s="173">
        <f>G793*(1+L793/100)</f>
        <v>0</v>
      </c>
      <c r="N793" s="171">
        <v>0</v>
      </c>
      <c r="O793" s="171">
        <f>ROUND(E793*N793,2)</f>
        <v>0</v>
      </c>
      <c r="P793" s="171">
        <v>0</v>
      </c>
      <c r="Q793" s="171">
        <f>ROUND(E793*P793,2)</f>
        <v>0</v>
      </c>
      <c r="R793" s="173"/>
      <c r="S793" s="173" t="s">
        <v>529</v>
      </c>
      <c r="T793" s="174" t="s">
        <v>289</v>
      </c>
      <c r="U793" s="159">
        <v>0</v>
      </c>
      <c r="V793" s="159">
        <f>ROUND(E793*U793,2)</f>
        <v>0</v>
      </c>
      <c r="W793" s="159"/>
      <c r="X793" s="159" t="s">
        <v>302</v>
      </c>
      <c r="Y793" s="149"/>
      <c r="Z793" s="149"/>
      <c r="AA793" s="149"/>
      <c r="AB793" s="149"/>
      <c r="AC793" s="149"/>
      <c r="AD793" s="149"/>
      <c r="AE793" s="149"/>
      <c r="AF793" s="149"/>
      <c r="AG793" s="149" t="s">
        <v>303</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
      <c r="A794" s="156"/>
      <c r="B794" s="157"/>
      <c r="C794" s="268" t="s">
        <v>820</v>
      </c>
      <c r="D794" s="269"/>
      <c r="E794" s="269"/>
      <c r="F794" s="269"/>
      <c r="G794" s="269"/>
      <c r="H794" s="159"/>
      <c r="I794" s="159"/>
      <c r="J794" s="159"/>
      <c r="K794" s="159"/>
      <c r="L794" s="159"/>
      <c r="M794" s="159"/>
      <c r="N794" s="158"/>
      <c r="O794" s="158"/>
      <c r="P794" s="158"/>
      <c r="Q794" s="158"/>
      <c r="R794" s="159"/>
      <c r="S794" s="159"/>
      <c r="T794" s="159"/>
      <c r="U794" s="159"/>
      <c r="V794" s="159"/>
      <c r="W794" s="159"/>
      <c r="X794" s="159"/>
      <c r="Y794" s="149"/>
      <c r="Z794" s="149"/>
      <c r="AA794" s="149"/>
      <c r="AB794" s="149"/>
      <c r="AC794" s="149"/>
      <c r="AD794" s="149"/>
      <c r="AE794" s="149"/>
      <c r="AF794" s="149"/>
      <c r="AG794" s="149" t="s">
        <v>318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x14ac:dyDescent="0.2">
      <c r="A795" s="168">
        <v>189</v>
      </c>
      <c r="B795" s="169" t="s">
        <v>1145</v>
      </c>
      <c r="C795" s="184" t="s">
        <v>1146</v>
      </c>
      <c r="D795" s="170" t="s">
        <v>509</v>
      </c>
      <c r="E795" s="171">
        <v>2</v>
      </c>
      <c r="F795" s="172"/>
      <c r="G795" s="173">
        <f>ROUND(E795*F795,2)</f>
        <v>0</v>
      </c>
      <c r="H795" s="172"/>
      <c r="I795" s="173">
        <f>ROUND(E795*H795,2)</f>
        <v>0</v>
      </c>
      <c r="J795" s="172"/>
      <c r="K795" s="173">
        <f>ROUND(E795*J795,2)</f>
        <v>0</v>
      </c>
      <c r="L795" s="173">
        <v>21</v>
      </c>
      <c r="M795" s="173">
        <f>G795*(1+L795/100)</f>
        <v>0</v>
      </c>
      <c r="N795" s="171">
        <v>0</v>
      </c>
      <c r="O795" s="171">
        <f>ROUND(E795*N795,2)</f>
        <v>0</v>
      </c>
      <c r="P795" s="171">
        <v>0</v>
      </c>
      <c r="Q795" s="171">
        <f>ROUND(E795*P795,2)</f>
        <v>0</v>
      </c>
      <c r="R795" s="173"/>
      <c r="S795" s="173" t="s">
        <v>529</v>
      </c>
      <c r="T795" s="174" t="s">
        <v>289</v>
      </c>
      <c r="U795" s="159">
        <v>0</v>
      </c>
      <c r="V795" s="159">
        <f>ROUND(E795*U795,2)</f>
        <v>0</v>
      </c>
      <c r="W795" s="159"/>
      <c r="X795" s="159" t="s">
        <v>302</v>
      </c>
      <c r="Y795" s="149"/>
      <c r="Z795" s="149"/>
      <c r="AA795" s="149"/>
      <c r="AB795" s="149"/>
      <c r="AC795" s="149"/>
      <c r="AD795" s="149"/>
      <c r="AE795" s="149"/>
      <c r="AF795" s="149"/>
      <c r="AG795" s="149" t="s">
        <v>303</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56"/>
      <c r="B796" s="157"/>
      <c r="C796" s="268" t="s">
        <v>820</v>
      </c>
      <c r="D796" s="269"/>
      <c r="E796" s="269"/>
      <c r="F796" s="269"/>
      <c r="G796" s="269"/>
      <c r="H796" s="159"/>
      <c r="I796" s="159"/>
      <c r="J796" s="159"/>
      <c r="K796" s="159"/>
      <c r="L796" s="159"/>
      <c r="M796" s="159"/>
      <c r="N796" s="158"/>
      <c r="O796" s="158"/>
      <c r="P796" s="158"/>
      <c r="Q796" s="158"/>
      <c r="R796" s="159"/>
      <c r="S796" s="159"/>
      <c r="T796" s="159"/>
      <c r="U796" s="159"/>
      <c r="V796" s="159"/>
      <c r="W796" s="159"/>
      <c r="X796" s="159"/>
      <c r="Y796" s="149"/>
      <c r="Z796" s="149"/>
      <c r="AA796" s="149"/>
      <c r="AB796" s="149"/>
      <c r="AC796" s="149"/>
      <c r="AD796" s="149"/>
      <c r="AE796" s="149"/>
      <c r="AF796" s="149"/>
      <c r="AG796" s="149" t="s">
        <v>318</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x14ac:dyDescent="0.2">
      <c r="A797" s="168">
        <v>190</v>
      </c>
      <c r="B797" s="169" t="s">
        <v>1147</v>
      </c>
      <c r="C797" s="184" t="s">
        <v>1148</v>
      </c>
      <c r="D797" s="170" t="s">
        <v>509</v>
      </c>
      <c r="E797" s="171">
        <v>7</v>
      </c>
      <c r="F797" s="172"/>
      <c r="G797" s="173">
        <f>ROUND(E797*F797,2)</f>
        <v>0</v>
      </c>
      <c r="H797" s="172"/>
      <c r="I797" s="173">
        <f>ROUND(E797*H797,2)</f>
        <v>0</v>
      </c>
      <c r="J797" s="172"/>
      <c r="K797" s="173">
        <f>ROUND(E797*J797,2)</f>
        <v>0</v>
      </c>
      <c r="L797" s="173">
        <v>21</v>
      </c>
      <c r="M797" s="173">
        <f>G797*(1+L797/100)</f>
        <v>0</v>
      </c>
      <c r="N797" s="171">
        <v>0</v>
      </c>
      <c r="O797" s="171">
        <f>ROUND(E797*N797,2)</f>
        <v>0</v>
      </c>
      <c r="P797" s="171">
        <v>0</v>
      </c>
      <c r="Q797" s="171">
        <f>ROUND(E797*P797,2)</f>
        <v>0</v>
      </c>
      <c r="R797" s="173"/>
      <c r="S797" s="173" t="s">
        <v>529</v>
      </c>
      <c r="T797" s="174" t="s">
        <v>289</v>
      </c>
      <c r="U797" s="159">
        <v>0</v>
      </c>
      <c r="V797" s="159">
        <f>ROUND(E797*U797,2)</f>
        <v>0</v>
      </c>
      <c r="W797" s="159"/>
      <c r="X797" s="159" t="s">
        <v>302</v>
      </c>
      <c r="Y797" s="149"/>
      <c r="Z797" s="149"/>
      <c r="AA797" s="149"/>
      <c r="AB797" s="149"/>
      <c r="AC797" s="149"/>
      <c r="AD797" s="149"/>
      <c r="AE797" s="149"/>
      <c r="AF797" s="149"/>
      <c r="AG797" s="149" t="s">
        <v>303</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56"/>
      <c r="B798" s="157"/>
      <c r="C798" s="268" t="s">
        <v>820</v>
      </c>
      <c r="D798" s="269"/>
      <c r="E798" s="269"/>
      <c r="F798" s="269"/>
      <c r="G798" s="269"/>
      <c r="H798" s="159"/>
      <c r="I798" s="159"/>
      <c r="J798" s="159"/>
      <c r="K798" s="159"/>
      <c r="L798" s="159"/>
      <c r="M798" s="159"/>
      <c r="N798" s="158"/>
      <c r="O798" s="158"/>
      <c r="P798" s="158"/>
      <c r="Q798" s="158"/>
      <c r="R798" s="159"/>
      <c r="S798" s="159"/>
      <c r="T798" s="159"/>
      <c r="U798" s="159"/>
      <c r="V798" s="159"/>
      <c r="W798" s="159"/>
      <c r="X798" s="159"/>
      <c r="Y798" s="149"/>
      <c r="Z798" s="149"/>
      <c r="AA798" s="149"/>
      <c r="AB798" s="149"/>
      <c r="AC798" s="149"/>
      <c r="AD798" s="149"/>
      <c r="AE798" s="149"/>
      <c r="AF798" s="149"/>
      <c r="AG798" s="149" t="s">
        <v>318</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x14ac:dyDescent="0.2">
      <c r="A799" s="168">
        <v>191</v>
      </c>
      <c r="B799" s="169" t="s">
        <v>1149</v>
      </c>
      <c r="C799" s="184" t="s">
        <v>1148</v>
      </c>
      <c r="D799" s="170" t="s">
        <v>509</v>
      </c>
      <c r="E799" s="171">
        <v>2</v>
      </c>
      <c r="F799" s="172"/>
      <c r="G799" s="173">
        <f>ROUND(E799*F799,2)</f>
        <v>0</v>
      </c>
      <c r="H799" s="172"/>
      <c r="I799" s="173">
        <f>ROUND(E799*H799,2)</f>
        <v>0</v>
      </c>
      <c r="J799" s="172"/>
      <c r="K799" s="173">
        <f>ROUND(E799*J799,2)</f>
        <v>0</v>
      </c>
      <c r="L799" s="173">
        <v>21</v>
      </c>
      <c r="M799" s="173">
        <f>G799*(1+L799/100)</f>
        <v>0</v>
      </c>
      <c r="N799" s="171">
        <v>0</v>
      </c>
      <c r="O799" s="171">
        <f>ROUND(E799*N799,2)</f>
        <v>0</v>
      </c>
      <c r="P799" s="171">
        <v>0</v>
      </c>
      <c r="Q799" s="171">
        <f>ROUND(E799*P799,2)</f>
        <v>0</v>
      </c>
      <c r="R799" s="173"/>
      <c r="S799" s="173" t="s">
        <v>529</v>
      </c>
      <c r="T799" s="174" t="s">
        <v>289</v>
      </c>
      <c r="U799" s="159">
        <v>0</v>
      </c>
      <c r="V799" s="159">
        <f>ROUND(E799*U799,2)</f>
        <v>0</v>
      </c>
      <c r="W799" s="159"/>
      <c r="X799" s="159" t="s">
        <v>302</v>
      </c>
      <c r="Y799" s="149"/>
      <c r="Z799" s="149"/>
      <c r="AA799" s="149"/>
      <c r="AB799" s="149"/>
      <c r="AC799" s="149"/>
      <c r="AD799" s="149"/>
      <c r="AE799" s="149"/>
      <c r="AF799" s="149"/>
      <c r="AG799" s="149" t="s">
        <v>303</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56"/>
      <c r="B800" s="157"/>
      <c r="C800" s="268" t="s">
        <v>820</v>
      </c>
      <c r="D800" s="269"/>
      <c r="E800" s="269"/>
      <c r="F800" s="269"/>
      <c r="G800" s="269"/>
      <c r="H800" s="159"/>
      <c r="I800" s="159"/>
      <c r="J800" s="159"/>
      <c r="K800" s="159"/>
      <c r="L800" s="159"/>
      <c r="M800" s="159"/>
      <c r="N800" s="158"/>
      <c r="O800" s="158"/>
      <c r="P800" s="158"/>
      <c r="Q800" s="158"/>
      <c r="R800" s="159"/>
      <c r="S800" s="159"/>
      <c r="T800" s="159"/>
      <c r="U800" s="159"/>
      <c r="V800" s="159"/>
      <c r="W800" s="159"/>
      <c r="X800" s="159"/>
      <c r="Y800" s="149"/>
      <c r="Z800" s="149"/>
      <c r="AA800" s="149"/>
      <c r="AB800" s="149"/>
      <c r="AC800" s="149"/>
      <c r="AD800" s="149"/>
      <c r="AE800" s="149"/>
      <c r="AF800" s="149"/>
      <c r="AG800" s="149" t="s">
        <v>318</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x14ac:dyDescent="0.2">
      <c r="A801" s="168">
        <v>192</v>
      </c>
      <c r="B801" s="169" t="s">
        <v>1150</v>
      </c>
      <c r="C801" s="184" t="s">
        <v>1151</v>
      </c>
      <c r="D801" s="170" t="s">
        <v>1024</v>
      </c>
      <c r="E801" s="171">
        <v>231.33</v>
      </c>
      <c r="F801" s="172"/>
      <c r="G801" s="173">
        <f>ROUND(E801*F801,2)</f>
        <v>0</v>
      </c>
      <c r="H801" s="172"/>
      <c r="I801" s="173">
        <f>ROUND(E801*H801,2)</f>
        <v>0</v>
      </c>
      <c r="J801" s="172"/>
      <c r="K801" s="173">
        <f>ROUND(E801*J801,2)</f>
        <v>0</v>
      </c>
      <c r="L801" s="173">
        <v>21</v>
      </c>
      <c r="M801" s="173">
        <f>G801*(1+L801/100)</f>
        <v>0</v>
      </c>
      <c r="N801" s="171">
        <v>1.06E-3</v>
      </c>
      <c r="O801" s="171">
        <f>ROUND(E801*N801,2)</f>
        <v>0.25</v>
      </c>
      <c r="P801" s="171">
        <v>0</v>
      </c>
      <c r="Q801" s="171">
        <f>ROUND(E801*P801,2)</f>
        <v>0</v>
      </c>
      <c r="R801" s="173" t="s">
        <v>1071</v>
      </c>
      <c r="S801" s="173" t="s">
        <v>288</v>
      </c>
      <c r="T801" s="174" t="s">
        <v>288</v>
      </c>
      <c r="U801" s="159">
        <v>0</v>
      </c>
      <c r="V801" s="159">
        <f>ROUND(E801*U801,2)</f>
        <v>0</v>
      </c>
      <c r="W801" s="159"/>
      <c r="X801" s="159" t="s">
        <v>948</v>
      </c>
      <c r="Y801" s="149"/>
      <c r="Z801" s="149"/>
      <c r="AA801" s="149"/>
      <c r="AB801" s="149"/>
      <c r="AC801" s="149"/>
      <c r="AD801" s="149"/>
      <c r="AE801" s="149"/>
      <c r="AF801" s="149"/>
      <c r="AG801" s="149" t="s">
        <v>949</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56"/>
      <c r="B802" s="157"/>
      <c r="C802" s="195" t="s">
        <v>1152</v>
      </c>
      <c r="D802" s="188"/>
      <c r="E802" s="189">
        <v>34.58</v>
      </c>
      <c r="F802" s="159"/>
      <c r="G802" s="159"/>
      <c r="H802" s="159"/>
      <c r="I802" s="159"/>
      <c r="J802" s="159"/>
      <c r="K802" s="159"/>
      <c r="L802" s="159"/>
      <c r="M802" s="159"/>
      <c r="N802" s="158"/>
      <c r="O802" s="158"/>
      <c r="P802" s="158"/>
      <c r="Q802" s="158"/>
      <c r="R802" s="159"/>
      <c r="S802" s="159"/>
      <c r="T802" s="159"/>
      <c r="U802" s="159"/>
      <c r="V802" s="159"/>
      <c r="W802" s="159"/>
      <c r="X802" s="159"/>
      <c r="Y802" s="149"/>
      <c r="Z802" s="149"/>
      <c r="AA802" s="149"/>
      <c r="AB802" s="149"/>
      <c r="AC802" s="149"/>
      <c r="AD802" s="149"/>
      <c r="AE802" s="149"/>
      <c r="AF802" s="149"/>
      <c r="AG802" s="149" t="s">
        <v>307</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x14ac:dyDescent="0.2">
      <c r="A803" s="156"/>
      <c r="B803" s="157"/>
      <c r="C803" s="195" t="s">
        <v>1153</v>
      </c>
      <c r="D803" s="188"/>
      <c r="E803" s="189">
        <v>11.16</v>
      </c>
      <c r="F803" s="159"/>
      <c r="G803" s="159"/>
      <c r="H803" s="159"/>
      <c r="I803" s="159"/>
      <c r="J803" s="159"/>
      <c r="K803" s="159"/>
      <c r="L803" s="159"/>
      <c r="M803" s="159"/>
      <c r="N803" s="158"/>
      <c r="O803" s="158"/>
      <c r="P803" s="158"/>
      <c r="Q803" s="158"/>
      <c r="R803" s="159"/>
      <c r="S803" s="159"/>
      <c r="T803" s="159"/>
      <c r="U803" s="159"/>
      <c r="V803" s="159"/>
      <c r="W803" s="159"/>
      <c r="X803" s="159"/>
      <c r="Y803" s="149"/>
      <c r="Z803" s="149"/>
      <c r="AA803" s="149"/>
      <c r="AB803" s="149"/>
      <c r="AC803" s="149"/>
      <c r="AD803" s="149"/>
      <c r="AE803" s="149"/>
      <c r="AF803" s="149"/>
      <c r="AG803" s="149" t="s">
        <v>307</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56"/>
      <c r="B804" s="157"/>
      <c r="C804" s="195" t="s">
        <v>1154</v>
      </c>
      <c r="D804" s="188"/>
      <c r="E804" s="189">
        <v>7.85</v>
      </c>
      <c r="F804" s="159"/>
      <c r="G804" s="159"/>
      <c r="H804" s="159"/>
      <c r="I804" s="159"/>
      <c r="J804" s="159"/>
      <c r="K804" s="159"/>
      <c r="L804" s="159"/>
      <c r="M804" s="159"/>
      <c r="N804" s="158"/>
      <c r="O804" s="158"/>
      <c r="P804" s="158"/>
      <c r="Q804" s="158"/>
      <c r="R804" s="159"/>
      <c r="S804" s="159"/>
      <c r="T804" s="159"/>
      <c r="U804" s="159"/>
      <c r="V804" s="159"/>
      <c r="W804" s="159"/>
      <c r="X804" s="159"/>
      <c r="Y804" s="149"/>
      <c r="Z804" s="149"/>
      <c r="AA804" s="149"/>
      <c r="AB804" s="149"/>
      <c r="AC804" s="149"/>
      <c r="AD804" s="149"/>
      <c r="AE804" s="149"/>
      <c r="AF804" s="149"/>
      <c r="AG804" s="149" t="s">
        <v>307</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x14ac:dyDescent="0.2">
      <c r="A805" s="156"/>
      <c r="B805" s="157"/>
      <c r="C805" s="195" t="s">
        <v>1155</v>
      </c>
      <c r="D805" s="188"/>
      <c r="E805" s="189">
        <v>50.29</v>
      </c>
      <c r="F805" s="159"/>
      <c r="G805" s="159"/>
      <c r="H805" s="159"/>
      <c r="I805" s="159"/>
      <c r="J805" s="159"/>
      <c r="K805" s="159"/>
      <c r="L805" s="159"/>
      <c r="M805" s="159"/>
      <c r="N805" s="158"/>
      <c r="O805" s="158"/>
      <c r="P805" s="158"/>
      <c r="Q805" s="158"/>
      <c r="R805" s="159"/>
      <c r="S805" s="159"/>
      <c r="T805" s="159"/>
      <c r="U805" s="159"/>
      <c r="V805" s="159"/>
      <c r="W805" s="159"/>
      <c r="X805" s="159"/>
      <c r="Y805" s="149"/>
      <c r="Z805" s="149"/>
      <c r="AA805" s="149"/>
      <c r="AB805" s="149"/>
      <c r="AC805" s="149"/>
      <c r="AD805" s="149"/>
      <c r="AE805" s="149"/>
      <c r="AF805" s="149"/>
      <c r="AG805" s="149" t="s">
        <v>307</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x14ac:dyDescent="0.2">
      <c r="A806" s="156"/>
      <c r="B806" s="157"/>
      <c r="C806" s="195" t="s">
        <v>1156</v>
      </c>
      <c r="D806" s="188"/>
      <c r="E806" s="189">
        <v>2</v>
      </c>
      <c r="F806" s="159"/>
      <c r="G806" s="159"/>
      <c r="H806" s="159"/>
      <c r="I806" s="159"/>
      <c r="J806" s="159"/>
      <c r="K806" s="159"/>
      <c r="L806" s="159"/>
      <c r="M806" s="159"/>
      <c r="N806" s="158"/>
      <c r="O806" s="158"/>
      <c r="P806" s="158"/>
      <c r="Q806" s="158"/>
      <c r="R806" s="159"/>
      <c r="S806" s="159"/>
      <c r="T806" s="159"/>
      <c r="U806" s="159"/>
      <c r="V806" s="159"/>
      <c r="W806" s="159"/>
      <c r="X806" s="159"/>
      <c r="Y806" s="149"/>
      <c r="Z806" s="149"/>
      <c r="AA806" s="149"/>
      <c r="AB806" s="149"/>
      <c r="AC806" s="149"/>
      <c r="AD806" s="149"/>
      <c r="AE806" s="149"/>
      <c r="AF806" s="149"/>
      <c r="AG806" s="149" t="s">
        <v>307</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56"/>
      <c r="B807" s="157"/>
      <c r="C807" s="195" t="s">
        <v>1157</v>
      </c>
      <c r="D807" s="188"/>
      <c r="E807" s="189">
        <v>32.76</v>
      </c>
      <c r="F807" s="159"/>
      <c r="G807" s="159"/>
      <c r="H807" s="159"/>
      <c r="I807" s="159"/>
      <c r="J807" s="159"/>
      <c r="K807" s="159"/>
      <c r="L807" s="159"/>
      <c r="M807" s="159"/>
      <c r="N807" s="158"/>
      <c r="O807" s="158"/>
      <c r="P807" s="158"/>
      <c r="Q807" s="158"/>
      <c r="R807" s="159"/>
      <c r="S807" s="159"/>
      <c r="T807" s="159"/>
      <c r="U807" s="159"/>
      <c r="V807" s="159"/>
      <c r="W807" s="159"/>
      <c r="X807" s="159"/>
      <c r="Y807" s="149"/>
      <c r="Z807" s="149"/>
      <c r="AA807" s="149"/>
      <c r="AB807" s="149"/>
      <c r="AC807" s="149"/>
      <c r="AD807" s="149"/>
      <c r="AE807" s="149"/>
      <c r="AF807" s="149"/>
      <c r="AG807" s="149" t="s">
        <v>307</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x14ac:dyDescent="0.2">
      <c r="A808" s="156"/>
      <c r="B808" s="157"/>
      <c r="C808" s="195" t="s">
        <v>1158</v>
      </c>
      <c r="D808" s="188"/>
      <c r="E808" s="189">
        <v>34.6</v>
      </c>
      <c r="F808" s="159"/>
      <c r="G808" s="159"/>
      <c r="H808" s="159"/>
      <c r="I808" s="159"/>
      <c r="J808" s="159"/>
      <c r="K808" s="159"/>
      <c r="L808" s="159"/>
      <c r="M808" s="159"/>
      <c r="N808" s="158"/>
      <c r="O808" s="158"/>
      <c r="P808" s="158"/>
      <c r="Q808" s="158"/>
      <c r="R808" s="159"/>
      <c r="S808" s="159"/>
      <c r="T808" s="159"/>
      <c r="U808" s="159"/>
      <c r="V808" s="159"/>
      <c r="W808" s="159"/>
      <c r="X808" s="159"/>
      <c r="Y808" s="149"/>
      <c r="Z808" s="149"/>
      <c r="AA808" s="149"/>
      <c r="AB808" s="149"/>
      <c r="AC808" s="149"/>
      <c r="AD808" s="149"/>
      <c r="AE808" s="149"/>
      <c r="AF808" s="149"/>
      <c r="AG808" s="149" t="s">
        <v>307</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
      <c r="A809" s="156"/>
      <c r="B809" s="157"/>
      <c r="C809" s="195" t="s">
        <v>1159</v>
      </c>
      <c r="D809" s="188"/>
      <c r="E809" s="189">
        <v>2.4</v>
      </c>
      <c r="F809" s="159"/>
      <c r="G809" s="159"/>
      <c r="H809" s="159"/>
      <c r="I809" s="159"/>
      <c r="J809" s="159"/>
      <c r="K809" s="159"/>
      <c r="L809" s="159"/>
      <c r="M809" s="159"/>
      <c r="N809" s="158"/>
      <c r="O809" s="158"/>
      <c r="P809" s="158"/>
      <c r="Q809" s="158"/>
      <c r="R809" s="159"/>
      <c r="S809" s="159"/>
      <c r="T809" s="159"/>
      <c r="U809" s="159"/>
      <c r="V809" s="159"/>
      <c r="W809" s="159"/>
      <c r="X809" s="159"/>
      <c r="Y809" s="149"/>
      <c r="Z809" s="149"/>
      <c r="AA809" s="149"/>
      <c r="AB809" s="149"/>
      <c r="AC809" s="149"/>
      <c r="AD809" s="149"/>
      <c r="AE809" s="149"/>
      <c r="AF809" s="149"/>
      <c r="AG809" s="149" t="s">
        <v>307</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x14ac:dyDescent="0.2">
      <c r="A810" s="156"/>
      <c r="B810" s="157"/>
      <c r="C810" s="195" t="s">
        <v>1160</v>
      </c>
      <c r="D810" s="188"/>
      <c r="E810" s="189">
        <v>16.440000000000001</v>
      </c>
      <c r="F810" s="159"/>
      <c r="G810" s="159"/>
      <c r="H810" s="159"/>
      <c r="I810" s="159"/>
      <c r="J810" s="159"/>
      <c r="K810" s="159"/>
      <c r="L810" s="159"/>
      <c r="M810" s="159"/>
      <c r="N810" s="158"/>
      <c r="O810" s="158"/>
      <c r="P810" s="158"/>
      <c r="Q810" s="158"/>
      <c r="R810" s="159"/>
      <c r="S810" s="159"/>
      <c r="T810" s="159"/>
      <c r="U810" s="159"/>
      <c r="V810" s="159"/>
      <c r="W810" s="159"/>
      <c r="X810" s="159"/>
      <c r="Y810" s="149"/>
      <c r="Z810" s="149"/>
      <c r="AA810" s="149"/>
      <c r="AB810" s="149"/>
      <c r="AC810" s="149"/>
      <c r="AD810" s="149"/>
      <c r="AE810" s="149"/>
      <c r="AF810" s="149"/>
      <c r="AG810" s="149" t="s">
        <v>307</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56"/>
      <c r="B811" s="157"/>
      <c r="C811" s="195" t="s">
        <v>1161</v>
      </c>
      <c r="D811" s="188"/>
      <c r="E811" s="189">
        <v>39.25</v>
      </c>
      <c r="F811" s="159"/>
      <c r="G811" s="159"/>
      <c r="H811" s="159"/>
      <c r="I811" s="159"/>
      <c r="J811" s="159"/>
      <c r="K811" s="159"/>
      <c r="L811" s="159"/>
      <c r="M811" s="159"/>
      <c r="N811" s="158"/>
      <c r="O811" s="158"/>
      <c r="P811" s="158"/>
      <c r="Q811" s="158"/>
      <c r="R811" s="159"/>
      <c r="S811" s="159"/>
      <c r="T811" s="159"/>
      <c r="U811" s="159"/>
      <c r="V811" s="159"/>
      <c r="W811" s="159"/>
      <c r="X811" s="159"/>
      <c r="Y811" s="149"/>
      <c r="Z811" s="149"/>
      <c r="AA811" s="149"/>
      <c r="AB811" s="149"/>
      <c r="AC811" s="149"/>
      <c r="AD811" s="149"/>
      <c r="AE811" s="149"/>
      <c r="AF811" s="149"/>
      <c r="AG811" s="149" t="s">
        <v>307</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x14ac:dyDescent="0.2">
      <c r="A812" s="168">
        <v>193</v>
      </c>
      <c r="B812" s="169" t="s">
        <v>1162</v>
      </c>
      <c r="C812" s="184" t="s">
        <v>1163</v>
      </c>
      <c r="D812" s="170" t="s">
        <v>1024</v>
      </c>
      <c r="E812" s="171">
        <v>5800</v>
      </c>
      <c r="F812" s="172"/>
      <c r="G812" s="173">
        <f>ROUND(E812*F812,2)</f>
        <v>0</v>
      </c>
      <c r="H812" s="172"/>
      <c r="I812" s="173">
        <f>ROUND(E812*H812,2)</f>
        <v>0</v>
      </c>
      <c r="J812" s="172"/>
      <c r="K812" s="173">
        <f>ROUND(E812*J812,2)</f>
        <v>0</v>
      </c>
      <c r="L812" s="173">
        <v>21</v>
      </c>
      <c r="M812" s="173">
        <f>G812*(1+L812/100)</f>
        <v>0</v>
      </c>
      <c r="N812" s="171">
        <v>1.0499999999999999E-3</v>
      </c>
      <c r="O812" s="171">
        <f>ROUND(E812*N812,2)</f>
        <v>6.09</v>
      </c>
      <c r="P812" s="171">
        <v>0</v>
      </c>
      <c r="Q812" s="171">
        <f>ROUND(E812*P812,2)</f>
        <v>0</v>
      </c>
      <c r="R812" s="173"/>
      <c r="S812" s="173" t="s">
        <v>529</v>
      </c>
      <c r="T812" s="174" t="s">
        <v>289</v>
      </c>
      <c r="U812" s="159">
        <v>0</v>
      </c>
      <c r="V812" s="159">
        <f>ROUND(E812*U812,2)</f>
        <v>0</v>
      </c>
      <c r="W812" s="159"/>
      <c r="X812" s="159" t="s">
        <v>948</v>
      </c>
      <c r="Y812" s="149"/>
      <c r="Z812" s="149"/>
      <c r="AA812" s="149"/>
      <c r="AB812" s="149"/>
      <c r="AC812" s="149"/>
      <c r="AD812" s="149"/>
      <c r="AE812" s="149"/>
      <c r="AF812" s="149"/>
      <c r="AG812" s="149" t="s">
        <v>949</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x14ac:dyDescent="0.2">
      <c r="A813" s="156"/>
      <c r="B813" s="157"/>
      <c r="C813" s="195" t="s">
        <v>1164</v>
      </c>
      <c r="D813" s="188"/>
      <c r="E813" s="189">
        <v>5250</v>
      </c>
      <c r="F813" s="159"/>
      <c r="G813" s="159"/>
      <c r="H813" s="159"/>
      <c r="I813" s="159"/>
      <c r="J813" s="159"/>
      <c r="K813" s="159"/>
      <c r="L813" s="159"/>
      <c r="M813" s="159"/>
      <c r="N813" s="158"/>
      <c r="O813" s="158"/>
      <c r="P813" s="158"/>
      <c r="Q813" s="158"/>
      <c r="R813" s="159"/>
      <c r="S813" s="159"/>
      <c r="T813" s="159"/>
      <c r="U813" s="159"/>
      <c r="V813" s="159"/>
      <c r="W813" s="159"/>
      <c r="X813" s="159"/>
      <c r="Y813" s="149"/>
      <c r="Z813" s="149"/>
      <c r="AA813" s="149"/>
      <c r="AB813" s="149"/>
      <c r="AC813" s="149"/>
      <c r="AD813" s="149"/>
      <c r="AE813" s="149"/>
      <c r="AF813" s="149"/>
      <c r="AG813" s="149" t="s">
        <v>307</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x14ac:dyDescent="0.2">
      <c r="A814" s="156"/>
      <c r="B814" s="157"/>
      <c r="C814" s="195" t="s">
        <v>1165</v>
      </c>
      <c r="D814" s="188"/>
      <c r="E814" s="189">
        <v>550</v>
      </c>
      <c r="F814" s="159"/>
      <c r="G814" s="159"/>
      <c r="H814" s="159"/>
      <c r="I814" s="159"/>
      <c r="J814" s="159"/>
      <c r="K814" s="159"/>
      <c r="L814" s="159"/>
      <c r="M814" s="159"/>
      <c r="N814" s="158"/>
      <c r="O814" s="158"/>
      <c r="P814" s="158"/>
      <c r="Q814" s="158"/>
      <c r="R814" s="159"/>
      <c r="S814" s="159"/>
      <c r="T814" s="159"/>
      <c r="U814" s="159"/>
      <c r="V814" s="159"/>
      <c r="W814" s="159"/>
      <c r="X814" s="159"/>
      <c r="Y814" s="149"/>
      <c r="Z814" s="149"/>
      <c r="AA814" s="149"/>
      <c r="AB814" s="149"/>
      <c r="AC814" s="149"/>
      <c r="AD814" s="149"/>
      <c r="AE814" s="149"/>
      <c r="AF814" s="149"/>
      <c r="AG814" s="149" t="s">
        <v>307</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x14ac:dyDescent="0.2">
      <c r="A815" s="161" t="s">
        <v>283</v>
      </c>
      <c r="B815" s="162" t="s">
        <v>149</v>
      </c>
      <c r="C815" s="182" t="s">
        <v>150</v>
      </c>
      <c r="D815" s="163"/>
      <c r="E815" s="164"/>
      <c r="F815" s="165"/>
      <c r="G815" s="165">
        <f>SUMIF(AG816:AG842,"&lt;&gt;NOR",G816:G842)</f>
        <v>0</v>
      </c>
      <c r="H815" s="165"/>
      <c r="I815" s="165">
        <f>SUM(I816:I842)</f>
        <v>0</v>
      </c>
      <c r="J815" s="165"/>
      <c r="K815" s="165">
        <f>SUM(K816:K842)</f>
        <v>0</v>
      </c>
      <c r="L815" s="165"/>
      <c r="M815" s="165">
        <f>SUM(M816:M842)</f>
        <v>0</v>
      </c>
      <c r="N815" s="164"/>
      <c r="O815" s="164">
        <f>SUM(O816:O842)</f>
        <v>2.81</v>
      </c>
      <c r="P815" s="164"/>
      <c r="Q815" s="164">
        <f>SUM(Q816:Q842)</f>
        <v>0</v>
      </c>
      <c r="R815" s="165"/>
      <c r="S815" s="165"/>
      <c r="T815" s="166"/>
      <c r="U815" s="160"/>
      <c r="V815" s="160">
        <f>SUM(V816:V842)</f>
        <v>136.11000000000001</v>
      </c>
      <c r="W815" s="160"/>
      <c r="X815" s="160"/>
      <c r="AG815" t="s">
        <v>284</v>
      </c>
    </row>
    <row r="816" spans="1:60" outlineLevel="1" x14ac:dyDescent="0.2">
      <c r="A816" s="168">
        <v>194</v>
      </c>
      <c r="B816" s="169" t="s">
        <v>1166</v>
      </c>
      <c r="C816" s="184" t="s">
        <v>1167</v>
      </c>
      <c r="D816" s="170" t="s">
        <v>300</v>
      </c>
      <c r="E816" s="171">
        <v>102.904</v>
      </c>
      <c r="F816" s="172"/>
      <c r="G816" s="173">
        <f>ROUND(E816*F816,2)</f>
        <v>0</v>
      </c>
      <c r="H816" s="172"/>
      <c r="I816" s="173">
        <f>ROUND(E816*H816,2)</f>
        <v>0</v>
      </c>
      <c r="J816" s="172"/>
      <c r="K816" s="173">
        <f>ROUND(E816*J816,2)</f>
        <v>0</v>
      </c>
      <c r="L816" s="173">
        <v>21</v>
      </c>
      <c r="M816" s="173">
        <f>G816*(1+L816/100)</f>
        <v>0</v>
      </c>
      <c r="N816" s="171">
        <v>2.1000000000000001E-4</v>
      </c>
      <c r="O816" s="171">
        <f>ROUND(E816*N816,2)</f>
        <v>0.02</v>
      </c>
      <c r="P816" s="171">
        <v>0</v>
      </c>
      <c r="Q816" s="171">
        <f>ROUND(E816*P816,2)</f>
        <v>0</v>
      </c>
      <c r="R816" s="173" t="s">
        <v>1168</v>
      </c>
      <c r="S816" s="173" t="s">
        <v>288</v>
      </c>
      <c r="T816" s="174" t="s">
        <v>288</v>
      </c>
      <c r="U816" s="159">
        <v>0.05</v>
      </c>
      <c r="V816" s="159">
        <f>ROUND(E816*U816,2)</f>
        <v>5.15</v>
      </c>
      <c r="W816" s="159"/>
      <c r="X816" s="159" t="s">
        <v>302</v>
      </c>
      <c r="Y816" s="149"/>
      <c r="Z816" s="149"/>
      <c r="AA816" s="149"/>
      <c r="AB816" s="149"/>
      <c r="AC816" s="149"/>
      <c r="AD816" s="149"/>
      <c r="AE816" s="149"/>
      <c r="AF816" s="149"/>
      <c r="AG816" s="149" t="s">
        <v>303</v>
      </c>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56"/>
      <c r="B817" s="157"/>
      <c r="C817" s="195" t="s">
        <v>1169</v>
      </c>
      <c r="D817" s="188"/>
      <c r="E817" s="189">
        <v>5.0540000000000003</v>
      </c>
      <c r="F817" s="159"/>
      <c r="G817" s="159"/>
      <c r="H817" s="159"/>
      <c r="I817" s="159"/>
      <c r="J817" s="159"/>
      <c r="K817" s="159"/>
      <c r="L817" s="159"/>
      <c r="M817" s="159"/>
      <c r="N817" s="158"/>
      <c r="O817" s="158"/>
      <c r="P817" s="158"/>
      <c r="Q817" s="158"/>
      <c r="R817" s="159"/>
      <c r="S817" s="159"/>
      <c r="T817" s="159"/>
      <c r="U817" s="159"/>
      <c r="V817" s="159"/>
      <c r="W817" s="159"/>
      <c r="X817" s="159"/>
      <c r="Y817" s="149"/>
      <c r="Z817" s="149"/>
      <c r="AA817" s="149"/>
      <c r="AB817" s="149"/>
      <c r="AC817" s="149"/>
      <c r="AD817" s="149"/>
      <c r="AE817" s="149"/>
      <c r="AF817" s="149"/>
      <c r="AG817" s="149" t="s">
        <v>307</v>
      </c>
      <c r="AH817" s="149">
        <v>5</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x14ac:dyDescent="0.2">
      <c r="A818" s="156"/>
      <c r="B818" s="157"/>
      <c r="C818" s="195" t="s">
        <v>1170</v>
      </c>
      <c r="D818" s="188"/>
      <c r="E818" s="189">
        <v>97.85</v>
      </c>
      <c r="F818" s="159"/>
      <c r="G818" s="159"/>
      <c r="H818" s="159"/>
      <c r="I818" s="159"/>
      <c r="J818" s="159"/>
      <c r="K818" s="159"/>
      <c r="L818" s="159"/>
      <c r="M818" s="159"/>
      <c r="N818" s="158"/>
      <c r="O818" s="158"/>
      <c r="P818" s="158"/>
      <c r="Q818" s="158"/>
      <c r="R818" s="159"/>
      <c r="S818" s="159"/>
      <c r="T818" s="159"/>
      <c r="U818" s="159"/>
      <c r="V818" s="159"/>
      <c r="W818" s="159"/>
      <c r="X818" s="159"/>
      <c r="Y818" s="149"/>
      <c r="Z818" s="149"/>
      <c r="AA818" s="149"/>
      <c r="AB818" s="149"/>
      <c r="AC818" s="149"/>
      <c r="AD818" s="149"/>
      <c r="AE818" s="149"/>
      <c r="AF818" s="149"/>
      <c r="AG818" s="149" t="s">
        <v>307</v>
      </c>
      <c r="AH818" s="149">
        <v>5</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ht="22.5" outlineLevel="1" x14ac:dyDescent="0.2">
      <c r="A819" s="168">
        <v>195</v>
      </c>
      <c r="B819" s="169" t="s">
        <v>1171</v>
      </c>
      <c r="C819" s="184" t="s">
        <v>1172</v>
      </c>
      <c r="D819" s="170" t="s">
        <v>518</v>
      </c>
      <c r="E819" s="171">
        <v>50.54</v>
      </c>
      <c r="F819" s="172"/>
      <c r="G819" s="173">
        <f>ROUND(E819*F819,2)</f>
        <v>0</v>
      </c>
      <c r="H819" s="172"/>
      <c r="I819" s="173">
        <f>ROUND(E819*H819,2)</f>
        <v>0</v>
      </c>
      <c r="J819" s="172"/>
      <c r="K819" s="173">
        <f>ROUND(E819*J819,2)</f>
        <v>0</v>
      </c>
      <c r="L819" s="173">
        <v>21</v>
      </c>
      <c r="M819" s="173">
        <f>G819*(1+L819/100)</f>
        <v>0</v>
      </c>
      <c r="N819" s="171">
        <v>3.2000000000000003E-4</v>
      </c>
      <c r="O819" s="171">
        <f>ROUND(E819*N819,2)</f>
        <v>0.02</v>
      </c>
      <c r="P819" s="171">
        <v>0</v>
      </c>
      <c r="Q819" s="171">
        <f>ROUND(E819*P819,2)</f>
        <v>0</v>
      </c>
      <c r="R819" s="173" t="s">
        <v>1168</v>
      </c>
      <c r="S819" s="173" t="s">
        <v>288</v>
      </c>
      <c r="T819" s="174" t="s">
        <v>288</v>
      </c>
      <c r="U819" s="159">
        <v>0.23599999999999999</v>
      </c>
      <c r="V819" s="159">
        <f>ROUND(E819*U819,2)</f>
        <v>11.93</v>
      </c>
      <c r="W819" s="159"/>
      <c r="X819" s="159" t="s">
        <v>302</v>
      </c>
      <c r="Y819" s="149"/>
      <c r="Z819" s="149"/>
      <c r="AA819" s="149"/>
      <c r="AB819" s="149"/>
      <c r="AC819" s="149"/>
      <c r="AD819" s="149"/>
      <c r="AE819" s="149"/>
      <c r="AF819" s="149"/>
      <c r="AG819" s="149" t="s">
        <v>303</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1" x14ac:dyDescent="0.2">
      <c r="A820" s="156"/>
      <c r="B820" s="157"/>
      <c r="C820" s="195" t="s">
        <v>627</v>
      </c>
      <c r="D820" s="188"/>
      <c r="E820" s="189"/>
      <c r="F820" s="159"/>
      <c r="G820" s="159"/>
      <c r="H820" s="159"/>
      <c r="I820" s="159"/>
      <c r="J820" s="159"/>
      <c r="K820" s="159"/>
      <c r="L820" s="159"/>
      <c r="M820" s="159"/>
      <c r="N820" s="158"/>
      <c r="O820" s="158"/>
      <c r="P820" s="158"/>
      <c r="Q820" s="158"/>
      <c r="R820" s="159"/>
      <c r="S820" s="159"/>
      <c r="T820" s="159"/>
      <c r="U820" s="159"/>
      <c r="V820" s="159"/>
      <c r="W820" s="159"/>
      <c r="X820" s="159"/>
      <c r="Y820" s="149"/>
      <c r="Z820" s="149"/>
      <c r="AA820" s="149"/>
      <c r="AB820" s="149"/>
      <c r="AC820" s="149"/>
      <c r="AD820" s="149"/>
      <c r="AE820" s="149"/>
      <c r="AF820" s="149"/>
      <c r="AG820" s="149" t="s">
        <v>307</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56"/>
      <c r="B821" s="157"/>
      <c r="C821" s="195" t="s">
        <v>1173</v>
      </c>
      <c r="D821" s="188"/>
      <c r="E821" s="189">
        <v>16.96</v>
      </c>
      <c r="F821" s="159"/>
      <c r="G821" s="159"/>
      <c r="H821" s="159"/>
      <c r="I821" s="159"/>
      <c r="J821" s="159"/>
      <c r="K821" s="159"/>
      <c r="L821" s="159"/>
      <c r="M821" s="159"/>
      <c r="N821" s="158"/>
      <c r="O821" s="158"/>
      <c r="P821" s="158"/>
      <c r="Q821" s="158"/>
      <c r="R821" s="159"/>
      <c r="S821" s="159"/>
      <c r="T821" s="159"/>
      <c r="U821" s="159"/>
      <c r="V821" s="159"/>
      <c r="W821" s="159"/>
      <c r="X821" s="159"/>
      <c r="Y821" s="149"/>
      <c r="Z821" s="149"/>
      <c r="AA821" s="149"/>
      <c r="AB821" s="149"/>
      <c r="AC821" s="149"/>
      <c r="AD821" s="149"/>
      <c r="AE821" s="149"/>
      <c r="AF821" s="149"/>
      <c r="AG821" s="149" t="s">
        <v>307</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1" x14ac:dyDescent="0.2">
      <c r="A822" s="156"/>
      <c r="B822" s="157"/>
      <c r="C822" s="195" t="s">
        <v>1174</v>
      </c>
      <c r="D822" s="188"/>
      <c r="E822" s="189">
        <v>16.420000000000002</v>
      </c>
      <c r="F822" s="159"/>
      <c r="G822" s="159"/>
      <c r="H822" s="159"/>
      <c r="I822" s="159"/>
      <c r="J822" s="159"/>
      <c r="K822" s="159"/>
      <c r="L822" s="159"/>
      <c r="M822" s="159"/>
      <c r="N822" s="158"/>
      <c r="O822" s="158"/>
      <c r="P822" s="158"/>
      <c r="Q822" s="158"/>
      <c r="R822" s="159"/>
      <c r="S822" s="159"/>
      <c r="T822" s="159"/>
      <c r="U822" s="159"/>
      <c r="V822" s="159"/>
      <c r="W822" s="159"/>
      <c r="X822" s="159"/>
      <c r="Y822" s="149"/>
      <c r="Z822" s="149"/>
      <c r="AA822" s="149"/>
      <c r="AB822" s="149"/>
      <c r="AC822" s="149"/>
      <c r="AD822" s="149"/>
      <c r="AE822" s="149"/>
      <c r="AF822" s="149"/>
      <c r="AG822" s="149" t="s">
        <v>307</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56"/>
      <c r="B823" s="157"/>
      <c r="C823" s="195" t="s">
        <v>1175</v>
      </c>
      <c r="D823" s="188"/>
      <c r="E823" s="189">
        <v>17.16</v>
      </c>
      <c r="F823" s="159"/>
      <c r="G823" s="159"/>
      <c r="H823" s="159"/>
      <c r="I823" s="159"/>
      <c r="J823" s="159"/>
      <c r="K823" s="159"/>
      <c r="L823" s="159"/>
      <c r="M823" s="159"/>
      <c r="N823" s="158"/>
      <c r="O823" s="158"/>
      <c r="P823" s="158"/>
      <c r="Q823" s="158"/>
      <c r="R823" s="159"/>
      <c r="S823" s="159"/>
      <c r="T823" s="159"/>
      <c r="U823" s="159"/>
      <c r="V823" s="159"/>
      <c r="W823" s="159"/>
      <c r="X823" s="159"/>
      <c r="Y823" s="149"/>
      <c r="Z823" s="149"/>
      <c r="AA823" s="149"/>
      <c r="AB823" s="149"/>
      <c r="AC823" s="149"/>
      <c r="AD823" s="149"/>
      <c r="AE823" s="149"/>
      <c r="AF823" s="149"/>
      <c r="AG823" s="149" t="s">
        <v>307</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x14ac:dyDescent="0.2">
      <c r="A824" s="168">
        <v>196</v>
      </c>
      <c r="B824" s="169" t="s">
        <v>1176</v>
      </c>
      <c r="C824" s="184" t="s">
        <v>1177</v>
      </c>
      <c r="D824" s="170" t="s">
        <v>518</v>
      </c>
      <c r="E824" s="171">
        <v>50.54</v>
      </c>
      <c r="F824" s="172"/>
      <c r="G824" s="173">
        <f>ROUND(E824*F824,2)</f>
        <v>0</v>
      </c>
      <c r="H824" s="172"/>
      <c r="I824" s="173">
        <f>ROUND(E824*H824,2)</f>
        <v>0</v>
      </c>
      <c r="J824" s="172"/>
      <c r="K824" s="173">
        <f>ROUND(E824*J824,2)</f>
        <v>0</v>
      </c>
      <c r="L824" s="173">
        <v>21</v>
      </c>
      <c r="M824" s="173">
        <f>G824*(1+L824/100)</f>
        <v>0</v>
      </c>
      <c r="N824" s="171">
        <v>0</v>
      </c>
      <c r="O824" s="171">
        <f>ROUND(E824*N824,2)</f>
        <v>0</v>
      </c>
      <c r="P824" s="171">
        <v>0</v>
      </c>
      <c r="Q824" s="171">
        <f>ROUND(E824*P824,2)</f>
        <v>0</v>
      </c>
      <c r="R824" s="173" t="s">
        <v>1168</v>
      </c>
      <c r="S824" s="173" t="s">
        <v>288</v>
      </c>
      <c r="T824" s="174" t="s">
        <v>288</v>
      </c>
      <c r="U824" s="159">
        <v>0.154</v>
      </c>
      <c r="V824" s="159">
        <f>ROUND(E824*U824,2)</f>
        <v>7.78</v>
      </c>
      <c r="W824" s="159"/>
      <c r="X824" s="159" t="s">
        <v>302</v>
      </c>
      <c r="Y824" s="149"/>
      <c r="Z824" s="149"/>
      <c r="AA824" s="149"/>
      <c r="AB824" s="149"/>
      <c r="AC824" s="149"/>
      <c r="AD824" s="149"/>
      <c r="AE824" s="149"/>
      <c r="AF824" s="149"/>
      <c r="AG824" s="149" t="s">
        <v>303</v>
      </c>
      <c r="AH824" s="149"/>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x14ac:dyDescent="0.2">
      <c r="A825" s="156"/>
      <c r="B825" s="157"/>
      <c r="C825" s="195" t="s">
        <v>742</v>
      </c>
      <c r="D825" s="188"/>
      <c r="E825" s="189">
        <v>50.54</v>
      </c>
      <c r="F825" s="159"/>
      <c r="G825" s="159"/>
      <c r="H825" s="159"/>
      <c r="I825" s="159"/>
      <c r="J825" s="159"/>
      <c r="K825" s="159"/>
      <c r="L825" s="159"/>
      <c r="M825" s="159"/>
      <c r="N825" s="158"/>
      <c r="O825" s="158"/>
      <c r="P825" s="158"/>
      <c r="Q825" s="158"/>
      <c r="R825" s="159"/>
      <c r="S825" s="159"/>
      <c r="T825" s="159"/>
      <c r="U825" s="159"/>
      <c r="V825" s="159"/>
      <c r="W825" s="159"/>
      <c r="X825" s="159"/>
      <c r="Y825" s="149"/>
      <c r="Z825" s="149"/>
      <c r="AA825" s="149"/>
      <c r="AB825" s="149"/>
      <c r="AC825" s="149"/>
      <c r="AD825" s="149"/>
      <c r="AE825" s="149"/>
      <c r="AF825" s="149"/>
      <c r="AG825" s="149" t="s">
        <v>307</v>
      </c>
      <c r="AH825" s="149">
        <v>5</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ht="22.5" outlineLevel="1" x14ac:dyDescent="0.2">
      <c r="A826" s="168">
        <v>197</v>
      </c>
      <c r="B826" s="169" t="s">
        <v>1178</v>
      </c>
      <c r="C826" s="184" t="s">
        <v>1179</v>
      </c>
      <c r="D826" s="170" t="s">
        <v>300</v>
      </c>
      <c r="E826" s="171">
        <v>97.85</v>
      </c>
      <c r="F826" s="172"/>
      <c r="G826" s="173">
        <f>ROUND(E826*F826,2)</f>
        <v>0</v>
      </c>
      <c r="H826" s="172"/>
      <c r="I826" s="173">
        <f>ROUND(E826*H826,2)</f>
        <v>0</v>
      </c>
      <c r="J826" s="172"/>
      <c r="K826" s="173">
        <f>ROUND(E826*J826,2)</f>
        <v>0</v>
      </c>
      <c r="L826" s="173">
        <v>21</v>
      </c>
      <c r="M826" s="173">
        <f>G826*(1+L826/100)</f>
        <v>0</v>
      </c>
      <c r="N826" s="171">
        <v>5.0400000000000002E-3</v>
      </c>
      <c r="O826" s="171">
        <f>ROUND(E826*N826,2)</f>
        <v>0.49</v>
      </c>
      <c r="P826" s="171">
        <v>0</v>
      </c>
      <c r="Q826" s="171">
        <f>ROUND(E826*P826,2)</f>
        <v>0</v>
      </c>
      <c r="R826" s="173" t="s">
        <v>1168</v>
      </c>
      <c r="S826" s="173" t="s">
        <v>288</v>
      </c>
      <c r="T826" s="174" t="s">
        <v>288</v>
      </c>
      <c r="U826" s="159">
        <v>0.97799999999999998</v>
      </c>
      <c r="V826" s="159">
        <f>ROUND(E826*U826,2)</f>
        <v>95.7</v>
      </c>
      <c r="W826" s="159"/>
      <c r="X826" s="159" t="s">
        <v>302</v>
      </c>
      <c r="Y826" s="149"/>
      <c r="Z826" s="149"/>
      <c r="AA826" s="149"/>
      <c r="AB826" s="149"/>
      <c r="AC826" s="149"/>
      <c r="AD826" s="149"/>
      <c r="AE826" s="149"/>
      <c r="AF826" s="149"/>
      <c r="AG826" s="149" t="s">
        <v>303</v>
      </c>
      <c r="AH826" s="149"/>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x14ac:dyDescent="0.2">
      <c r="A827" s="156"/>
      <c r="B827" s="157"/>
      <c r="C827" s="195" t="s">
        <v>1180</v>
      </c>
      <c r="D827" s="188"/>
      <c r="E827" s="189">
        <v>15.05</v>
      </c>
      <c r="F827" s="159"/>
      <c r="G827" s="159"/>
      <c r="H827" s="159"/>
      <c r="I827" s="159"/>
      <c r="J827" s="159"/>
      <c r="K827" s="159"/>
      <c r="L827" s="159"/>
      <c r="M827" s="159"/>
      <c r="N827" s="158"/>
      <c r="O827" s="158"/>
      <c r="P827" s="158"/>
      <c r="Q827" s="158"/>
      <c r="R827" s="159"/>
      <c r="S827" s="159"/>
      <c r="T827" s="159"/>
      <c r="U827" s="159"/>
      <c r="V827" s="159"/>
      <c r="W827" s="159"/>
      <c r="X827" s="159"/>
      <c r="Y827" s="149"/>
      <c r="Z827" s="149"/>
      <c r="AA827" s="149"/>
      <c r="AB827" s="149"/>
      <c r="AC827" s="149"/>
      <c r="AD827" s="149"/>
      <c r="AE827" s="149"/>
      <c r="AF827" s="149"/>
      <c r="AG827" s="149" t="s">
        <v>307</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56"/>
      <c r="B828" s="157"/>
      <c r="C828" s="195" t="s">
        <v>1181</v>
      </c>
      <c r="D828" s="188"/>
      <c r="E828" s="189">
        <v>54.18</v>
      </c>
      <c r="F828" s="159"/>
      <c r="G828" s="159"/>
      <c r="H828" s="159"/>
      <c r="I828" s="159"/>
      <c r="J828" s="159"/>
      <c r="K828" s="159"/>
      <c r="L828" s="159"/>
      <c r="M828" s="159"/>
      <c r="N828" s="158"/>
      <c r="O828" s="158"/>
      <c r="P828" s="158"/>
      <c r="Q828" s="158"/>
      <c r="R828" s="159"/>
      <c r="S828" s="159"/>
      <c r="T828" s="159"/>
      <c r="U828" s="159"/>
      <c r="V828" s="159"/>
      <c r="W828" s="159"/>
      <c r="X828" s="159"/>
      <c r="Y828" s="149"/>
      <c r="Z828" s="149"/>
      <c r="AA828" s="149"/>
      <c r="AB828" s="149"/>
      <c r="AC828" s="149"/>
      <c r="AD828" s="149"/>
      <c r="AE828" s="149"/>
      <c r="AF828" s="149"/>
      <c r="AG828" s="149" t="s">
        <v>307</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
      <c r="A829" s="156"/>
      <c r="B829" s="157"/>
      <c r="C829" s="195" t="s">
        <v>1182</v>
      </c>
      <c r="D829" s="188"/>
      <c r="E829" s="189">
        <v>28.62</v>
      </c>
      <c r="F829" s="159"/>
      <c r="G829" s="159"/>
      <c r="H829" s="159"/>
      <c r="I829" s="159"/>
      <c r="J829" s="159"/>
      <c r="K829" s="159"/>
      <c r="L829" s="159"/>
      <c r="M829" s="159"/>
      <c r="N829" s="158"/>
      <c r="O829" s="158"/>
      <c r="P829" s="158"/>
      <c r="Q829" s="158"/>
      <c r="R829" s="159"/>
      <c r="S829" s="159"/>
      <c r="T829" s="159"/>
      <c r="U829" s="159"/>
      <c r="V829" s="159"/>
      <c r="W829" s="159"/>
      <c r="X829" s="159"/>
      <c r="Y829" s="149"/>
      <c r="Z829" s="149"/>
      <c r="AA829" s="149"/>
      <c r="AB829" s="149"/>
      <c r="AC829" s="149"/>
      <c r="AD829" s="149"/>
      <c r="AE829" s="149"/>
      <c r="AF829" s="149"/>
      <c r="AG829" s="149" t="s">
        <v>307</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x14ac:dyDescent="0.2">
      <c r="A830" s="168">
        <v>198</v>
      </c>
      <c r="B830" s="169" t="s">
        <v>1183</v>
      </c>
      <c r="C830" s="184" t="s">
        <v>1184</v>
      </c>
      <c r="D830" s="170" t="s">
        <v>518</v>
      </c>
      <c r="E830" s="171">
        <v>171.48</v>
      </c>
      <c r="F830" s="172"/>
      <c r="G830" s="173">
        <f>ROUND(E830*F830,2)</f>
        <v>0</v>
      </c>
      <c r="H830" s="172"/>
      <c r="I830" s="173">
        <f>ROUND(E830*H830,2)</f>
        <v>0</v>
      </c>
      <c r="J830" s="172"/>
      <c r="K830" s="173">
        <f>ROUND(E830*J830,2)</f>
        <v>0</v>
      </c>
      <c r="L830" s="173">
        <v>21</v>
      </c>
      <c r="M830" s="173">
        <f>G830*(1+L830/100)</f>
        <v>0</v>
      </c>
      <c r="N830" s="171">
        <v>4.0000000000000003E-5</v>
      </c>
      <c r="O830" s="171">
        <f>ROUND(E830*N830,2)</f>
        <v>0.01</v>
      </c>
      <c r="P830" s="171">
        <v>0</v>
      </c>
      <c r="Q830" s="171">
        <f>ROUND(E830*P830,2)</f>
        <v>0</v>
      </c>
      <c r="R830" s="173" t="s">
        <v>1168</v>
      </c>
      <c r="S830" s="173" t="s">
        <v>288</v>
      </c>
      <c r="T830" s="174" t="s">
        <v>288</v>
      </c>
      <c r="U830" s="159">
        <v>7.0000000000000007E-2</v>
      </c>
      <c r="V830" s="159">
        <f>ROUND(E830*U830,2)</f>
        <v>12</v>
      </c>
      <c r="W830" s="159"/>
      <c r="X830" s="159" t="s">
        <v>302</v>
      </c>
      <c r="Y830" s="149"/>
      <c r="Z830" s="149"/>
      <c r="AA830" s="149"/>
      <c r="AB830" s="149"/>
      <c r="AC830" s="149"/>
      <c r="AD830" s="149"/>
      <c r="AE830" s="149"/>
      <c r="AF830" s="149"/>
      <c r="AG830" s="149" t="s">
        <v>303</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x14ac:dyDescent="0.2">
      <c r="A831" s="156"/>
      <c r="B831" s="157"/>
      <c r="C831" s="195" t="s">
        <v>742</v>
      </c>
      <c r="D831" s="188"/>
      <c r="E831" s="189">
        <v>50.54</v>
      </c>
      <c r="F831" s="159"/>
      <c r="G831" s="159"/>
      <c r="H831" s="159"/>
      <c r="I831" s="159"/>
      <c r="J831" s="159"/>
      <c r="K831" s="159"/>
      <c r="L831" s="159"/>
      <c r="M831" s="159"/>
      <c r="N831" s="158"/>
      <c r="O831" s="158"/>
      <c r="P831" s="158"/>
      <c r="Q831" s="158"/>
      <c r="R831" s="159"/>
      <c r="S831" s="159"/>
      <c r="T831" s="159"/>
      <c r="U831" s="159"/>
      <c r="V831" s="159"/>
      <c r="W831" s="159"/>
      <c r="X831" s="159"/>
      <c r="Y831" s="149"/>
      <c r="Z831" s="149"/>
      <c r="AA831" s="149"/>
      <c r="AB831" s="149"/>
      <c r="AC831" s="149"/>
      <c r="AD831" s="149"/>
      <c r="AE831" s="149"/>
      <c r="AF831" s="149"/>
      <c r="AG831" s="149" t="s">
        <v>307</v>
      </c>
      <c r="AH831" s="149">
        <v>5</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x14ac:dyDescent="0.2">
      <c r="A832" s="156"/>
      <c r="B832" s="157"/>
      <c r="C832" s="195" t="s">
        <v>627</v>
      </c>
      <c r="D832" s="188"/>
      <c r="E832" s="189"/>
      <c r="F832" s="159"/>
      <c r="G832" s="159"/>
      <c r="H832" s="159"/>
      <c r="I832" s="159"/>
      <c r="J832" s="159"/>
      <c r="K832" s="159"/>
      <c r="L832" s="159"/>
      <c r="M832" s="159"/>
      <c r="N832" s="158"/>
      <c r="O832" s="158"/>
      <c r="P832" s="158"/>
      <c r="Q832" s="158"/>
      <c r="R832" s="159"/>
      <c r="S832" s="159"/>
      <c r="T832" s="159"/>
      <c r="U832" s="159"/>
      <c r="V832" s="159"/>
      <c r="W832" s="159"/>
      <c r="X832" s="159"/>
      <c r="Y832" s="149"/>
      <c r="Z832" s="149"/>
      <c r="AA832" s="149"/>
      <c r="AB832" s="149"/>
      <c r="AC832" s="149"/>
      <c r="AD832" s="149"/>
      <c r="AE832" s="149"/>
      <c r="AF832" s="149"/>
      <c r="AG832" s="149" t="s">
        <v>307</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56"/>
      <c r="B833" s="157"/>
      <c r="C833" s="195" t="s">
        <v>1185</v>
      </c>
      <c r="D833" s="188"/>
      <c r="E833" s="189">
        <v>17.82</v>
      </c>
      <c r="F833" s="159"/>
      <c r="G833" s="159"/>
      <c r="H833" s="159"/>
      <c r="I833" s="159"/>
      <c r="J833" s="159"/>
      <c r="K833" s="159"/>
      <c r="L833" s="159"/>
      <c r="M833" s="159"/>
      <c r="N833" s="158"/>
      <c r="O833" s="158"/>
      <c r="P833" s="158"/>
      <c r="Q833" s="158"/>
      <c r="R833" s="159"/>
      <c r="S833" s="159"/>
      <c r="T833" s="159"/>
      <c r="U833" s="159"/>
      <c r="V833" s="159"/>
      <c r="W833" s="159"/>
      <c r="X833" s="159"/>
      <c r="Y833" s="149"/>
      <c r="Z833" s="149"/>
      <c r="AA833" s="149"/>
      <c r="AB833" s="149"/>
      <c r="AC833" s="149"/>
      <c r="AD833" s="149"/>
      <c r="AE833" s="149"/>
      <c r="AF833" s="149"/>
      <c r="AG833" s="149" t="s">
        <v>307</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x14ac:dyDescent="0.2">
      <c r="A834" s="156"/>
      <c r="B834" s="157"/>
      <c r="C834" s="195" t="s">
        <v>1186</v>
      </c>
      <c r="D834" s="188"/>
      <c r="E834" s="189">
        <v>20.190000000000001</v>
      </c>
      <c r="F834" s="159"/>
      <c r="G834" s="159"/>
      <c r="H834" s="159"/>
      <c r="I834" s="159"/>
      <c r="J834" s="159"/>
      <c r="K834" s="159"/>
      <c r="L834" s="159"/>
      <c r="M834" s="159"/>
      <c r="N834" s="158"/>
      <c r="O834" s="158"/>
      <c r="P834" s="158"/>
      <c r="Q834" s="158"/>
      <c r="R834" s="159"/>
      <c r="S834" s="159"/>
      <c r="T834" s="159"/>
      <c r="U834" s="159"/>
      <c r="V834" s="159"/>
      <c r="W834" s="159"/>
      <c r="X834" s="159"/>
      <c r="Y834" s="149"/>
      <c r="Z834" s="149"/>
      <c r="AA834" s="149"/>
      <c r="AB834" s="149"/>
      <c r="AC834" s="149"/>
      <c r="AD834" s="149"/>
      <c r="AE834" s="149"/>
      <c r="AF834" s="149"/>
      <c r="AG834" s="149" t="s">
        <v>307</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x14ac:dyDescent="0.2">
      <c r="A835" s="156"/>
      <c r="B835" s="157"/>
      <c r="C835" s="195" t="s">
        <v>1187</v>
      </c>
      <c r="D835" s="188"/>
      <c r="E835" s="189">
        <v>14.84</v>
      </c>
      <c r="F835" s="159"/>
      <c r="G835" s="159"/>
      <c r="H835" s="159"/>
      <c r="I835" s="159"/>
      <c r="J835" s="159"/>
      <c r="K835" s="159"/>
      <c r="L835" s="159"/>
      <c r="M835" s="159"/>
      <c r="N835" s="158"/>
      <c r="O835" s="158"/>
      <c r="P835" s="158"/>
      <c r="Q835" s="158"/>
      <c r="R835" s="159"/>
      <c r="S835" s="159"/>
      <c r="T835" s="159"/>
      <c r="U835" s="159"/>
      <c r="V835" s="159"/>
      <c r="W835" s="159"/>
      <c r="X835" s="159"/>
      <c r="Y835" s="149"/>
      <c r="Z835" s="149"/>
      <c r="AA835" s="149"/>
      <c r="AB835" s="149"/>
      <c r="AC835" s="149"/>
      <c r="AD835" s="149"/>
      <c r="AE835" s="149"/>
      <c r="AF835" s="149"/>
      <c r="AG835" s="149" t="s">
        <v>307</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56"/>
      <c r="B836" s="157"/>
      <c r="C836" s="195" t="s">
        <v>1188</v>
      </c>
      <c r="D836" s="188"/>
      <c r="E836" s="189">
        <v>14.84</v>
      </c>
      <c r="F836" s="159"/>
      <c r="G836" s="159"/>
      <c r="H836" s="159"/>
      <c r="I836" s="159"/>
      <c r="J836" s="159"/>
      <c r="K836" s="159"/>
      <c r="L836" s="159"/>
      <c r="M836" s="159"/>
      <c r="N836" s="158"/>
      <c r="O836" s="158"/>
      <c r="P836" s="158"/>
      <c r="Q836" s="158"/>
      <c r="R836" s="159"/>
      <c r="S836" s="159"/>
      <c r="T836" s="159"/>
      <c r="U836" s="159"/>
      <c r="V836" s="159"/>
      <c r="W836" s="159"/>
      <c r="X836" s="159"/>
      <c r="Y836" s="149"/>
      <c r="Z836" s="149"/>
      <c r="AA836" s="149"/>
      <c r="AB836" s="149"/>
      <c r="AC836" s="149"/>
      <c r="AD836" s="149"/>
      <c r="AE836" s="149"/>
      <c r="AF836" s="149"/>
      <c r="AG836" s="149" t="s">
        <v>307</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x14ac:dyDescent="0.2">
      <c r="A837" s="156"/>
      <c r="B837" s="157"/>
      <c r="C837" s="195" t="s">
        <v>1189</v>
      </c>
      <c r="D837" s="188"/>
      <c r="E837" s="189">
        <v>14.46</v>
      </c>
      <c r="F837" s="159"/>
      <c r="G837" s="159"/>
      <c r="H837" s="159"/>
      <c r="I837" s="159"/>
      <c r="J837" s="159"/>
      <c r="K837" s="159"/>
      <c r="L837" s="159"/>
      <c r="M837" s="159"/>
      <c r="N837" s="158"/>
      <c r="O837" s="158"/>
      <c r="P837" s="158"/>
      <c r="Q837" s="158"/>
      <c r="R837" s="159"/>
      <c r="S837" s="159"/>
      <c r="T837" s="159"/>
      <c r="U837" s="159"/>
      <c r="V837" s="159"/>
      <c r="W837" s="159"/>
      <c r="X837" s="159"/>
      <c r="Y837" s="149"/>
      <c r="Z837" s="149"/>
      <c r="AA837" s="149"/>
      <c r="AB837" s="149"/>
      <c r="AC837" s="149"/>
      <c r="AD837" s="149"/>
      <c r="AE837" s="149"/>
      <c r="AF837" s="149"/>
      <c r="AG837" s="149" t="s">
        <v>307</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x14ac:dyDescent="0.2">
      <c r="A838" s="156"/>
      <c r="B838" s="157"/>
      <c r="C838" s="195" t="s">
        <v>1190</v>
      </c>
      <c r="D838" s="188"/>
      <c r="E838" s="189">
        <v>38.79</v>
      </c>
      <c r="F838" s="159"/>
      <c r="G838" s="159"/>
      <c r="H838" s="159"/>
      <c r="I838" s="159"/>
      <c r="J838" s="159"/>
      <c r="K838" s="159"/>
      <c r="L838" s="159"/>
      <c r="M838" s="159"/>
      <c r="N838" s="158"/>
      <c r="O838" s="158"/>
      <c r="P838" s="158"/>
      <c r="Q838" s="158"/>
      <c r="R838" s="159"/>
      <c r="S838" s="159"/>
      <c r="T838" s="159"/>
      <c r="U838" s="159"/>
      <c r="V838" s="159"/>
      <c r="W838" s="159"/>
      <c r="X838" s="159"/>
      <c r="Y838" s="149"/>
      <c r="Z838" s="149"/>
      <c r="AA838" s="149"/>
      <c r="AB838" s="149"/>
      <c r="AC838" s="149"/>
      <c r="AD838" s="149"/>
      <c r="AE838" s="149"/>
      <c r="AF838" s="149"/>
      <c r="AG838" s="149" t="s">
        <v>307</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ht="22.5" outlineLevel="1" x14ac:dyDescent="0.2">
      <c r="A839" s="168">
        <v>199</v>
      </c>
      <c r="B839" s="169" t="s">
        <v>1191</v>
      </c>
      <c r="C839" s="184" t="s">
        <v>1192</v>
      </c>
      <c r="D839" s="170" t="s">
        <v>300</v>
      </c>
      <c r="E839" s="171">
        <v>118.3396</v>
      </c>
      <c r="F839" s="172"/>
      <c r="G839" s="173">
        <f>ROUND(E839*F839,2)</f>
        <v>0</v>
      </c>
      <c r="H839" s="172"/>
      <c r="I839" s="173">
        <f>ROUND(E839*H839,2)</f>
        <v>0</v>
      </c>
      <c r="J839" s="172"/>
      <c r="K839" s="173">
        <f>ROUND(E839*J839,2)</f>
        <v>0</v>
      </c>
      <c r="L839" s="173">
        <v>21</v>
      </c>
      <c r="M839" s="173">
        <f>G839*(1+L839/100)</f>
        <v>0</v>
      </c>
      <c r="N839" s="171">
        <v>1.9199999999999998E-2</v>
      </c>
      <c r="O839" s="171">
        <f>ROUND(E839*N839,2)</f>
        <v>2.27</v>
      </c>
      <c r="P839" s="171">
        <v>0</v>
      </c>
      <c r="Q839" s="171">
        <f>ROUND(E839*P839,2)</f>
        <v>0</v>
      </c>
      <c r="R839" s="173" t="s">
        <v>360</v>
      </c>
      <c r="S839" s="173" t="s">
        <v>288</v>
      </c>
      <c r="T839" s="174" t="s">
        <v>288</v>
      </c>
      <c r="U839" s="159">
        <v>0</v>
      </c>
      <c r="V839" s="159">
        <f>ROUND(E839*U839,2)</f>
        <v>0</v>
      </c>
      <c r="W839" s="159"/>
      <c r="X839" s="159" t="s">
        <v>361</v>
      </c>
      <c r="Y839" s="149"/>
      <c r="Z839" s="149"/>
      <c r="AA839" s="149"/>
      <c r="AB839" s="149"/>
      <c r="AC839" s="149"/>
      <c r="AD839" s="149"/>
      <c r="AE839" s="149"/>
      <c r="AF839" s="149"/>
      <c r="AG839" s="149" t="s">
        <v>362</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56"/>
      <c r="B840" s="157"/>
      <c r="C840" s="195" t="s">
        <v>1193</v>
      </c>
      <c r="D840" s="188"/>
      <c r="E840" s="189">
        <v>118.3396</v>
      </c>
      <c r="F840" s="159"/>
      <c r="G840" s="159"/>
      <c r="H840" s="159"/>
      <c r="I840" s="159"/>
      <c r="J840" s="159"/>
      <c r="K840" s="159"/>
      <c r="L840" s="159"/>
      <c r="M840" s="159"/>
      <c r="N840" s="158"/>
      <c r="O840" s="158"/>
      <c r="P840" s="158"/>
      <c r="Q840" s="158"/>
      <c r="R840" s="159"/>
      <c r="S840" s="159"/>
      <c r="T840" s="159"/>
      <c r="U840" s="159"/>
      <c r="V840" s="159"/>
      <c r="W840" s="159"/>
      <c r="X840" s="159"/>
      <c r="Y840" s="149"/>
      <c r="Z840" s="149"/>
      <c r="AA840" s="149"/>
      <c r="AB840" s="149"/>
      <c r="AC840" s="149"/>
      <c r="AD840" s="149"/>
      <c r="AE840" s="149"/>
      <c r="AF840" s="149"/>
      <c r="AG840" s="149" t="s">
        <v>307</v>
      </c>
      <c r="AH840" s="149">
        <v>5</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x14ac:dyDescent="0.2">
      <c r="A841" s="168">
        <v>200</v>
      </c>
      <c r="B841" s="169" t="s">
        <v>1194</v>
      </c>
      <c r="C841" s="184" t="s">
        <v>1195</v>
      </c>
      <c r="D841" s="170" t="s">
        <v>355</v>
      </c>
      <c r="E841" s="171">
        <v>2.80993</v>
      </c>
      <c r="F841" s="172"/>
      <c r="G841" s="173">
        <f>ROUND(E841*F841,2)</f>
        <v>0</v>
      </c>
      <c r="H841" s="172"/>
      <c r="I841" s="173">
        <f>ROUND(E841*H841,2)</f>
        <v>0</v>
      </c>
      <c r="J841" s="172"/>
      <c r="K841" s="173">
        <f>ROUND(E841*J841,2)</f>
        <v>0</v>
      </c>
      <c r="L841" s="173">
        <v>21</v>
      </c>
      <c r="M841" s="173">
        <f>G841*(1+L841/100)</f>
        <v>0</v>
      </c>
      <c r="N841" s="171">
        <v>0</v>
      </c>
      <c r="O841" s="171">
        <f>ROUND(E841*N841,2)</f>
        <v>0</v>
      </c>
      <c r="P841" s="171">
        <v>0</v>
      </c>
      <c r="Q841" s="171">
        <f>ROUND(E841*P841,2)</f>
        <v>0</v>
      </c>
      <c r="R841" s="173" t="s">
        <v>1168</v>
      </c>
      <c r="S841" s="173" t="s">
        <v>288</v>
      </c>
      <c r="T841" s="174" t="s">
        <v>288</v>
      </c>
      <c r="U841" s="159">
        <v>1.2649999999999999</v>
      </c>
      <c r="V841" s="159">
        <f>ROUND(E841*U841,2)</f>
        <v>3.55</v>
      </c>
      <c r="W841" s="159"/>
      <c r="X841" s="159" t="s">
        <v>1050</v>
      </c>
      <c r="Y841" s="149"/>
      <c r="Z841" s="149"/>
      <c r="AA841" s="149"/>
      <c r="AB841" s="149"/>
      <c r="AC841" s="149"/>
      <c r="AD841" s="149"/>
      <c r="AE841" s="149"/>
      <c r="AF841" s="149"/>
      <c r="AG841" s="149" t="s">
        <v>1051</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1" x14ac:dyDescent="0.2">
      <c r="A842" s="156"/>
      <c r="B842" s="157"/>
      <c r="C842" s="262" t="s">
        <v>1097</v>
      </c>
      <c r="D842" s="263"/>
      <c r="E842" s="263"/>
      <c r="F842" s="263"/>
      <c r="G842" s="263"/>
      <c r="H842" s="159"/>
      <c r="I842" s="159"/>
      <c r="J842" s="159"/>
      <c r="K842" s="159"/>
      <c r="L842" s="159"/>
      <c r="M842" s="159"/>
      <c r="N842" s="158"/>
      <c r="O842" s="158"/>
      <c r="P842" s="158"/>
      <c r="Q842" s="158"/>
      <c r="R842" s="159"/>
      <c r="S842" s="159"/>
      <c r="T842" s="159"/>
      <c r="U842" s="159"/>
      <c r="V842" s="159"/>
      <c r="W842" s="159"/>
      <c r="X842" s="159"/>
      <c r="Y842" s="149"/>
      <c r="Z842" s="149"/>
      <c r="AA842" s="149"/>
      <c r="AB842" s="149"/>
      <c r="AC842" s="149"/>
      <c r="AD842" s="149"/>
      <c r="AE842" s="149"/>
      <c r="AF842" s="149"/>
      <c r="AG842" s="149" t="s">
        <v>305</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x14ac:dyDescent="0.2">
      <c r="A843" s="161" t="s">
        <v>283</v>
      </c>
      <c r="B843" s="162" t="s">
        <v>151</v>
      </c>
      <c r="C843" s="182" t="s">
        <v>152</v>
      </c>
      <c r="D843" s="163"/>
      <c r="E843" s="164"/>
      <c r="F843" s="165"/>
      <c r="G843" s="165">
        <f>SUMIF(AG844:AG846,"&lt;&gt;NOR",G844:G846)</f>
        <v>0</v>
      </c>
      <c r="H843" s="165"/>
      <c r="I843" s="165">
        <f>SUM(I844:I846)</f>
        <v>0</v>
      </c>
      <c r="J843" s="165"/>
      <c r="K843" s="165">
        <f>SUM(K844:K846)</f>
        <v>0</v>
      </c>
      <c r="L843" s="165"/>
      <c r="M843" s="165">
        <f>SUM(M844:M846)</f>
        <v>0</v>
      </c>
      <c r="N843" s="164"/>
      <c r="O843" s="164">
        <f>SUM(O844:O846)</f>
        <v>4.38</v>
      </c>
      <c r="P843" s="164"/>
      <c r="Q843" s="164">
        <f>SUM(Q844:Q846)</f>
        <v>0</v>
      </c>
      <c r="R843" s="165"/>
      <c r="S843" s="165"/>
      <c r="T843" s="166"/>
      <c r="U843" s="160"/>
      <c r="V843" s="160">
        <f>SUM(V844:V846)</f>
        <v>204.29</v>
      </c>
      <c r="W843" s="160"/>
      <c r="X843" s="160"/>
      <c r="AG843" t="s">
        <v>284</v>
      </c>
    </row>
    <row r="844" spans="1:60" ht="33.75" outlineLevel="1" x14ac:dyDescent="0.2">
      <c r="A844" s="168">
        <v>201</v>
      </c>
      <c r="B844" s="169" t="s">
        <v>1196</v>
      </c>
      <c r="C844" s="184" t="s">
        <v>1197</v>
      </c>
      <c r="D844" s="170" t="s">
        <v>300</v>
      </c>
      <c r="E844" s="171">
        <v>444.11</v>
      </c>
      <c r="F844" s="172"/>
      <c r="G844" s="173">
        <f>ROUND(E844*F844,2)</f>
        <v>0</v>
      </c>
      <c r="H844" s="172"/>
      <c r="I844" s="173">
        <f>ROUND(E844*H844,2)</f>
        <v>0</v>
      </c>
      <c r="J844" s="172"/>
      <c r="K844" s="173">
        <f>ROUND(E844*J844,2)</f>
        <v>0</v>
      </c>
      <c r="L844" s="173">
        <v>21</v>
      </c>
      <c r="M844" s="173">
        <f>G844*(1+L844/100)</f>
        <v>0</v>
      </c>
      <c r="N844" s="171">
        <v>9.8700000000000003E-3</v>
      </c>
      <c r="O844" s="171">
        <f>ROUND(E844*N844,2)</f>
        <v>4.38</v>
      </c>
      <c r="P844" s="171">
        <v>0</v>
      </c>
      <c r="Q844" s="171">
        <f>ROUND(E844*P844,2)</f>
        <v>0</v>
      </c>
      <c r="R844" s="173" t="s">
        <v>1198</v>
      </c>
      <c r="S844" s="173" t="s">
        <v>288</v>
      </c>
      <c r="T844" s="174" t="s">
        <v>288</v>
      </c>
      <c r="U844" s="159">
        <v>0.46</v>
      </c>
      <c r="V844" s="159">
        <f>ROUND(E844*U844,2)</f>
        <v>204.29</v>
      </c>
      <c r="W844" s="159"/>
      <c r="X844" s="159" t="s">
        <v>302</v>
      </c>
      <c r="Y844" s="149"/>
      <c r="Z844" s="149"/>
      <c r="AA844" s="149"/>
      <c r="AB844" s="149"/>
      <c r="AC844" s="149"/>
      <c r="AD844" s="149"/>
      <c r="AE844" s="149"/>
      <c r="AF844" s="149"/>
      <c r="AG844" s="149" t="s">
        <v>303</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x14ac:dyDescent="0.2">
      <c r="A845" s="156"/>
      <c r="B845" s="157"/>
      <c r="C845" s="195" t="s">
        <v>1199</v>
      </c>
      <c r="D845" s="188"/>
      <c r="E845" s="189">
        <v>549.84</v>
      </c>
      <c r="F845" s="159"/>
      <c r="G845" s="159"/>
      <c r="H845" s="159"/>
      <c r="I845" s="159"/>
      <c r="J845" s="159"/>
      <c r="K845" s="159"/>
      <c r="L845" s="159"/>
      <c r="M845" s="159"/>
      <c r="N845" s="158"/>
      <c r="O845" s="158"/>
      <c r="P845" s="158"/>
      <c r="Q845" s="158"/>
      <c r="R845" s="159"/>
      <c r="S845" s="159"/>
      <c r="T845" s="159"/>
      <c r="U845" s="159"/>
      <c r="V845" s="159"/>
      <c r="W845" s="159"/>
      <c r="X845" s="159"/>
      <c r="Y845" s="149"/>
      <c r="Z845" s="149"/>
      <c r="AA845" s="149"/>
      <c r="AB845" s="149"/>
      <c r="AC845" s="149"/>
      <c r="AD845" s="149"/>
      <c r="AE845" s="149"/>
      <c r="AF845" s="149"/>
      <c r="AG845" s="149" t="s">
        <v>307</v>
      </c>
      <c r="AH845" s="149">
        <v>0</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x14ac:dyDescent="0.2">
      <c r="A846" s="156"/>
      <c r="B846" s="157"/>
      <c r="C846" s="195" t="s">
        <v>1200</v>
      </c>
      <c r="D846" s="188"/>
      <c r="E846" s="189">
        <v>-105.73</v>
      </c>
      <c r="F846" s="159"/>
      <c r="G846" s="159"/>
      <c r="H846" s="159"/>
      <c r="I846" s="159"/>
      <c r="J846" s="159"/>
      <c r="K846" s="159"/>
      <c r="L846" s="159"/>
      <c r="M846" s="159"/>
      <c r="N846" s="158"/>
      <c r="O846" s="158"/>
      <c r="P846" s="158"/>
      <c r="Q846" s="158"/>
      <c r="R846" s="159"/>
      <c r="S846" s="159"/>
      <c r="T846" s="159"/>
      <c r="U846" s="159"/>
      <c r="V846" s="159"/>
      <c r="W846" s="159"/>
      <c r="X846" s="159"/>
      <c r="Y846" s="149"/>
      <c r="Z846" s="149"/>
      <c r="AA846" s="149"/>
      <c r="AB846" s="149"/>
      <c r="AC846" s="149"/>
      <c r="AD846" s="149"/>
      <c r="AE846" s="149"/>
      <c r="AF846" s="149"/>
      <c r="AG846" s="149" t="s">
        <v>307</v>
      </c>
      <c r="AH846" s="149">
        <v>5</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x14ac:dyDescent="0.2">
      <c r="A847" s="161" t="s">
        <v>283</v>
      </c>
      <c r="B847" s="162" t="s">
        <v>153</v>
      </c>
      <c r="C847" s="182" t="s">
        <v>154</v>
      </c>
      <c r="D847" s="163"/>
      <c r="E847" s="164"/>
      <c r="F847" s="165"/>
      <c r="G847" s="165">
        <f>SUMIF(AG848:AG860,"&lt;&gt;NOR",G848:G860)</f>
        <v>0</v>
      </c>
      <c r="H847" s="165"/>
      <c r="I847" s="165">
        <f>SUM(I848:I860)</f>
        <v>0</v>
      </c>
      <c r="J847" s="165"/>
      <c r="K847" s="165">
        <f>SUM(K848:K860)</f>
        <v>0</v>
      </c>
      <c r="L847" s="165"/>
      <c r="M847" s="165">
        <f>SUM(M848:M860)</f>
        <v>0</v>
      </c>
      <c r="N847" s="164"/>
      <c r="O847" s="164">
        <f>SUM(O848:O860)</f>
        <v>2.71</v>
      </c>
      <c r="P847" s="164"/>
      <c r="Q847" s="164">
        <f>SUM(Q848:Q860)</f>
        <v>0</v>
      </c>
      <c r="R847" s="165"/>
      <c r="S847" s="165"/>
      <c r="T847" s="166"/>
      <c r="U847" s="160"/>
      <c r="V847" s="160">
        <f>SUM(V848:V860)</f>
        <v>138.37999999999997</v>
      </c>
      <c r="W847" s="160"/>
      <c r="X847" s="160"/>
      <c r="AG847" t="s">
        <v>284</v>
      </c>
    </row>
    <row r="848" spans="1:60" outlineLevel="1" x14ac:dyDescent="0.2">
      <c r="A848" s="168">
        <v>202</v>
      </c>
      <c r="B848" s="169" t="s">
        <v>1201</v>
      </c>
      <c r="C848" s="184" t="s">
        <v>1202</v>
      </c>
      <c r="D848" s="170" t="s">
        <v>300</v>
      </c>
      <c r="E848" s="171">
        <v>100.872</v>
      </c>
      <c r="F848" s="172"/>
      <c r="G848" s="173">
        <f>ROUND(E848*F848,2)</f>
        <v>0</v>
      </c>
      <c r="H848" s="172"/>
      <c r="I848" s="173">
        <f>ROUND(E848*H848,2)</f>
        <v>0</v>
      </c>
      <c r="J848" s="172"/>
      <c r="K848" s="173">
        <f>ROUND(E848*J848,2)</f>
        <v>0</v>
      </c>
      <c r="L848" s="173">
        <v>21</v>
      </c>
      <c r="M848" s="173">
        <f>G848*(1+L848/100)</f>
        <v>0</v>
      </c>
      <c r="N848" s="171">
        <v>2.1000000000000001E-4</v>
      </c>
      <c r="O848" s="171">
        <f>ROUND(E848*N848,2)</f>
        <v>0.02</v>
      </c>
      <c r="P848" s="171">
        <v>0</v>
      </c>
      <c r="Q848" s="171">
        <f>ROUND(E848*P848,2)</f>
        <v>0</v>
      </c>
      <c r="R848" s="173" t="s">
        <v>1168</v>
      </c>
      <c r="S848" s="173" t="s">
        <v>288</v>
      </c>
      <c r="T848" s="174" t="s">
        <v>288</v>
      </c>
      <c r="U848" s="159">
        <v>0.05</v>
      </c>
      <c r="V848" s="159">
        <f>ROUND(E848*U848,2)</f>
        <v>5.04</v>
      </c>
      <c r="W848" s="159"/>
      <c r="X848" s="159" t="s">
        <v>302</v>
      </c>
      <c r="Y848" s="149"/>
      <c r="Z848" s="149"/>
      <c r="AA848" s="149"/>
      <c r="AB848" s="149"/>
      <c r="AC848" s="149"/>
      <c r="AD848" s="149"/>
      <c r="AE848" s="149"/>
      <c r="AF848" s="149"/>
      <c r="AG848" s="149" t="s">
        <v>303</v>
      </c>
      <c r="AH848" s="149"/>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1" x14ac:dyDescent="0.2">
      <c r="A849" s="156"/>
      <c r="B849" s="157"/>
      <c r="C849" s="195" t="s">
        <v>1203</v>
      </c>
      <c r="D849" s="188"/>
      <c r="E849" s="189">
        <v>100.872</v>
      </c>
      <c r="F849" s="159"/>
      <c r="G849" s="159"/>
      <c r="H849" s="159"/>
      <c r="I849" s="159"/>
      <c r="J849" s="159"/>
      <c r="K849" s="159"/>
      <c r="L849" s="159"/>
      <c r="M849" s="159"/>
      <c r="N849" s="158"/>
      <c r="O849" s="158"/>
      <c r="P849" s="158"/>
      <c r="Q849" s="158"/>
      <c r="R849" s="159"/>
      <c r="S849" s="159"/>
      <c r="T849" s="159"/>
      <c r="U849" s="159"/>
      <c r="V849" s="159"/>
      <c r="W849" s="159"/>
      <c r="X849" s="159"/>
      <c r="Y849" s="149"/>
      <c r="Z849" s="149"/>
      <c r="AA849" s="149"/>
      <c r="AB849" s="149"/>
      <c r="AC849" s="149"/>
      <c r="AD849" s="149"/>
      <c r="AE849" s="149"/>
      <c r="AF849" s="149"/>
      <c r="AG849" s="149" t="s">
        <v>307</v>
      </c>
      <c r="AH849" s="149">
        <v>5</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ht="22.5" outlineLevel="1" x14ac:dyDescent="0.2">
      <c r="A850" s="168">
        <v>203</v>
      </c>
      <c r="B850" s="169" t="s">
        <v>1204</v>
      </c>
      <c r="C850" s="184" t="s">
        <v>1205</v>
      </c>
      <c r="D850" s="170" t="s">
        <v>300</v>
      </c>
      <c r="E850" s="171">
        <v>100.872</v>
      </c>
      <c r="F850" s="172"/>
      <c r="G850" s="173">
        <f>ROUND(E850*F850,2)</f>
        <v>0</v>
      </c>
      <c r="H850" s="172"/>
      <c r="I850" s="173">
        <f>ROUND(E850*H850,2)</f>
        <v>0</v>
      </c>
      <c r="J850" s="172"/>
      <c r="K850" s="173">
        <f>ROUND(E850*J850,2)</f>
        <v>0</v>
      </c>
      <c r="L850" s="173">
        <v>21</v>
      </c>
      <c r="M850" s="173">
        <f>G850*(1+L850/100)</f>
        <v>0</v>
      </c>
      <c r="N850" s="171">
        <v>5.3499999999999997E-3</v>
      </c>
      <c r="O850" s="171">
        <f>ROUND(E850*N850,2)</f>
        <v>0.54</v>
      </c>
      <c r="P850" s="171">
        <v>0</v>
      </c>
      <c r="Q850" s="171">
        <f>ROUND(E850*P850,2)</f>
        <v>0</v>
      </c>
      <c r="R850" s="173" t="s">
        <v>1168</v>
      </c>
      <c r="S850" s="173" t="s">
        <v>288</v>
      </c>
      <c r="T850" s="174" t="s">
        <v>288</v>
      </c>
      <c r="U850" s="159">
        <v>1.288</v>
      </c>
      <c r="V850" s="159">
        <f>ROUND(E850*U850,2)</f>
        <v>129.91999999999999</v>
      </c>
      <c r="W850" s="159"/>
      <c r="X850" s="159" t="s">
        <v>302</v>
      </c>
      <c r="Y850" s="149"/>
      <c r="Z850" s="149"/>
      <c r="AA850" s="149"/>
      <c r="AB850" s="149"/>
      <c r="AC850" s="149"/>
      <c r="AD850" s="149"/>
      <c r="AE850" s="149"/>
      <c r="AF850" s="149"/>
      <c r="AG850" s="149" t="s">
        <v>303</v>
      </c>
      <c r="AH850" s="149"/>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x14ac:dyDescent="0.2">
      <c r="A851" s="156"/>
      <c r="B851" s="157"/>
      <c r="C851" s="195" t="s">
        <v>627</v>
      </c>
      <c r="D851" s="188"/>
      <c r="E851" s="189"/>
      <c r="F851" s="159"/>
      <c r="G851" s="159"/>
      <c r="H851" s="159"/>
      <c r="I851" s="159"/>
      <c r="J851" s="159"/>
      <c r="K851" s="159"/>
      <c r="L851" s="159"/>
      <c r="M851" s="159"/>
      <c r="N851" s="158"/>
      <c r="O851" s="158"/>
      <c r="P851" s="158"/>
      <c r="Q851" s="158"/>
      <c r="R851" s="159"/>
      <c r="S851" s="159"/>
      <c r="T851" s="159"/>
      <c r="U851" s="159"/>
      <c r="V851" s="159"/>
      <c r="W851" s="159"/>
      <c r="X851" s="159"/>
      <c r="Y851" s="149"/>
      <c r="Z851" s="149"/>
      <c r="AA851" s="149"/>
      <c r="AB851" s="149"/>
      <c r="AC851" s="149"/>
      <c r="AD851" s="149"/>
      <c r="AE851" s="149"/>
      <c r="AF851" s="149"/>
      <c r="AG851" s="149" t="s">
        <v>307</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x14ac:dyDescent="0.2">
      <c r="A852" s="156"/>
      <c r="B852" s="157"/>
      <c r="C852" s="195" t="s">
        <v>751</v>
      </c>
      <c r="D852" s="188"/>
      <c r="E852" s="189">
        <v>15.875999999999999</v>
      </c>
      <c r="F852" s="159"/>
      <c r="G852" s="159"/>
      <c r="H852" s="159"/>
      <c r="I852" s="159"/>
      <c r="J852" s="159"/>
      <c r="K852" s="159"/>
      <c r="L852" s="159"/>
      <c r="M852" s="159"/>
      <c r="N852" s="158"/>
      <c r="O852" s="158"/>
      <c r="P852" s="158"/>
      <c r="Q852" s="158"/>
      <c r="R852" s="159"/>
      <c r="S852" s="159"/>
      <c r="T852" s="159"/>
      <c r="U852" s="159"/>
      <c r="V852" s="159"/>
      <c r="W852" s="159"/>
      <c r="X852" s="159"/>
      <c r="Y852" s="149"/>
      <c r="Z852" s="149"/>
      <c r="AA852" s="149"/>
      <c r="AB852" s="149"/>
      <c r="AC852" s="149"/>
      <c r="AD852" s="149"/>
      <c r="AE852" s="149"/>
      <c r="AF852" s="149"/>
      <c r="AG852" s="149" t="s">
        <v>307</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
      <c r="A853" s="156"/>
      <c r="B853" s="157"/>
      <c r="C853" s="195" t="s">
        <v>752</v>
      </c>
      <c r="D853" s="188"/>
      <c r="E853" s="189">
        <v>16.225000000000001</v>
      </c>
      <c r="F853" s="159"/>
      <c r="G853" s="159"/>
      <c r="H853" s="159"/>
      <c r="I853" s="159"/>
      <c r="J853" s="159"/>
      <c r="K853" s="159"/>
      <c r="L853" s="159"/>
      <c r="M853" s="159"/>
      <c r="N853" s="158"/>
      <c r="O853" s="158"/>
      <c r="P853" s="158"/>
      <c r="Q853" s="158"/>
      <c r="R853" s="159"/>
      <c r="S853" s="159"/>
      <c r="T853" s="159"/>
      <c r="U853" s="159"/>
      <c r="V853" s="159"/>
      <c r="W853" s="159"/>
      <c r="X853" s="159"/>
      <c r="Y853" s="149"/>
      <c r="Z853" s="149"/>
      <c r="AA853" s="149"/>
      <c r="AB853" s="149"/>
      <c r="AC853" s="149"/>
      <c r="AD853" s="149"/>
      <c r="AE853" s="149"/>
      <c r="AF853" s="149"/>
      <c r="AG853" s="149" t="s">
        <v>307</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1" x14ac:dyDescent="0.2">
      <c r="A854" s="156"/>
      <c r="B854" s="157"/>
      <c r="C854" s="195" t="s">
        <v>753</v>
      </c>
      <c r="D854" s="188"/>
      <c r="E854" s="189">
        <v>10.045</v>
      </c>
      <c r="F854" s="159"/>
      <c r="G854" s="159"/>
      <c r="H854" s="159"/>
      <c r="I854" s="159"/>
      <c r="J854" s="159"/>
      <c r="K854" s="159"/>
      <c r="L854" s="159"/>
      <c r="M854" s="159"/>
      <c r="N854" s="158"/>
      <c r="O854" s="158"/>
      <c r="P854" s="158"/>
      <c r="Q854" s="158"/>
      <c r="R854" s="159"/>
      <c r="S854" s="159"/>
      <c r="T854" s="159"/>
      <c r="U854" s="159"/>
      <c r="V854" s="159"/>
      <c r="W854" s="159"/>
      <c r="X854" s="159"/>
      <c r="Y854" s="149"/>
      <c r="Z854" s="149"/>
      <c r="AA854" s="149"/>
      <c r="AB854" s="149"/>
      <c r="AC854" s="149"/>
      <c r="AD854" s="149"/>
      <c r="AE854" s="149"/>
      <c r="AF854" s="149"/>
      <c r="AG854" s="149" t="s">
        <v>307</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x14ac:dyDescent="0.2">
      <c r="A855" s="156"/>
      <c r="B855" s="157"/>
      <c r="C855" s="195" t="s">
        <v>754</v>
      </c>
      <c r="D855" s="188"/>
      <c r="E855" s="189">
        <v>10.045</v>
      </c>
      <c r="F855" s="159"/>
      <c r="G855" s="159"/>
      <c r="H855" s="159"/>
      <c r="I855" s="159"/>
      <c r="J855" s="159"/>
      <c r="K855" s="159"/>
      <c r="L855" s="159"/>
      <c r="M855" s="159"/>
      <c r="N855" s="158"/>
      <c r="O855" s="158"/>
      <c r="P855" s="158"/>
      <c r="Q855" s="158"/>
      <c r="R855" s="159"/>
      <c r="S855" s="159"/>
      <c r="T855" s="159"/>
      <c r="U855" s="159"/>
      <c r="V855" s="159"/>
      <c r="W855" s="159"/>
      <c r="X855" s="159"/>
      <c r="Y855" s="149"/>
      <c r="Z855" s="149"/>
      <c r="AA855" s="149"/>
      <c r="AB855" s="149"/>
      <c r="AC855" s="149"/>
      <c r="AD855" s="149"/>
      <c r="AE855" s="149"/>
      <c r="AF855" s="149"/>
      <c r="AG855" s="149" t="s">
        <v>307</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1" x14ac:dyDescent="0.2">
      <c r="A856" s="156"/>
      <c r="B856" s="157"/>
      <c r="C856" s="195" t="s">
        <v>755</v>
      </c>
      <c r="D856" s="188"/>
      <c r="E856" s="189">
        <v>9.8279999999999994</v>
      </c>
      <c r="F856" s="159"/>
      <c r="G856" s="159"/>
      <c r="H856" s="159"/>
      <c r="I856" s="159"/>
      <c r="J856" s="159"/>
      <c r="K856" s="159"/>
      <c r="L856" s="159"/>
      <c r="M856" s="159"/>
      <c r="N856" s="158"/>
      <c r="O856" s="158"/>
      <c r="P856" s="158"/>
      <c r="Q856" s="158"/>
      <c r="R856" s="159"/>
      <c r="S856" s="159"/>
      <c r="T856" s="159"/>
      <c r="U856" s="159"/>
      <c r="V856" s="159"/>
      <c r="W856" s="159"/>
      <c r="X856" s="159"/>
      <c r="Y856" s="149"/>
      <c r="Z856" s="149"/>
      <c r="AA856" s="149"/>
      <c r="AB856" s="149"/>
      <c r="AC856" s="149"/>
      <c r="AD856" s="149"/>
      <c r="AE856" s="149"/>
      <c r="AF856" s="149"/>
      <c r="AG856" s="149" t="s">
        <v>307</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x14ac:dyDescent="0.2">
      <c r="A857" s="156"/>
      <c r="B857" s="157"/>
      <c r="C857" s="195" t="s">
        <v>756</v>
      </c>
      <c r="D857" s="188"/>
      <c r="E857" s="189">
        <v>38.853000000000002</v>
      </c>
      <c r="F857" s="159"/>
      <c r="G857" s="159"/>
      <c r="H857" s="159"/>
      <c r="I857" s="159"/>
      <c r="J857" s="159"/>
      <c r="K857" s="159"/>
      <c r="L857" s="159"/>
      <c r="M857" s="159"/>
      <c r="N857" s="158"/>
      <c r="O857" s="158"/>
      <c r="P857" s="158"/>
      <c r="Q857" s="158"/>
      <c r="R857" s="159"/>
      <c r="S857" s="159"/>
      <c r="T857" s="159"/>
      <c r="U857" s="159"/>
      <c r="V857" s="159"/>
      <c r="W857" s="159"/>
      <c r="X857" s="159"/>
      <c r="Y857" s="149"/>
      <c r="Z857" s="149"/>
      <c r="AA857" s="149"/>
      <c r="AB857" s="149"/>
      <c r="AC857" s="149"/>
      <c r="AD857" s="149"/>
      <c r="AE857" s="149"/>
      <c r="AF857" s="149"/>
      <c r="AG857" s="149" t="s">
        <v>307</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2.5" outlineLevel="1" x14ac:dyDescent="0.2">
      <c r="A858" s="168">
        <v>204</v>
      </c>
      <c r="B858" s="169" t="s">
        <v>1206</v>
      </c>
      <c r="C858" s="184" t="s">
        <v>1207</v>
      </c>
      <c r="D858" s="170" t="s">
        <v>300</v>
      </c>
      <c r="E858" s="171">
        <v>116.00279999999999</v>
      </c>
      <c r="F858" s="172"/>
      <c r="G858" s="173">
        <f>ROUND(E858*F858,2)</f>
        <v>0</v>
      </c>
      <c r="H858" s="172"/>
      <c r="I858" s="173">
        <f>ROUND(E858*H858,2)</f>
        <v>0</v>
      </c>
      <c r="J858" s="172"/>
      <c r="K858" s="173">
        <f>ROUND(E858*J858,2)</f>
        <v>0</v>
      </c>
      <c r="L858" s="173">
        <v>21</v>
      </c>
      <c r="M858" s="173">
        <f>G858*(1+L858/100)</f>
        <v>0</v>
      </c>
      <c r="N858" s="171">
        <v>1.8499999999999999E-2</v>
      </c>
      <c r="O858" s="171">
        <f>ROUND(E858*N858,2)</f>
        <v>2.15</v>
      </c>
      <c r="P858" s="171">
        <v>0</v>
      </c>
      <c r="Q858" s="171">
        <f>ROUND(E858*P858,2)</f>
        <v>0</v>
      </c>
      <c r="R858" s="173" t="s">
        <v>360</v>
      </c>
      <c r="S858" s="173" t="s">
        <v>288</v>
      </c>
      <c r="T858" s="174" t="s">
        <v>288</v>
      </c>
      <c r="U858" s="159">
        <v>0</v>
      </c>
      <c r="V858" s="159">
        <f>ROUND(E858*U858,2)</f>
        <v>0</v>
      </c>
      <c r="W858" s="159"/>
      <c r="X858" s="159" t="s">
        <v>361</v>
      </c>
      <c r="Y858" s="149"/>
      <c r="Z858" s="149"/>
      <c r="AA858" s="149"/>
      <c r="AB858" s="149"/>
      <c r="AC858" s="149"/>
      <c r="AD858" s="149"/>
      <c r="AE858" s="149"/>
      <c r="AF858" s="149"/>
      <c r="AG858" s="149" t="s">
        <v>362</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56"/>
      <c r="B859" s="157"/>
      <c r="C859" s="195" t="s">
        <v>1208</v>
      </c>
      <c r="D859" s="188"/>
      <c r="E859" s="189">
        <v>116.00279999999999</v>
      </c>
      <c r="F859" s="159"/>
      <c r="G859" s="159"/>
      <c r="H859" s="159"/>
      <c r="I859" s="159"/>
      <c r="J859" s="159"/>
      <c r="K859" s="159"/>
      <c r="L859" s="159"/>
      <c r="M859" s="159"/>
      <c r="N859" s="158"/>
      <c r="O859" s="158"/>
      <c r="P859" s="158"/>
      <c r="Q859" s="158"/>
      <c r="R859" s="159"/>
      <c r="S859" s="159"/>
      <c r="T859" s="159"/>
      <c r="U859" s="159"/>
      <c r="V859" s="159"/>
      <c r="W859" s="159"/>
      <c r="X859" s="159"/>
      <c r="Y859" s="149"/>
      <c r="Z859" s="149"/>
      <c r="AA859" s="149"/>
      <c r="AB859" s="149"/>
      <c r="AC859" s="149"/>
      <c r="AD859" s="149"/>
      <c r="AE859" s="149"/>
      <c r="AF859" s="149"/>
      <c r="AG859" s="149" t="s">
        <v>307</v>
      </c>
      <c r="AH859" s="149">
        <v>5</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x14ac:dyDescent="0.2">
      <c r="A860" s="175">
        <v>205</v>
      </c>
      <c r="B860" s="176" t="s">
        <v>1209</v>
      </c>
      <c r="C860" s="183" t="s">
        <v>1210</v>
      </c>
      <c r="D860" s="177" t="s">
        <v>355</v>
      </c>
      <c r="E860" s="178">
        <v>2.7069000000000001</v>
      </c>
      <c r="F860" s="179"/>
      <c r="G860" s="180">
        <f>ROUND(E860*F860,2)</f>
        <v>0</v>
      </c>
      <c r="H860" s="179"/>
      <c r="I860" s="180">
        <f>ROUND(E860*H860,2)</f>
        <v>0</v>
      </c>
      <c r="J860" s="179"/>
      <c r="K860" s="180">
        <f>ROUND(E860*J860,2)</f>
        <v>0</v>
      </c>
      <c r="L860" s="180">
        <v>21</v>
      </c>
      <c r="M860" s="180">
        <f>G860*(1+L860/100)</f>
        <v>0</v>
      </c>
      <c r="N860" s="178">
        <v>0</v>
      </c>
      <c r="O860" s="178">
        <f>ROUND(E860*N860,2)</f>
        <v>0</v>
      </c>
      <c r="P860" s="178">
        <v>0</v>
      </c>
      <c r="Q860" s="178">
        <f>ROUND(E860*P860,2)</f>
        <v>0</v>
      </c>
      <c r="R860" s="180" t="s">
        <v>1168</v>
      </c>
      <c r="S860" s="180" t="s">
        <v>288</v>
      </c>
      <c r="T860" s="181" t="s">
        <v>288</v>
      </c>
      <c r="U860" s="159">
        <v>1.2649999999999999</v>
      </c>
      <c r="V860" s="159">
        <f>ROUND(E860*U860,2)</f>
        <v>3.42</v>
      </c>
      <c r="W860" s="159"/>
      <c r="X860" s="159" t="s">
        <v>1050</v>
      </c>
      <c r="Y860" s="149"/>
      <c r="Z860" s="149"/>
      <c r="AA860" s="149"/>
      <c r="AB860" s="149"/>
      <c r="AC860" s="149"/>
      <c r="AD860" s="149"/>
      <c r="AE860" s="149"/>
      <c r="AF860" s="149"/>
      <c r="AG860" s="149" t="s">
        <v>1051</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x14ac:dyDescent="0.2">
      <c r="A861" s="161" t="s">
        <v>283</v>
      </c>
      <c r="B861" s="162" t="s">
        <v>155</v>
      </c>
      <c r="C861" s="182" t="s">
        <v>156</v>
      </c>
      <c r="D861" s="163"/>
      <c r="E861" s="164"/>
      <c r="F861" s="165"/>
      <c r="G861" s="165">
        <f>SUMIF(AG862:AG868,"&lt;&gt;NOR",G862:G868)</f>
        <v>0</v>
      </c>
      <c r="H861" s="165"/>
      <c r="I861" s="165">
        <f>SUM(I862:I868)</f>
        <v>0</v>
      </c>
      <c r="J861" s="165"/>
      <c r="K861" s="165">
        <f>SUM(K862:K868)</f>
        <v>0</v>
      </c>
      <c r="L861" s="165"/>
      <c r="M861" s="165">
        <f>SUM(M862:M868)</f>
        <v>0</v>
      </c>
      <c r="N861" s="164"/>
      <c r="O861" s="164">
        <f>SUM(O862:O868)</f>
        <v>0.41000000000000003</v>
      </c>
      <c r="P861" s="164"/>
      <c r="Q861" s="164">
        <f>SUM(Q862:Q868)</f>
        <v>0</v>
      </c>
      <c r="R861" s="165"/>
      <c r="S861" s="165"/>
      <c r="T861" s="166"/>
      <c r="U861" s="160"/>
      <c r="V861" s="160">
        <f>SUM(V862:V868)</f>
        <v>502.08</v>
      </c>
      <c r="W861" s="160"/>
      <c r="X861" s="160"/>
      <c r="AG861" t="s">
        <v>284</v>
      </c>
    </row>
    <row r="862" spans="1:60" outlineLevel="1" x14ac:dyDescent="0.2">
      <c r="A862" s="168">
        <v>206</v>
      </c>
      <c r="B862" s="169" t="s">
        <v>1211</v>
      </c>
      <c r="C862" s="184" t="s">
        <v>1212</v>
      </c>
      <c r="D862" s="170" t="s">
        <v>300</v>
      </c>
      <c r="E862" s="171">
        <v>1141.0940000000001</v>
      </c>
      <c r="F862" s="172"/>
      <c r="G862" s="173">
        <f>ROUND(E862*F862,2)</f>
        <v>0</v>
      </c>
      <c r="H862" s="172"/>
      <c r="I862" s="173">
        <f>ROUND(E862*H862,2)</f>
        <v>0</v>
      </c>
      <c r="J862" s="172"/>
      <c r="K862" s="173">
        <f>ROUND(E862*J862,2)</f>
        <v>0</v>
      </c>
      <c r="L862" s="173">
        <v>21</v>
      </c>
      <c r="M862" s="173">
        <f>G862*(1+L862/100)</f>
        <v>0</v>
      </c>
      <c r="N862" s="171">
        <v>3.3E-4</v>
      </c>
      <c r="O862" s="171">
        <f>ROUND(E862*N862,2)</f>
        <v>0.38</v>
      </c>
      <c r="P862" s="171">
        <v>0</v>
      </c>
      <c r="Q862" s="171">
        <f>ROUND(E862*P862,2)</f>
        <v>0</v>
      </c>
      <c r="R862" s="173"/>
      <c r="S862" s="173" t="s">
        <v>529</v>
      </c>
      <c r="T862" s="174" t="s">
        <v>289</v>
      </c>
      <c r="U862" s="159">
        <v>0.44</v>
      </c>
      <c r="V862" s="159">
        <f>ROUND(E862*U862,2)</f>
        <v>502.08</v>
      </c>
      <c r="W862" s="159"/>
      <c r="X862" s="159" t="s">
        <v>302</v>
      </c>
      <c r="Y862" s="149"/>
      <c r="Z862" s="149"/>
      <c r="AA862" s="149"/>
      <c r="AB862" s="149"/>
      <c r="AC862" s="149"/>
      <c r="AD862" s="149"/>
      <c r="AE862" s="149"/>
      <c r="AF862" s="149"/>
      <c r="AG862" s="149" t="s">
        <v>303</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56"/>
      <c r="B863" s="157"/>
      <c r="C863" s="195" t="s">
        <v>1086</v>
      </c>
      <c r="D863" s="188"/>
      <c r="E863" s="189">
        <v>310.14120000000003</v>
      </c>
      <c r="F863" s="159"/>
      <c r="G863" s="159"/>
      <c r="H863" s="159"/>
      <c r="I863" s="159"/>
      <c r="J863" s="159"/>
      <c r="K863" s="159"/>
      <c r="L863" s="159"/>
      <c r="M863" s="159"/>
      <c r="N863" s="158"/>
      <c r="O863" s="158"/>
      <c r="P863" s="158"/>
      <c r="Q863" s="158"/>
      <c r="R863" s="159"/>
      <c r="S863" s="159"/>
      <c r="T863" s="159"/>
      <c r="U863" s="159"/>
      <c r="V863" s="159"/>
      <c r="W863" s="159"/>
      <c r="X863" s="159"/>
      <c r="Y863" s="149"/>
      <c r="Z863" s="149"/>
      <c r="AA863" s="149"/>
      <c r="AB863" s="149"/>
      <c r="AC863" s="149"/>
      <c r="AD863" s="149"/>
      <c r="AE863" s="149"/>
      <c r="AF863" s="149"/>
      <c r="AG863" s="149" t="s">
        <v>307</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1" x14ac:dyDescent="0.2">
      <c r="A864" s="156"/>
      <c r="B864" s="157"/>
      <c r="C864" s="195" t="s">
        <v>1087</v>
      </c>
      <c r="D864" s="188"/>
      <c r="E864" s="189">
        <v>572.95280000000002</v>
      </c>
      <c r="F864" s="159"/>
      <c r="G864" s="159"/>
      <c r="H864" s="159"/>
      <c r="I864" s="159"/>
      <c r="J864" s="159"/>
      <c r="K864" s="159"/>
      <c r="L864" s="159"/>
      <c r="M864" s="159"/>
      <c r="N864" s="158"/>
      <c r="O864" s="158"/>
      <c r="P864" s="158"/>
      <c r="Q864" s="158"/>
      <c r="R864" s="159"/>
      <c r="S864" s="159"/>
      <c r="T864" s="159"/>
      <c r="U864" s="159"/>
      <c r="V864" s="159"/>
      <c r="W864" s="159"/>
      <c r="X864" s="159"/>
      <c r="Y864" s="149"/>
      <c r="Z864" s="149"/>
      <c r="AA864" s="149"/>
      <c r="AB864" s="149"/>
      <c r="AC864" s="149"/>
      <c r="AD864" s="149"/>
      <c r="AE864" s="149"/>
      <c r="AF864" s="149"/>
      <c r="AG864" s="149" t="s">
        <v>307</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
      <c r="A865" s="156"/>
      <c r="B865" s="157"/>
      <c r="C865" s="195" t="s">
        <v>1213</v>
      </c>
      <c r="D865" s="188"/>
      <c r="E865" s="189">
        <v>258</v>
      </c>
      <c r="F865" s="159"/>
      <c r="G865" s="159"/>
      <c r="H865" s="159"/>
      <c r="I865" s="159"/>
      <c r="J865" s="159"/>
      <c r="K865" s="159"/>
      <c r="L865" s="159"/>
      <c r="M865" s="159"/>
      <c r="N865" s="158"/>
      <c r="O865" s="158"/>
      <c r="P865" s="158"/>
      <c r="Q865" s="158"/>
      <c r="R865" s="159"/>
      <c r="S865" s="159"/>
      <c r="T865" s="159"/>
      <c r="U865" s="159"/>
      <c r="V865" s="159"/>
      <c r="W865" s="159"/>
      <c r="X865" s="159"/>
      <c r="Y865" s="149"/>
      <c r="Z865" s="149"/>
      <c r="AA865" s="149"/>
      <c r="AB865" s="149"/>
      <c r="AC865" s="149"/>
      <c r="AD865" s="149"/>
      <c r="AE865" s="149"/>
      <c r="AF865" s="149"/>
      <c r="AG865" s="149" t="s">
        <v>307</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x14ac:dyDescent="0.2">
      <c r="A866" s="168">
        <v>207</v>
      </c>
      <c r="B866" s="169" t="s">
        <v>1214</v>
      </c>
      <c r="C866" s="184" t="s">
        <v>1215</v>
      </c>
      <c r="D866" s="170" t="s">
        <v>300</v>
      </c>
      <c r="E866" s="171">
        <v>93.6</v>
      </c>
      <c r="F866" s="172"/>
      <c r="G866" s="173">
        <f>ROUND(E866*F866,2)</f>
        <v>0</v>
      </c>
      <c r="H866" s="172"/>
      <c r="I866" s="173">
        <f>ROUND(E866*H866,2)</f>
        <v>0</v>
      </c>
      <c r="J866" s="172"/>
      <c r="K866" s="173">
        <f>ROUND(E866*J866,2)</f>
        <v>0</v>
      </c>
      <c r="L866" s="173">
        <v>21</v>
      </c>
      <c r="M866" s="173">
        <f>G866*(1+L866/100)</f>
        <v>0</v>
      </c>
      <c r="N866" s="171">
        <v>3.2000000000000003E-4</v>
      </c>
      <c r="O866" s="171">
        <f>ROUND(E866*N866,2)</f>
        <v>0.03</v>
      </c>
      <c r="P866" s="171">
        <v>0</v>
      </c>
      <c r="Q866" s="171">
        <f>ROUND(E866*P866,2)</f>
        <v>0</v>
      </c>
      <c r="R866" s="173" t="s">
        <v>1071</v>
      </c>
      <c r="S866" s="173" t="s">
        <v>288</v>
      </c>
      <c r="T866" s="174" t="s">
        <v>288</v>
      </c>
      <c r="U866" s="159">
        <v>0</v>
      </c>
      <c r="V866" s="159">
        <f>ROUND(E866*U866,2)</f>
        <v>0</v>
      </c>
      <c r="W866" s="159"/>
      <c r="X866" s="159" t="s">
        <v>948</v>
      </c>
      <c r="Y866" s="149"/>
      <c r="Z866" s="149"/>
      <c r="AA866" s="149"/>
      <c r="AB866" s="149"/>
      <c r="AC866" s="149"/>
      <c r="AD866" s="149"/>
      <c r="AE866" s="149"/>
      <c r="AF866" s="149"/>
      <c r="AG866" s="149" t="s">
        <v>949</v>
      </c>
      <c r="AH866" s="149"/>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
      <c r="A867" s="156"/>
      <c r="B867" s="157"/>
      <c r="C867" s="195" t="s">
        <v>1216</v>
      </c>
      <c r="D867" s="188"/>
      <c r="E867" s="189">
        <v>93.6</v>
      </c>
      <c r="F867" s="159"/>
      <c r="G867" s="159"/>
      <c r="H867" s="159"/>
      <c r="I867" s="159"/>
      <c r="J867" s="159"/>
      <c r="K867" s="159"/>
      <c r="L867" s="159"/>
      <c r="M867" s="159"/>
      <c r="N867" s="158"/>
      <c r="O867" s="158"/>
      <c r="P867" s="158"/>
      <c r="Q867" s="158"/>
      <c r="R867" s="159"/>
      <c r="S867" s="159"/>
      <c r="T867" s="159"/>
      <c r="U867" s="159"/>
      <c r="V867" s="159"/>
      <c r="W867" s="159"/>
      <c r="X867" s="159"/>
      <c r="Y867" s="149"/>
      <c r="Z867" s="149"/>
      <c r="AA867" s="149"/>
      <c r="AB867" s="149"/>
      <c r="AC867" s="149"/>
      <c r="AD867" s="149"/>
      <c r="AE867" s="149"/>
      <c r="AF867" s="149"/>
      <c r="AG867" s="149" t="s">
        <v>307</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x14ac:dyDescent="0.2">
      <c r="A868" s="175">
        <v>208</v>
      </c>
      <c r="B868" s="176" t="s">
        <v>1217</v>
      </c>
      <c r="C868" s="183" t="s">
        <v>1218</v>
      </c>
      <c r="D868" s="177" t="s">
        <v>940</v>
      </c>
      <c r="E868" s="178">
        <v>1</v>
      </c>
      <c r="F868" s="179"/>
      <c r="G868" s="180">
        <f>ROUND(E868*F868,2)</f>
        <v>0</v>
      </c>
      <c r="H868" s="179"/>
      <c r="I868" s="180">
        <f>ROUND(E868*H868,2)</f>
        <v>0</v>
      </c>
      <c r="J868" s="179"/>
      <c r="K868" s="180">
        <f>ROUND(E868*J868,2)</f>
        <v>0</v>
      </c>
      <c r="L868" s="180">
        <v>21</v>
      </c>
      <c r="M868" s="180">
        <f>G868*(1+L868/100)</f>
        <v>0</v>
      </c>
      <c r="N868" s="178">
        <v>2.7E-4</v>
      </c>
      <c r="O868" s="178">
        <f>ROUND(E868*N868,2)</f>
        <v>0</v>
      </c>
      <c r="P868" s="178">
        <v>0</v>
      </c>
      <c r="Q868" s="178">
        <f>ROUND(E868*P868,2)</f>
        <v>0</v>
      </c>
      <c r="R868" s="180"/>
      <c r="S868" s="180" t="s">
        <v>529</v>
      </c>
      <c r="T868" s="181" t="s">
        <v>289</v>
      </c>
      <c r="U868" s="159">
        <v>0</v>
      </c>
      <c r="V868" s="159">
        <f>ROUND(E868*U868,2)</f>
        <v>0</v>
      </c>
      <c r="W868" s="159"/>
      <c r="X868" s="159" t="s">
        <v>948</v>
      </c>
      <c r="Y868" s="149"/>
      <c r="Z868" s="149"/>
      <c r="AA868" s="149"/>
      <c r="AB868" s="149"/>
      <c r="AC868" s="149"/>
      <c r="AD868" s="149"/>
      <c r="AE868" s="149"/>
      <c r="AF868" s="149"/>
      <c r="AG868" s="149" t="s">
        <v>949</v>
      </c>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x14ac:dyDescent="0.2">
      <c r="A869" s="161" t="s">
        <v>283</v>
      </c>
      <c r="B869" s="162" t="s">
        <v>157</v>
      </c>
      <c r="C869" s="182" t="s">
        <v>158</v>
      </c>
      <c r="D869" s="163"/>
      <c r="E869" s="164"/>
      <c r="F869" s="165"/>
      <c r="G869" s="165">
        <f>SUMIF(AG870:AG872,"&lt;&gt;NOR",G870:G872)</f>
        <v>0</v>
      </c>
      <c r="H869" s="165"/>
      <c r="I869" s="165">
        <f>SUM(I870:I872)</f>
        <v>0</v>
      </c>
      <c r="J869" s="165"/>
      <c r="K869" s="165">
        <f>SUM(K870:K872)</f>
        <v>0</v>
      </c>
      <c r="L869" s="165"/>
      <c r="M869" s="165">
        <f>SUM(M870:M872)</f>
        <v>0</v>
      </c>
      <c r="N869" s="164"/>
      <c r="O869" s="164">
        <f>SUM(O870:O872)</f>
        <v>0.84</v>
      </c>
      <c r="P869" s="164"/>
      <c r="Q869" s="164">
        <f>SUM(Q870:Q872)</f>
        <v>0</v>
      </c>
      <c r="R869" s="165"/>
      <c r="S869" s="165"/>
      <c r="T869" s="166"/>
      <c r="U869" s="160"/>
      <c r="V869" s="160">
        <f>SUM(V870:V872)</f>
        <v>0</v>
      </c>
      <c r="W869" s="160"/>
      <c r="X869" s="160"/>
      <c r="AG869" t="s">
        <v>284</v>
      </c>
    </row>
    <row r="870" spans="1:60" outlineLevel="1" x14ac:dyDescent="0.2">
      <c r="A870" s="168">
        <v>209</v>
      </c>
      <c r="B870" s="169" t="s">
        <v>1219</v>
      </c>
      <c r="C870" s="184" t="s">
        <v>1220</v>
      </c>
      <c r="D870" s="170" t="s">
        <v>300</v>
      </c>
      <c r="E870" s="171">
        <v>1326.4684999999999</v>
      </c>
      <c r="F870" s="172"/>
      <c r="G870" s="173">
        <f>ROUND(E870*F870,2)</f>
        <v>0</v>
      </c>
      <c r="H870" s="172"/>
      <c r="I870" s="173">
        <f>ROUND(E870*H870,2)</f>
        <v>0</v>
      </c>
      <c r="J870" s="172"/>
      <c r="K870" s="173">
        <f>ROUND(E870*J870,2)</f>
        <v>0</v>
      </c>
      <c r="L870" s="173">
        <v>21</v>
      </c>
      <c r="M870" s="173">
        <f>G870*(1+L870/100)</f>
        <v>0</v>
      </c>
      <c r="N870" s="171">
        <v>6.3000000000000003E-4</v>
      </c>
      <c r="O870" s="171">
        <f>ROUND(E870*N870,2)</f>
        <v>0.84</v>
      </c>
      <c r="P870" s="171">
        <v>0</v>
      </c>
      <c r="Q870" s="171">
        <f>ROUND(E870*P870,2)</f>
        <v>0</v>
      </c>
      <c r="R870" s="173" t="s">
        <v>1071</v>
      </c>
      <c r="S870" s="173" t="s">
        <v>288</v>
      </c>
      <c r="T870" s="174" t="s">
        <v>288</v>
      </c>
      <c r="U870" s="159">
        <v>0</v>
      </c>
      <c r="V870" s="159">
        <f>ROUND(E870*U870,2)</f>
        <v>0</v>
      </c>
      <c r="W870" s="159"/>
      <c r="X870" s="159" t="s">
        <v>948</v>
      </c>
      <c r="Y870" s="149"/>
      <c r="Z870" s="149"/>
      <c r="AA870" s="149"/>
      <c r="AB870" s="149"/>
      <c r="AC870" s="149"/>
      <c r="AD870" s="149"/>
      <c r="AE870" s="149"/>
      <c r="AF870" s="149"/>
      <c r="AG870" s="149" t="s">
        <v>949</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x14ac:dyDescent="0.2">
      <c r="A871" s="156"/>
      <c r="B871" s="157"/>
      <c r="C871" s="195" t="s">
        <v>1221</v>
      </c>
      <c r="D871" s="188"/>
      <c r="E871" s="189">
        <v>28.48</v>
      </c>
      <c r="F871" s="159"/>
      <c r="G871" s="159"/>
      <c r="H871" s="159"/>
      <c r="I871" s="159"/>
      <c r="J871" s="159"/>
      <c r="K871" s="159"/>
      <c r="L871" s="159"/>
      <c r="M871" s="159"/>
      <c r="N871" s="158"/>
      <c r="O871" s="158"/>
      <c r="P871" s="158"/>
      <c r="Q871" s="158"/>
      <c r="R871" s="159"/>
      <c r="S871" s="159"/>
      <c r="T871" s="159"/>
      <c r="U871" s="159"/>
      <c r="V871" s="159"/>
      <c r="W871" s="159"/>
      <c r="X871" s="159"/>
      <c r="Y871" s="149"/>
      <c r="Z871" s="149"/>
      <c r="AA871" s="149"/>
      <c r="AB871" s="149"/>
      <c r="AC871" s="149"/>
      <c r="AD871" s="149"/>
      <c r="AE871" s="149"/>
      <c r="AF871" s="149"/>
      <c r="AG871" s="149" t="s">
        <v>307</v>
      </c>
      <c r="AH871" s="149">
        <v>5</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outlineLevel="1" x14ac:dyDescent="0.2">
      <c r="A872" s="156"/>
      <c r="B872" s="157"/>
      <c r="C872" s="195" t="s">
        <v>1222</v>
      </c>
      <c r="D872" s="188"/>
      <c r="E872" s="189">
        <v>1297.9884999999999</v>
      </c>
      <c r="F872" s="159"/>
      <c r="G872" s="159"/>
      <c r="H872" s="159"/>
      <c r="I872" s="159"/>
      <c r="J872" s="159"/>
      <c r="K872" s="159"/>
      <c r="L872" s="159"/>
      <c r="M872" s="159"/>
      <c r="N872" s="158"/>
      <c r="O872" s="158"/>
      <c r="P872" s="158"/>
      <c r="Q872" s="158"/>
      <c r="R872" s="159"/>
      <c r="S872" s="159"/>
      <c r="T872" s="159"/>
      <c r="U872" s="159"/>
      <c r="V872" s="159"/>
      <c r="W872" s="159"/>
      <c r="X872" s="159"/>
      <c r="Y872" s="149"/>
      <c r="Z872" s="149"/>
      <c r="AA872" s="149"/>
      <c r="AB872" s="149"/>
      <c r="AC872" s="149"/>
      <c r="AD872" s="149"/>
      <c r="AE872" s="149"/>
      <c r="AF872" s="149"/>
      <c r="AG872" s="149" t="s">
        <v>307</v>
      </c>
      <c r="AH872" s="149">
        <v>5</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x14ac:dyDescent="0.2">
      <c r="A873" s="161" t="s">
        <v>283</v>
      </c>
      <c r="B873" s="162" t="s">
        <v>251</v>
      </c>
      <c r="C873" s="182" t="s">
        <v>252</v>
      </c>
      <c r="D873" s="163"/>
      <c r="E873" s="164"/>
      <c r="F873" s="165"/>
      <c r="G873" s="165">
        <f>SUMIF(AG874:AG903,"&lt;&gt;NOR",G874:G903)</f>
        <v>0</v>
      </c>
      <c r="H873" s="165"/>
      <c r="I873" s="165">
        <f>SUM(I874:I903)</f>
        <v>0</v>
      </c>
      <c r="J873" s="165"/>
      <c r="K873" s="165">
        <f>SUM(K874:K903)</f>
        <v>0</v>
      </c>
      <c r="L873" s="165"/>
      <c r="M873" s="165">
        <f>SUM(M874:M903)</f>
        <v>0</v>
      </c>
      <c r="N873" s="164"/>
      <c r="O873" s="164">
        <f>SUM(O874:O903)</f>
        <v>0</v>
      </c>
      <c r="P873" s="164"/>
      <c r="Q873" s="164">
        <f>SUM(Q874:Q903)</f>
        <v>0</v>
      </c>
      <c r="R873" s="165"/>
      <c r="S873" s="165"/>
      <c r="T873" s="166"/>
      <c r="U873" s="160"/>
      <c r="V873" s="160">
        <f>SUM(V874:V903)</f>
        <v>2758.1900000000005</v>
      </c>
      <c r="W873" s="160"/>
      <c r="X873" s="160"/>
      <c r="AG873" t="s">
        <v>284</v>
      </c>
    </row>
    <row r="874" spans="1:60" outlineLevel="1" x14ac:dyDescent="0.2">
      <c r="A874" s="168">
        <v>210</v>
      </c>
      <c r="B874" s="169" t="s">
        <v>1223</v>
      </c>
      <c r="C874" s="184" t="s">
        <v>1224</v>
      </c>
      <c r="D874" s="170" t="s">
        <v>355</v>
      </c>
      <c r="E874" s="171">
        <v>9.6545000000000005</v>
      </c>
      <c r="F874" s="172"/>
      <c r="G874" s="173">
        <f>ROUND(E874*F874,2)</f>
        <v>0</v>
      </c>
      <c r="H874" s="172"/>
      <c r="I874" s="173">
        <f>ROUND(E874*H874,2)</f>
        <v>0</v>
      </c>
      <c r="J874" s="172"/>
      <c r="K874" s="173">
        <f>ROUND(E874*J874,2)</f>
        <v>0</v>
      </c>
      <c r="L874" s="173">
        <v>21</v>
      </c>
      <c r="M874" s="173">
        <f>G874*(1+L874/100)</f>
        <v>0</v>
      </c>
      <c r="N874" s="171">
        <v>0</v>
      </c>
      <c r="O874" s="171">
        <f>ROUND(E874*N874,2)</f>
        <v>0</v>
      </c>
      <c r="P874" s="171">
        <v>0</v>
      </c>
      <c r="Q874" s="171">
        <f>ROUND(E874*P874,2)</f>
        <v>0</v>
      </c>
      <c r="R874" s="173" t="s">
        <v>962</v>
      </c>
      <c r="S874" s="173" t="s">
        <v>288</v>
      </c>
      <c r="T874" s="174" t="s">
        <v>288</v>
      </c>
      <c r="U874" s="159">
        <v>0</v>
      </c>
      <c r="V874" s="159">
        <f>ROUND(E874*U874,2)</f>
        <v>0</v>
      </c>
      <c r="W874" s="159"/>
      <c r="X874" s="159" t="s">
        <v>302</v>
      </c>
      <c r="Y874" s="149"/>
      <c r="Z874" s="149"/>
      <c r="AA874" s="149"/>
      <c r="AB874" s="149"/>
      <c r="AC874" s="149"/>
      <c r="AD874" s="149"/>
      <c r="AE874" s="149"/>
      <c r="AF874" s="149"/>
      <c r="AG874" s="149" t="s">
        <v>303</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
      <c r="A875" s="156"/>
      <c r="B875" s="157"/>
      <c r="C875" s="195" t="s">
        <v>1225</v>
      </c>
      <c r="D875" s="188"/>
      <c r="E875" s="189">
        <v>9.6545000000000005</v>
      </c>
      <c r="F875" s="159"/>
      <c r="G875" s="159"/>
      <c r="H875" s="159"/>
      <c r="I875" s="159"/>
      <c r="J875" s="159"/>
      <c r="K875" s="159"/>
      <c r="L875" s="159"/>
      <c r="M875" s="159"/>
      <c r="N875" s="158"/>
      <c r="O875" s="158"/>
      <c r="P875" s="158"/>
      <c r="Q875" s="158"/>
      <c r="R875" s="159"/>
      <c r="S875" s="159"/>
      <c r="T875" s="159"/>
      <c r="U875" s="159"/>
      <c r="V875" s="159"/>
      <c r="W875" s="159"/>
      <c r="X875" s="159"/>
      <c r="Y875" s="149"/>
      <c r="Z875" s="149"/>
      <c r="AA875" s="149"/>
      <c r="AB875" s="149"/>
      <c r="AC875" s="149"/>
      <c r="AD875" s="149"/>
      <c r="AE875" s="149"/>
      <c r="AF875" s="149"/>
      <c r="AG875" s="149" t="s">
        <v>307</v>
      </c>
      <c r="AH875" s="149">
        <v>7</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x14ac:dyDescent="0.2">
      <c r="A876" s="168">
        <v>211</v>
      </c>
      <c r="B876" s="169" t="s">
        <v>1226</v>
      </c>
      <c r="C876" s="184" t="s">
        <v>1227</v>
      </c>
      <c r="D876" s="170" t="s">
        <v>355</v>
      </c>
      <c r="E876" s="171">
        <v>1194.0192099999999</v>
      </c>
      <c r="F876" s="172"/>
      <c r="G876" s="173">
        <f>ROUND(E876*F876,2)</f>
        <v>0</v>
      </c>
      <c r="H876" s="172"/>
      <c r="I876" s="173">
        <f>ROUND(E876*H876,2)</f>
        <v>0</v>
      </c>
      <c r="J876" s="172"/>
      <c r="K876" s="173">
        <f>ROUND(E876*J876,2)</f>
        <v>0</v>
      </c>
      <c r="L876" s="173">
        <v>21</v>
      </c>
      <c r="M876" s="173">
        <f>G876*(1+L876/100)</f>
        <v>0</v>
      </c>
      <c r="N876" s="171">
        <v>0</v>
      </c>
      <c r="O876" s="171">
        <f>ROUND(E876*N876,2)</f>
        <v>0</v>
      </c>
      <c r="P876" s="171">
        <v>0</v>
      </c>
      <c r="Q876" s="171">
        <f>ROUND(E876*P876,2)</f>
        <v>0</v>
      </c>
      <c r="R876" s="173" t="s">
        <v>962</v>
      </c>
      <c r="S876" s="173" t="s">
        <v>288</v>
      </c>
      <c r="T876" s="174" t="s">
        <v>288</v>
      </c>
      <c r="U876" s="159">
        <v>0.49</v>
      </c>
      <c r="V876" s="159">
        <f>ROUND(E876*U876,2)</f>
        <v>585.07000000000005</v>
      </c>
      <c r="W876" s="159"/>
      <c r="X876" s="159" t="s">
        <v>302</v>
      </c>
      <c r="Y876" s="149"/>
      <c r="Z876" s="149"/>
      <c r="AA876" s="149"/>
      <c r="AB876" s="149"/>
      <c r="AC876" s="149"/>
      <c r="AD876" s="149"/>
      <c r="AE876" s="149"/>
      <c r="AF876" s="149"/>
      <c r="AG876" s="149" t="s">
        <v>303</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x14ac:dyDescent="0.2">
      <c r="A877" s="156"/>
      <c r="B877" s="157"/>
      <c r="C877" s="195" t="s">
        <v>1228</v>
      </c>
      <c r="D877" s="188"/>
      <c r="E877" s="189">
        <v>9.6545000000000005</v>
      </c>
      <c r="F877" s="159"/>
      <c r="G877" s="159"/>
      <c r="H877" s="159"/>
      <c r="I877" s="159"/>
      <c r="J877" s="159"/>
      <c r="K877" s="159"/>
      <c r="L877" s="159"/>
      <c r="M877" s="159"/>
      <c r="N877" s="158"/>
      <c r="O877" s="158"/>
      <c r="P877" s="158"/>
      <c r="Q877" s="158"/>
      <c r="R877" s="159"/>
      <c r="S877" s="159"/>
      <c r="T877" s="159"/>
      <c r="U877" s="159"/>
      <c r="V877" s="159"/>
      <c r="W877" s="159"/>
      <c r="X877" s="159"/>
      <c r="Y877" s="149"/>
      <c r="Z877" s="149"/>
      <c r="AA877" s="149"/>
      <c r="AB877" s="149"/>
      <c r="AC877" s="149"/>
      <c r="AD877" s="149"/>
      <c r="AE877" s="149"/>
      <c r="AF877" s="149"/>
      <c r="AG877" s="149" t="s">
        <v>307</v>
      </c>
      <c r="AH877" s="149">
        <v>5</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
      <c r="A878" s="156"/>
      <c r="B878" s="157"/>
      <c r="C878" s="195" t="s">
        <v>1229</v>
      </c>
      <c r="D878" s="188"/>
      <c r="E878" s="189">
        <v>1184.3647100000001</v>
      </c>
      <c r="F878" s="159"/>
      <c r="G878" s="159"/>
      <c r="H878" s="159"/>
      <c r="I878" s="159"/>
      <c r="J878" s="159"/>
      <c r="K878" s="159"/>
      <c r="L878" s="159"/>
      <c r="M878" s="159"/>
      <c r="N878" s="158"/>
      <c r="O878" s="158"/>
      <c r="P878" s="158"/>
      <c r="Q878" s="158"/>
      <c r="R878" s="159"/>
      <c r="S878" s="159"/>
      <c r="T878" s="159"/>
      <c r="U878" s="159"/>
      <c r="V878" s="159"/>
      <c r="W878" s="159"/>
      <c r="X878" s="159"/>
      <c r="Y878" s="149"/>
      <c r="Z878" s="149"/>
      <c r="AA878" s="149"/>
      <c r="AB878" s="149"/>
      <c r="AC878" s="149"/>
      <c r="AD878" s="149"/>
      <c r="AE878" s="149"/>
      <c r="AF878" s="149"/>
      <c r="AG878" s="149" t="s">
        <v>307</v>
      </c>
      <c r="AH878" s="149">
        <v>5</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x14ac:dyDescent="0.2">
      <c r="A879" s="168">
        <v>212</v>
      </c>
      <c r="B879" s="169" t="s">
        <v>1230</v>
      </c>
      <c r="C879" s="184" t="s">
        <v>1231</v>
      </c>
      <c r="D879" s="170" t="s">
        <v>355</v>
      </c>
      <c r="E879" s="171">
        <v>10746.17289</v>
      </c>
      <c r="F879" s="172"/>
      <c r="G879" s="173">
        <f>ROUND(E879*F879,2)</f>
        <v>0</v>
      </c>
      <c r="H879" s="172"/>
      <c r="I879" s="173">
        <f>ROUND(E879*H879,2)</f>
        <v>0</v>
      </c>
      <c r="J879" s="172"/>
      <c r="K879" s="173">
        <f>ROUND(E879*J879,2)</f>
        <v>0</v>
      </c>
      <c r="L879" s="173">
        <v>21</v>
      </c>
      <c r="M879" s="173">
        <f>G879*(1+L879/100)</f>
        <v>0</v>
      </c>
      <c r="N879" s="171">
        <v>0</v>
      </c>
      <c r="O879" s="171">
        <f>ROUND(E879*N879,2)</f>
        <v>0</v>
      </c>
      <c r="P879" s="171">
        <v>0</v>
      </c>
      <c r="Q879" s="171">
        <f>ROUND(E879*P879,2)</f>
        <v>0</v>
      </c>
      <c r="R879" s="173" t="s">
        <v>962</v>
      </c>
      <c r="S879" s="173" t="s">
        <v>288</v>
      </c>
      <c r="T879" s="174" t="s">
        <v>288</v>
      </c>
      <c r="U879" s="159">
        <v>0</v>
      </c>
      <c r="V879" s="159">
        <f>ROUND(E879*U879,2)</f>
        <v>0</v>
      </c>
      <c r="W879" s="159"/>
      <c r="X879" s="159" t="s">
        <v>302</v>
      </c>
      <c r="Y879" s="149"/>
      <c r="Z879" s="149"/>
      <c r="AA879" s="149"/>
      <c r="AB879" s="149"/>
      <c r="AC879" s="149"/>
      <c r="AD879" s="149"/>
      <c r="AE879" s="149"/>
      <c r="AF879" s="149"/>
      <c r="AG879" s="149" t="s">
        <v>303</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
      <c r="A880" s="156"/>
      <c r="B880" s="157"/>
      <c r="C880" s="195" t="s">
        <v>1232</v>
      </c>
      <c r="D880" s="188"/>
      <c r="E880" s="189">
        <v>10746.17289</v>
      </c>
      <c r="F880" s="159"/>
      <c r="G880" s="159"/>
      <c r="H880" s="159"/>
      <c r="I880" s="159"/>
      <c r="J880" s="159"/>
      <c r="K880" s="159"/>
      <c r="L880" s="159"/>
      <c r="M880" s="159"/>
      <c r="N880" s="158"/>
      <c r="O880" s="158"/>
      <c r="P880" s="158"/>
      <c r="Q880" s="158"/>
      <c r="R880" s="159"/>
      <c r="S880" s="159"/>
      <c r="T880" s="159"/>
      <c r="U880" s="159"/>
      <c r="V880" s="159"/>
      <c r="W880" s="159"/>
      <c r="X880" s="159"/>
      <c r="Y880" s="149"/>
      <c r="Z880" s="149"/>
      <c r="AA880" s="149"/>
      <c r="AB880" s="149"/>
      <c r="AC880" s="149"/>
      <c r="AD880" s="149"/>
      <c r="AE880" s="149"/>
      <c r="AF880" s="149"/>
      <c r="AG880" s="149" t="s">
        <v>307</v>
      </c>
      <c r="AH880" s="149">
        <v>5</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x14ac:dyDescent="0.2">
      <c r="A881" s="168">
        <v>213</v>
      </c>
      <c r="B881" s="169" t="s">
        <v>1233</v>
      </c>
      <c r="C881" s="184" t="s">
        <v>1234</v>
      </c>
      <c r="D881" s="170" t="s">
        <v>355</v>
      </c>
      <c r="E881" s="171">
        <v>1194.0192099999999</v>
      </c>
      <c r="F881" s="172"/>
      <c r="G881" s="173">
        <f>ROUND(E881*F881,2)</f>
        <v>0</v>
      </c>
      <c r="H881" s="172"/>
      <c r="I881" s="173">
        <f>ROUND(E881*H881,2)</f>
        <v>0</v>
      </c>
      <c r="J881" s="172"/>
      <c r="K881" s="173">
        <f>ROUND(E881*J881,2)</f>
        <v>0</v>
      </c>
      <c r="L881" s="173">
        <v>21</v>
      </c>
      <c r="M881" s="173">
        <f>G881*(1+L881/100)</f>
        <v>0</v>
      </c>
      <c r="N881" s="171">
        <v>0</v>
      </c>
      <c r="O881" s="171">
        <f>ROUND(E881*N881,2)</f>
        <v>0</v>
      </c>
      <c r="P881" s="171">
        <v>0</v>
      </c>
      <c r="Q881" s="171">
        <f>ROUND(E881*P881,2)</f>
        <v>0</v>
      </c>
      <c r="R881" s="173" t="s">
        <v>962</v>
      </c>
      <c r="S881" s="173" t="s">
        <v>288</v>
      </c>
      <c r="T881" s="174" t="s">
        <v>288</v>
      </c>
      <c r="U881" s="159">
        <v>0.94</v>
      </c>
      <c r="V881" s="159">
        <f>ROUND(E881*U881,2)</f>
        <v>1122.3800000000001</v>
      </c>
      <c r="W881" s="159"/>
      <c r="X881" s="159" t="s">
        <v>302</v>
      </c>
      <c r="Y881" s="149"/>
      <c r="Z881" s="149"/>
      <c r="AA881" s="149"/>
      <c r="AB881" s="149"/>
      <c r="AC881" s="149"/>
      <c r="AD881" s="149"/>
      <c r="AE881" s="149"/>
      <c r="AF881" s="149"/>
      <c r="AG881" s="149" t="s">
        <v>303</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x14ac:dyDescent="0.2">
      <c r="A882" s="156"/>
      <c r="B882" s="157"/>
      <c r="C882" s="195" t="s">
        <v>1235</v>
      </c>
      <c r="D882" s="188"/>
      <c r="E882" s="189">
        <v>1194.0192099999999</v>
      </c>
      <c r="F882" s="159"/>
      <c r="G882" s="159"/>
      <c r="H882" s="159"/>
      <c r="I882" s="159"/>
      <c r="J882" s="159"/>
      <c r="K882" s="159"/>
      <c r="L882" s="159"/>
      <c r="M882" s="159"/>
      <c r="N882" s="158"/>
      <c r="O882" s="158"/>
      <c r="P882" s="158"/>
      <c r="Q882" s="158"/>
      <c r="R882" s="159"/>
      <c r="S882" s="159"/>
      <c r="T882" s="159"/>
      <c r="U882" s="159"/>
      <c r="V882" s="159"/>
      <c r="W882" s="159"/>
      <c r="X882" s="159"/>
      <c r="Y882" s="149"/>
      <c r="Z882" s="149"/>
      <c r="AA882" s="149"/>
      <c r="AB882" s="149"/>
      <c r="AC882" s="149"/>
      <c r="AD882" s="149"/>
      <c r="AE882" s="149"/>
      <c r="AF882" s="149"/>
      <c r="AG882" s="149" t="s">
        <v>307</v>
      </c>
      <c r="AH882" s="149">
        <v>5</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ht="22.5" outlineLevel="1" x14ac:dyDescent="0.2">
      <c r="A883" s="168">
        <v>214</v>
      </c>
      <c r="B883" s="169" t="s">
        <v>1236</v>
      </c>
      <c r="C883" s="184" t="s">
        <v>1237</v>
      </c>
      <c r="D883" s="170" t="s">
        <v>355</v>
      </c>
      <c r="E883" s="171">
        <v>9552.1536799999994</v>
      </c>
      <c r="F883" s="172"/>
      <c r="G883" s="173">
        <f>ROUND(E883*F883,2)</f>
        <v>0</v>
      </c>
      <c r="H883" s="172"/>
      <c r="I883" s="173">
        <f>ROUND(E883*H883,2)</f>
        <v>0</v>
      </c>
      <c r="J883" s="172"/>
      <c r="K883" s="173">
        <f>ROUND(E883*J883,2)</f>
        <v>0</v>
      </c>
      <c r="L883" s="173">
        <v>21</v>
      </c>
      <c r="M883" s="173">
        <f>G883*(1+L883/100)</f>
        <v>0</v>
      </c>
      <c r="N883" s="171">
        <v>0</v>
      </c>
      <c r="O883" s="171">
        <f>ROUND(E883*N883,2)</f>
        <v>0</v>
      </c>
      <c r="P883" s="171">
        <v>0</v>
      </c>
      <c r="Q883" s="171">
        <f>ROUND(E883*P883,2)</f>
        <v>0</v>
      </c>
      <c r="R883" s="173" t="s">
        <v>962</v>
      </c>
      <c r="S883" s="173" t="s">
        <v>288</v>
      </c>
      <c r="T883" s="174" t="s">
        <v>288</v>
      </c>
      <c r="U883" s="159">
        <v>0.11</v>
      </c>
      <c r="V883" s="159">
        <f>ROUND(E883*U883,2)</f>
        <v>1050.74</v>
      </c>
      <c r="W883" s="159"/>
      <c r="X883" s="159" t="s">
        <v>302</v>
      </c>
      <c r="Y883" s="149"/>
      <c r="Z883" s="149"/>
      <c r="AA883" s="149"/>
      <c r="AB883" s="149"/>
      <c r="AC883" s="149"/>
      <c r="AD883" s="149"/>
      <c r="AE883" s="149"/>
      <c r="AF883" s="149"/>
      <c r="AG883" s="149" t="s">
        <v>303</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
      <c r="A884" s="156"/>
      <c r="B884" s="157"/>
      <c r="C884" s="195" t="s">
        <v>1238</v>
      </c>
      <c r="D884" s="188"/>
      <c r="E884" s="189">
        <v>9552.1536799999994</v>
      </c>
      <c r="F884" s="159"/>
      <c r="G884" s="159"/>
      <c r="H884" s="159"/>
      <c r="I884" s="159"/>
      <c r="J884" s="159"/>
      <c r="K884" s="159"/>
      <c r="L884" s="159"/>
      <c r="M884" s="159"/>
      <c r="N884" s="158"/>
      <c r="O884" s="158"/>
      <c r="P884" s="158"/>
      <c r="Q884" s="158"/>
      <c r="R884" s="159"/>
      <c r="S884" s="159"/>
      <c r="T884" s="159"/>
      <c r="U884" s="159"/>
      <c r="V884" s="159"/>
      <c r="W884" s="159"/>
      <c r="X884" s="159"/>
      <c r="Y884" s="149"/>
      <c r="Z884" s="149"/>
      <c r="AA884" s="149"/>
      <c r="AB884" s="149"/>
      <c r="AC884" s="149"/>
      <c r="AD884" s="149"/>
      <c r="AE884" s="149"/>
      <c r="AF884" s="149"/>
      <c r="AG884" s="149" t="s">
        <v>307</v>
      </c>
      <c r="AH884" s="149">
        <v>5</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x14ac:dyDescent="0.2">
      <c r="A885" s="168">
        <v>215</v>
      </c>
      <c r="B885" s="169" t="s">
        <v>1239</v>
      </c>
      <c r="C885" s="184" t="s">
        <v>1240</v>
      </c>
      <c r="D885" s="170" t="s">
        <v>355</v>
      </c>
      <c r="E885" s="171">
        <v>1184.3647100000001</v>
      </c>
      <c r="F885" s="172"/>
      <c r="G885" s="173">
        <f>ROUND(E885*F885,2)</f>
        <v>0</v>
      </c>
      <c r="H885" s="172"/>
      <c r="I885" s="173">
        <f>ROUND(E885*H885,2)</f>
        <v>0</v>
      </c>
      <c r="J885" s="172"/>
      <c r="K885" s="173">
        <f>ROUND(E885*J885,2)</f>
        <v>0</v>
      </c>
      <c r="L885" s="173">
        <v>21</v>
      </c>
      <c r="M885" s="173">
        <f>G885*(1+L885/100)</f>
        <v>0</v>
      </c>
      <c r="N885" s="171">
        <v>0</v>
      </c>
      <c r="O885" s="171">
        <f>ROUND(E885*N885,2)</f>
        <v>0</v>
      </c>
      <c r="P885" s="171">
        <v>0</v>
      </c>
      <c r="Q885" s="171">
        <f>ROUND(E885*P885,2)</f>
        <v>0</v>
      </c>
      <c r="R885" s="173" t="s">
        <v>962</v>
      </c>
      <c r="S885" s="173" t="s">
        <v>288</v>
      </c>
      <c r="T885" s="174" t="s">
        <v>288</v>
      </c>
      <c r="U885" s="159">
        <v>0</v>
      </c>
      <c r="V885" s="159">
        <f>ROUND(E885*U885,2)</f>
        <v>0</v>
      </c>
      <c r="W885" s="159"/>
      <c r="X885" s="159" t="s">
        <v>302</v>
      </c>
      <c r="Y885" s="149"/>
      <c r="Z885" s="149"/>
      <c r="AA885" s="149"/>
      <c r="AB885" s="149"/>
      <c r="AC885" s="149"/>
      <c r="AD885" s="149"/>
      <c r="AE885" s="149"/>
      <c r="AF885" s="149"/>
      <c r="AG885" s="149" t="s">
        <v>303</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x14ac:dyDescent="0.2">
      <c r="A886" s="156"/>
      <c r="B886" s="157"/>
      <c r="C886" s="268" t="s">
        <v>1241</v>
      </c>
      <c r="D886" s="269"/>
      <c r="E886" s="269"/>
      <c r="F886" s="269"/>
      <c r="G886" s="269"/>
      <c r="H886" s="159"/>
      <c r="I886" s="159"/>
      <c r="J886" s="159"/>
      <c r="K886" s="159"/>
      <c r="L886" s="159"/>
      <c r="M886" s="159"/>
      <c r="N886" s="158"/>
      <c r="O886" s="158"/>
      <c r="P886" s="158"/>
      <c r="Q886" s="158"/>
      <c r="R886" s="159"/>
      <c r="S886" s="159"/>
      <c r="T886" s="159"/>
      <c r="U886" s="159"/>
      <c r="V886" s="159"/>
      <c r="W886" s="159"/>
      <c r="X886" s="159"/>
      <c r="Y886" s="149"/>
      <c r="Z886" s="149"/>
      <c r="AA886" s="149"/>
      <c r="AB886" s="149"/>
      <c r="AC886" s="149"/>
      <c r="AD886" s="149"/>
      <c r="AE886" s="149"/>
      <c r="AF886" s="149"/>
      <c r="AG886" s="149" t="s">
        <v>318</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1" x14ac:dyDescent="0.2">
      <c r="A887" s="156"/>
      <c r="B887" s="157"/>
      <c r="C887" s="195" t="s">
        <v>1242</v>
      </c>
      <c r="D887" s="188"/>
      <c r="E887" s="189">
        <v>602.4</v>
      </c>
      <c r="F887" s="159"/>
      <c r="G887" s="159"/>
      <c r="H887" s="159"/>
      <c r="I887" s="159"/>
      <c r="J887" s="159"/>
      <c r="K887" s="159"/>
      <c r="L887" s="159"/>
      <c r="M887" s="159"/>
      <c r="N887" s="158"/>
      <c r="O887" s="158"/>
      <c r="P887" s="158"/>
      <c r="Q887" s="158"/>
      <c r="R887" s="159"/>
      <c r="S887" s="159"/>
      <c r="T887" s="159"/>
      <c r="U887" s="159"/>
      <c r="V887" s="159"/>
      <c r="W887" s="159"/>
      <c r="X887" s="159"/>
      <c r="Y887" s="149"/>
      <c r="Z887" s="149"/>
      <c r="AA887" s="149"/>
      <c r="AB887" s="149"/>
      <c r="AC887" s="149"/>
      <c r="AD887" s="149"/>
      <c r="AE887" s="149"/>
      <c r="AF887" s="149"/>
      <c r="AG887" s="149" t="s">
        <v>307</v>
      </c>
      <c r="AH887" s="149">
        <v>7</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
      <c r="A888" s="156"/>
      <c r="B888" s="157"/>
      <c r="C888" s="195" t="s">
        <v>1243</v>
      </c>
      <c r="D888" s="188"/>
      <c r="E888" s="189">
        <v>16.405709999999999</v>
      </c>
      <c r="F888" s="159"/>
      <c r="G888" s="159"/>
      <c r="H888" s="159"/>
      <c r="I888" s="159"/>
      <c r="J888" s="159"/>
      <c r="K888" s="159"/>
      <c r="L888" s="159"/>
      <c r="M888" s="159"/>
      <c r="N888" s="158"/>
      <c r="O888" s="158"/>
      <c r="P888" s="158"/>
      <c r="Q888" s="158"/>
      <c r="R888" s="159"/>
      <c r="S888" s="159"/>
      <c r="T888" s="159"/>
      <c r="U888" s="159"/>
      <c r="V888" s="159"/>
      <c r="W888" s="159"/>
      <c r="X888" s="159"/>
      <c r="Y888" s="149"/>
      <c r="Z888" s="149"/>
      <c r="AA888" s="149"/>
      <c r="AB888" s="149"/>
      <c r="AC888" s="149"/>
      <c r="AD888" s="149"/>
      <c r="AE888" s="149"/>
      <c r="AF888" s="149"/>
      <c r="AG888" s="149" t="s">
        <v>307</v>
      </c>
      <c r="AH888" s="149">
        <v>7</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x14ac:dyDescent="0.2">
      <c r="A889" s="156"/>
      <c r="B889" s="157"/>
      <c r="C889" s="195" t="s">
        <v>1244</v>
      </c>
      <c r="D889" s="188"/>
      <c r="E889" s="189">
        <v>203.4</v>
      </c>
      <c r="F889" s="159"/>
      <c r="G889" s="159"/>
      <c r="H889" s="159"/>
      <c r="I889" s="159"/>
      <c r="J889" s="159"/>
      <c r="K889" s="159"/>
      <c r="L889" s="159"/>
      <c r="M889" s="159"/>
      <c r="N889" s="158"/>
      <c r="O889" s="158"/>
      <c r="P889" s="158"/>
      <c r="Q889" s="158"/>
      <c r="R889" s="159"/>
      <c r="S889" s="159"/>
      <c r="T889" s="159"/>
      <c r="U889" s="159"/>
      <c r="V889" s="159"/>
      <c r="W889" s="159"/>
      <c r="X889" s="159"/>
      <c r="Y889" s="149"/>
      <c r="Z889" s="149"/>
      <c r="AA889" s="149"/>
      <c r="AB889" s="149"/>
      <c r="AC889" s="149"/>
      <c r="AD889" s="149"/>
      <c r="AE889" s="149"/>
      <c r="AF889" s="149"/>
      <c r="AG889" s="149" t="s">
        <v>307</v>
      </c>
      <c r="AH889" s="149">
        <v>7</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x14ac:dyDescent="0.2">
      <c r="A890" s="156"/>
      <c r="B890" s="157"/>
      <c r="C890" s="195" t="s">
        <v>1245</v>
      </c>
      <c r="D890" s="188"/>
      <c r="E890" s="189">
        <v>25.44</v>
      </c>
      <c r="F890" s="159"/>
      <c r="G890" s="159"/>
      <c r="H890" s="159"/>
      <c r="I890" s="159"/>
      <c r="J890" s="159"/>
      <c r="K890" s="159"/>
      <c r="L890" s="159"/>
      <c r="M890" s="159"/>
      <c r="N890" s="158"/>
      <c r="O890" s="158"/>
      <c r="P890" s="158"/>
      <c r="Q890" s="158"/>
      <c r="R890" s="159"/>
      <c r="S890" s="159"/>
      <c r="T890" s="159"/>
      <c r="U890" s="159"/>
      <c r="V890" s="159"/>
      <c r="W890" s="159"/>
      <c r="X890" s="159"/>
      <c r="Y890" s="149"/>
      <c r="Z890" s="149"/>
      <c r="AA890" s="149"/>
      <c r="AB890" s="149"/>
      <c r="AC890" s="149"/>
      <c r="AD890" s="149"/>
      <c r="AE890" s="149"/>
      <c r="AF890" s="149"/>
      <c r="AG890" s="149" t="s">
        <v>307</v>
      </c>
      <c r="AH890" s="149">
        <v>7</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x14ac:dyDescent="0.2">
      <c r="A891" s="156"/>
      <c r="B891" s="157"/>
      <c r="C891" s="195" t="s">
        <v>1246</v>
      </c>
      <c r="D891" s="188"/>
      <c r="E891" s="189">
        <v>221.298</v>
      </c>
      <c r="F891" s="159"/>
      <c r="G891" s="159"/>
      <c r="H891" s="159"/>
      <c r="I891" s="159"/>
      <c r="J891" s="159"/>
      <c r="K891" s="159"/>
      <c r="L891" s="159"/>
      <c r="M891" s="159"/>
      <c r="N891" s="158"/>
      <c r="O891" s="158"/>
      <c r="P891" s="158"/>
      <c r="Q891" s="158"/>
      <c r="R891" s="159"/>
      <c r="S891" s="159"/>
      <c r="T891" s="159"/>
      <c r="U891" s="159"/>
      <c r="V891" s="159"/>
      <c r="W891" s="159"/>
      <c r="X891" s="159"/>
      <c r="Y891" s="149"/>
      <c r="Z891" s="149"/>
      <c r="AA891" s="149"/>
      <c r="AB891" s="149"/>
      <c r="AC891" s="149"/>
      <c r="AD891" s="149"/>
      <c r="AE891" s="149"/>
      <c r="AF891" s="149"/>
      <c r="AG891" s="149" t="s">
        <v>307</v>
      </c>
      <c r="AH891" s="149">
        <v>7</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1" x14ac:dyDescent="0.2">
      <c r="A892" s="156"/>
      <c r="B892" s="157"/>
      <c r="C892" s="195" t="s">
        <v>1247</v>
      </c>
      <c r="D892" s="188"/>
      <c r="E892" s="189">
        <v>0.18396000000000001</v>
      </c>
      <c r="F892" s="159"/>
      <c r="G892" s="159"/>
      <c r="H892" s="159"/>
      <c r="I892" s="159"/>
      <c r="J892" s="159"/>
      <c r="K892" s="159"/>
      <c r="L892" s="159"/>
      <c r="M892" s="159"/>
      <c r="N892" s="158"/>
      <c r="O892" s="158"/>
      <c r="P892" s="158"/>
      <c r="Q892" s="158"/>
      <c r="R892" s="159"/>
      <c r="S892" s="159"/>
      <c r="T892" s="159"/>
      <c r="U892" s="159"/>
      <c r="V892" s="159"/>
      <c r="W892" s="159"/>
      <c r="X892" s="159"/>
      <c r="Y892" s="149"/>
      <c r="Z892" s="149"/>
      <c r="AA892" s="149"/>
      <c r="AB892" s="149"/>
      <c r="AC892" s="149"/>
      <c r="AD892" s="149"/>
      <c r="AE892" s="149"/>
      <c r="AF892" s="149"/>
      <c r="AG892" s="149" t="s">
        <v>307</v>
      </c>
      <c r="AH892" s="149">
        <v>7</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1" x14ac:dyDescent="0.2">
      <c r="A893" s="156"/>
      <c r="B893" s="157"/>
      <c r="C893" s="195" t="s">
        <v>1248</v>
      </c>
      <c r="D893" s="188"/>
      <c r="E893" s="189">
        <v>1.65564</v>
      </c>
      <c r="F893" s="159"/>
      <c r="G893" s="159"/>
      <c r="H893" s="159"/>
      <c r="I893" s="159"/>
      <c r="J893" s="159"/>
      <c r="K893" s="159"/>
      <c r="L893" s="159"/>
      <c r="M893" s="159"/>
      <c r="N893" s="158"/>
      <c r="O893" s="158"/>
      <c r="P893" s="158"/>
      <c r="Q893" s="158"/>
      <c r="R893" s="159"/>
      <c r="S893" s="159"/>
      <c r="T893" s="159"/>
      <c r="U893" s="159"/>
      <c r="V893" s="159"/>
      <c r="W893" s="159"/>
      <c r="X893" s="159"/>
      <c r="Y893" s="149"/>
      <c r="Z893" s="149"/>
      <c r="AA893" s="149"/>
      <c r="AB893" s="149"/>
      <c r="AC893" s="149"/>
      <c r="AD893" s="149"/>
      <c r="AE893" s="149"/>
      <c r="AF893" s="149"/>
      <c r="AG893" s="149" t="s">
        <v>307</v>
      </c>
      <c r="AH893" s="149">
        <v>7</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1" x14ac:dyDescent="0.2">
      <c r="A894" s="156"/>
      <c r="B894" s="157"/>
      <c r="C894" s="195" t="s">
        <v>1249</v>
      </c>
      <c r="D894" s="188"/>
      <c r="E894" s="189">
        <v>14.234</v>
      </c>
      <c r="F894" s="159"/>
      <c r="G894" s="159"/>
      <c r="H894" s="159"/>
      <c r="I894" s="159"/>
      <c r="J894" s="159"/>
      <c r="K894" s="159"/>
      <c r="L894" s="159"/>
      <c r="M894" s="159"/>
      <c r="N894" s="158"/>
      <c r="O894" s="158"/>
      <c r="P894" s="158"/>
      <c r="Q894" s="158"/>
      <c r="R894" s="159"/>
      <c r="S894" s="159"/>
      <c r="T894" s="159"/>
      <c r="U894" s="159"/>
      <c r="V894" s="159"/>
      <c r="W894" s="159"/>
      <c r="X894" s="159"/>
      <c r="Y894" s="149"/>
      <c r="Z894" s="149"/>
      <c r="AA894" s="149"/>
      <c r="AB894" s="149"/>
      <c r="AC894" s="149"/>
      <c r="AD894" s="149"/>
      <c r="AE894" s="149"/>
      <c r="AF894" s="149"/>
      <c r="AG894" s="149" t="s">
        <v>307</v>
      </c>
      <c r="AH894" s="149">
        <v>7</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x14ac:dyDescent="0.2">
      <c r="A895" s="156"/>
      <c r="B895" s="157"/>
      <c r="C895" s="195" t="s">
        <v>1250</v>
      </c>
      <c r="D895" s="188"/>
      <c r="E895" s="189">
        <v>12.464399999999999</v>
      </c>
      <c r="F895" s="159"/>
      <c r="G895" s="159"/>
      <c r="H895" s="159"/>
      <c r="I895" s="159"/>
      <c r="J895" s="159"/>
      <c r="K895" s="159"/>
      <c r="L895" s="159"/>
      <c r="M895" s="159"/>
      <c r="N895" s="158"/>
      <c r="O895" s="158"/>
      <c r="P895" s="158"/>
      <c r="Q895" s="158"/>
      <c r="R895" s="159"/>
      <c r="S895" s="159"/>
      <c r="T895" s="159"/>
      <c r="U895" s="159"/>
      <c r="V895" s="159"/>
      <c r="W895" s="159"/>
      <c r="X895" s="159"/>
      <c r="Y895" s="149"/>
      <c r="Z895" s="149"/>
      <c r="AA895" s="149"/>
      <c r="AB895" s="149"/>
      <c r="AC895" s="149"/>
      <c r="AD895" s="149"/>
      <c r="AE895" s="149"/>
      <c r="AF895" s="149"/>
      <c r="AG895" s="149" t="s">
        <v>307</v>
      </c>
      <c r="AH895" s="149">
        <v>7</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x14ac:dyDescent="0.2">
      <c r="A896" s="156"/>
      <c r="B896" s="157"/>
      <c r="C896" s="195" t="s">
        <v>1251</v>
      </c>
      <c r="D896" s="188"/>
      <c r="E896" s="189">
        <v>2.3940000000000001</v>
      </c>
      <c r="F896" s="159"/>
      <c r="G896" s="159"/>
      <c r="H896" s="159"/>
      <c r="I896" s="159"/>
      <c r="J896" s="159"/>
      <c r="K896" s="159"/>
      <c r="L896" s="159"/>
      <c r="M896" s="159"/>
      <c r="N896" s="158"/>
      <c r="O896" s="158"/>
      <c r="P896" s="158"/>
      <c r="Q896" s="158"/>
      <c r="R896" s="159"/>
      <c r="S896" s="159"/>
      <c r="T896" s="159"/>
      <c r="U896" s="159"/>
      <c r="V896" s="159"/>
      <c r="W896" s="159"/>
      <c r="X896" s="159"/>
      <c r="Y896" s="149"/>
      <c r="Z896" s="149"/>
      <c r="AA896" s="149"/>
      <c r="AB896" s="149"/>
      <c r="AC896" s="149"/>
      <c r="AD896" s="149"/>
      <c r="AE896" s="149"/>
      <c r="AF896" s="149"/>
      <c r="AG896" s="149" t="s">
        <v>307</v>
      </c>
      <c r="AH896" s="149">
        <v>7</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1" x14ac:dyDescent="0.2">
      <c r="A897" s="156"/>
      <c r="B897" s="157"/>
      <c r="C897" s="195" t="s">
        <v>1252</v>
      </c>
      <c r="D897" s="188"/>
      <c r="E897" s="189">
        <v>4.5</v>
      </c>
      <c r="F897" s="159"/>
      <c r="G897" s="159"/>
      <c r="H897" s="159"/>
      <c r="I897" s="159"/>
      <c r="J897" s="159"/>
      <c r="K897" s="159"/>
      <c r="L897" s="159"/>
      <c r="M897" s="159"/>
      <c r="N897" s="158"/>
      <c r="O897" s="158"/>
      <c r="P897" s="158"/>
      <c r="Q897" s="158"/>
      <c r="R897" s="159"/>
      <c r="S897" s="159"/>
      <c r="T897" s="159"/>
      <c r="U897" s="159"/>
      <c r="V897" s="159"/>
      <c r="W897" s="159"/>
      <c r="X897" s="159"/>
      <c r="Y897" s="149"/>
      <c r="Z897" s="149"/>
      <c r="AA897" s="149"/>
      <c r="AB897" s="149"/>
      <c r="AC897" s="149"/>
      <c r="AD897" s="149"/>
      <c r="AE897" s="149"/>
      <c r="AF897" s="149"/>
      <c r="AG897" s="149" t="s">
        <v>307</v>
      </c>
      <c r="AH897" s="149">
        <v>7</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1" x14ac:dyDescent="0.2">
      <c r="A898" s="156"/>
      <c r="B898" s="157"/>
      <c r="C898" s="195" t="s">
        <v>1253</v>
      </c>
      <c r="D898" s="188"/>
      <c r="E898" s="189">
        <v>0.58499999999999996</v>
      </c>
      <c r="F898" s="159"/>
      <c r="G898" s="159"/>
      <c r="H898" s="159"/>
      <c r="I898" s="159"/>
      <c r="J898" s="159"/>
      <c r="K898" s="159"/>
      <c r="L898" s="159"/>
      <c r="M898" s="159"/>
      <c r="N898" s="158"/>
      <c r="O898" s="158"/>
      <c r="P898" s="158"/>
      <c r="Q898" s="158"/>
      <c r="R898" s="159"/>
      <c r="S898" s="159"/>
      <c r="T898" s="159"/>
      <c r="U898" s="159"/>
      <c r="V898" s="159"/>
      <c r="W898" s="159"/>
      <c r="X898" s="159"/>
      <c r="Y898" s="149"/>
      <c r="Z898" s="149"/>
      <c r="AA898" s="149"/>
      <c r="AB898" s="149"/>
      <c r="AC898" s="149"/>
      <c r="AD898" s="149"/>
      <c r="AE898" s="149"/>
      <c r="AF898" s="149"/>
      <c r="AG898" s="149" t="s">
        <v>307</v>
      </c>
      <c r="AH898" s="149">
        <v>7</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1" x14ac:dyDescent="0.2">
      <c r="A899" s="156"/>
      <c r="B899" s="157"/>
      <c r="C899" s="195" t="s">
        <v>1254</v>
      </c>
      <c r="D899" s="188"/>
      <c r="E899" s="189">
        <v>170.87</v>
      </c>
      <c r="F899" s="159"/>
      <c r="G899" s="159"/>
      <c r="H899" s="159"/>
      <c r="I899" s="159"/>
      <c r="J899" s="159"/>
      <c r="K899" s="159"/>
      <c r="L899" s="159"/>
      <c r="M899" s="159"/>
      <c r="N899" s="158"/>
      <c r="O899" s="158"/>
      <c r="P899" s="158"/>
      <c r="Q899" s="158"/>
      <c r="R899" s="159"/>
      <c r="S899" s="159"/>
      <c r="T899" s="159"/>
      <c r="U899" s="159"/>
      <c r="V899" s="159"/>
      <c r="W899" s="159"/>
      <c r="X899" s="159"/>
      <c r="Y899" s="149"/>
      <c r="Z899" s="149"/>
      <c r="AA899" s="149"/>
      <c r="AB899" s="149"/>
      <c r="AC899" s="149"/>
      <c r="AD899" s="149"/>
      <c r="AE899" s="149"/>
      <c r="AF899" s="149"/>
      <c r="AG899" s="149" t="s">
        <v>307</v>
      </c>
      <c r="AH899" s="149">
        <v>7</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
      <c r="A900" s="156"/>
      <c r="B900" s="157"/>
      <c r="C900" s="195" t="s">
        <v>1255</v>
      </c>
      <c r="D900" s="188"/>
      <c r="E900" s="189">
        <v>14.95</v>
      </c>
      <c r="F900" s="159"/>
      <c r="G900" s="159"/>
      <c r="H900" s="159"/>
      <c r="I900" s="159"/>
      <c r="J900" s="159"/>
      <c r="K900" s="159"/>
      <c r="L900" s="159"/>
      <c r="M900" s="159"/>
      <c r="N900" s="158"/>
      <c r="O900" s="158"/>
      <c r="P900" s="158"/>
      <c r="Q900" s="158"/>
      <c r="R900" s="159"/>
      <c r="S900" s="159"/>
      <c r="T900" s="159"/>
      <c r="U900" s="159"/>
      <c r="V900" s="159"/>
      <c r="W900" s="159"/>
      <c r="X900" s="159"/>
      <c r="Y900" s="149"/>
      <c r="Z900" s="149"/>
      <c r="AA900" s="149"/>
      <c r="AB900" s="149"/>
      <c r="AC900" s="149"/>
      <c r="AD900" s="149"/>
      <c r="AE900" s="149"/>
      <c r="AF900" s="149"/>
      <c r="AG900" s="149" t="s">
        <v>307</v>
      </c>
      <c r="AH900" s="149">
        <v>7</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x14ac:dyDescent="0.2">
      <c r="A901" s="156"/>
      <c r="B901" s="157"/>
      <c r="C901" s="195" t="s">
        <v>1256</v>
      </c>
      <c r="D901" s="188"/>
      <c r="E901" s="189">
        <v>24.48</v>
      </c>
      <c r="F901" s="159"/>
      <c r="G901" s="159"/>
      <c r="H901" s="159"/>
      <c r="I901" s="159"/>
      <c r="J901" s="159"/>
      <c r="K901" s="159"/>
      <c r="L901" s="159"/>
      <c r="M901" s="159"/>
      <c r="N901" s="158"/>
      <c r="O901" s="158"/>
      <c r="P901" s="158"/>
      <c r="Q901" s="158"/>
      <c r="R901" s="159"/>
      <c r="S901" s="159"/>
      <c r="T901" s="159"/>
      <c r="U901" s="159"/>
      <c r="V901" s="159"/>
      <c r="W901" s="159"/>
      <c r="X901" s="159"/>
      <c r="Y901" s="149"/>
      <c r="Z901" s="149"/>
      <c r="AA901" s="149"/>
      <c r="AB901" s="149"/>
      <c r="AC901" s="149"/>
      <c r="AD901" s="149"/>
      <c r="AE901" s="149"/>
      <c r="AF901" s="149"/>
      <c r="AG901" s="149" t="s">
        <v>307</v>
      </c>
      <c r="AH901" s="149">
        <v>7</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x14ac:dyDescent="0.2">
      <c r="A902" s="156"/>
      <c r="B902" s="157"/>
      <c r="C902" s="195" t="s">
        <v>1257</v>
      </c>
      <c r="D902" s="188"/>
      <c r="E902" s="189">
        <v>72.504000000000005</v>
      </c>
      <c r="F902" s="159"/>
      <c r="G902" s="159"/>
      <c r="H902" s="159"/>
      <c r="I902" s="159"/>
      <c r="J902" s="159"/>
      <c r="K902" s="159"/>
      <c r="L902" s="159"/>
      <c r="M902" s="159"/>
      <c r="N902" s="158"/>
      <c r="O902" s="158"/>
      <c r="P902" s="158"/>
      <c r="Q902" s="158"/>
      <c r="R902" s="159"/>
      <c r="S902" s="159"/>
      <c r="T902" s="159"/>
      <c r="U902" s="159"/>
      <c r="V902" s="159"/>
      <c r="W902" s="159"/>
      <c r="X902" s="159"/>
      <c r="Y902" s="149"/>
      <c r="Z902" s="149"/>
      <c r="AA902" s="149"/>
      <c r="AB902" s="149"/>
      <c r="AC902" s="149"/>
      <c r="AD902" s="149"/>
      <c r="AE902" s="149"/>
      <c r="AF902" s="149"/>
      <c r="AG902" s="149" t="s">
        <v>307</v>
      </c>
      <c r="AH902" s="149">
        <v>7</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x14ac:dyDescent="0.2">
      <c r="A903" s="156"/>
      <c r="B903" s="157"/>
      <c r="C903" s="195" t="s">
        <v>364</v>
      </c>
      <c r="D903" s="188"/>
      <c r="E903" s="189">
        <v>-203.4</v>
      </c>
      <c r="F903" s="159"/>
      <c r="G903" s="159"/>
      <c r="H903" s="159"/>
      <c r="I903" s="159"/>
      <c r="J903" s="159"/>
      <c r="K903" s="159"/>
      <c r="L903" s="159"/>
      <c r="M903" s="159"/>
      <c r="N903" s="158"/>
      <c r="O903" s="158"/>
      <c r="P903" s="158"/>
      <c r="Q903" s="158"/>
      <c r="R903" s="159"/>
      <c r="S903" s="159"/>
      <c r="T903" s="159"/>
      <c r="U903" s="159"/>
      <c r="V903" s="159"/>
      <c r="W903" s="159"/>
      <c r="X903" s="159"/>
      <c r="Y903" s="149"/>
      <c r="Z903" s="149"/>
      <c r="AA903" s="149"/>
      <c r="AB903" s="149"/>
      <c r="AC903" s="149"/>
      <c r="AD903" s="149"/>
      <c r="AE903" s="149"/>
      <c r="AF903" s="149"/>
      <c r="AG903" s="149" t="s">
        <v>307</v>
      </c>
      <c r="AH903" s="149">
        <v>5</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x14ac:dyDescent="0.2">
      <c r="A904" s="3"/>
      <c r="B904" s="4"/>
      <c r="C904" s="185"/>
      <c r="D904" s="6"/>
      <c r="E904" s="3"/>
      <c r="F904" s="3"/>
      <c r="G904" s="3"/>
      <c r="H904" s="3"/>
      <c r="I904" s="3"/>
      <c r="J904" s="3"/>
      <c r="K904" s="3"/>
      <c r="L904" s="3"/>
      <c r="M904" s="3"/>
      <c r="N904" s="3"/>
      <c r="O904" s="3"/>
      <c r="P904" s="3"/>
      <c r="Q904" s="3"/>
      <c r="R904" s="3"/>
      <c r="S904" s="3"/>
      <c r="T904" s="3"/>
      <c r="U904" s="3"/>
      <c r="V904" s="3"/>
      <c r="W904" s="3"/>
      <c r="X904" s="3"/>
      <c r="AE904">
        <v>15</v>
      </c>
      <c r="AF904">
        <v>21</v>
      </c>
      <c r="AG904" t="s">
        <v>270</v>
      </c>
    </row>
    <row r="905" spans="1:60" x14ac:dyDescent="0.2">
      <c r="A905" s="152"/>
      <c r="B905" s="153" t="s">
        <v>29</v>
      </c>
      <c r="C905" s="186"/>
      <c r="D905" s="154"/>
      <c r="E905" s="155"/>
      <c r="F905" s="155"/>
      <c r="G905" s="167">
        <f>G8+G56+G215+G329+G389+G397+G439+G475+G479+G520+G523+G554+G601+G622+G699+G706+G709+G729+G746+G762+G815+G843+G847+G861+G869+G873</f>
        <v>0</v>
      </c>
      <c r="H905" s="3"/>
      <c r="I905" s="3"/>
      <c r="J905" s="3"/>
      <c r="K905" s="3"/>
      <c r="L905" s="3"/>
      <c r="M905" s="3"/>
      <c r="N905" s="3"/>
      <c r="O905" s="3"/>
      <c r="P905" s="3"/>
      <c r="Q905" s="3"/>
      <c r="R905" s="3"/>
      <c r="S905" s="3"/>
      <c r="T905" s="3"/>
      <c r="U905" s="3"/>
      <c r="V905" s="3"/>
      <c r="W905" s="3"/>
      <c r="X905" s="3"/>
      <c r="AE905">
        <f>SUMIF(L7:L903,AE904,G7:G903)</f>
        <v>0</v>
      </c>
      <c r="AF905">
        <f>SUMIF(L7:L903,AF904,G7:G903)</f>
        <v>0</v>
      </c>
      <c r="AG905" t="s">
        <v>296</v>
      </c>
    </row>
    <row r="906" spans="1:60" x14ac:dyDescent="0.2">
      <c r="C906" s="187"/>
      <c r="D906" s="10"/>
      <c r="AG906" t="s">
        <v>297</v>
      </c>
    </row>
    <row r="907" spans="1:60" x14ac:dyDescent="0.2">
      <c r="D907" s="10"/>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38">
    <mergeCell ref="C794:G794"/>
    <mergeCell ref="C796:G796"/>
    <mergeCell ref="C798:G798"/>
    <mergeCell ref="C800:G800"/>
    <mergeCell ref="C842:G842"/>
    <mergeCell ref="C886:G886"/>
    <mergeCell ref="C782:G782"/>
    <mergeCell ref="C784:G784"/>
    <mergeCell ref="C786:G786"/>
    <mergeCell ref="C788:G788"/>
    <mergeCell ref="C790:G790"/>
    <mergeCell ref="C792:G792"/>
    <mergeCell ref="C770:G770"/>
    <mergeCell ref="C772:G772"/>
    <mergeCell ref="C774:G774"/>
    <mergeCell ref="C776:G776"/>
    <mergeCell ref="C778:G778"/>
    <mergeCell ref="C780:G780"/>
    <mergeCell ref="C748:G748"/>
    <mergeCell ref="C758:G758"/>
    <mergeCell ref="C761:G761"/>
    <mergeCell ref="C764:G764"/>
    <mergeCell ref="C766:G766"/>
    <mergeCell ref="C768:G768"/>
    <mergeCell ref="C675:G675"/>
    <mergeCell ref="C691:G691"/>
    <mergeCell ref="C708:G708"/>
    <mergeCell ref="C728:G728"/>
    <mergeCell ref="C734:G734"/>
    <mergeCell ref="C745:G745"/>
    <mergeCell ref="C625:G625"/>
    <mergeCell ref="C641:G641"/>
    <mergeCell ref="C645:G645"/>
    <mergeCell ref="C649:G649"/>
    <mergeCell ref="C653:G653"/>
    <mergeCell ref="C662:G662"/>
    <mergeCell ref="C615:G615"/>
    <mergeCell ref="C616:G616"/>
    <mergeCell ref="C617:G617"/>
    <mergeCell ref="C618:G618"/>
    <mergeCell ref="C621:G621"/>
    <mergeCell ref="C624:G624"/>
    <mergeCell ref="C533:G533"/>
    <mergeCell ref="C556:G556"/>
    <mergeCell ref="C569:G569"/>
    <mergeCell ref="C610:G610"/>
    <mergeCell ref="C612:G612"/>
    <mergeCell ref="C613:G613"/>
    <mergeCell ref="C511:G511"/>
    <mergeCell ref="C513:G513"/>
    <mergeCell ref="C515:G515"/>
    <mergeCell ref="C517:G517"/>
    <mergeCell ref="C519:G519"/>
    <mergeCell ref="C525:G525"/>
    <mergeCell ref="C499:G499"/>
    <mergeCell ref="C501:G501"/>
    <mergeCell ref="C503:G503"/>
    <mergeCell ref="C505:G505"/>
    <mergeCell ref="C507:G507"/>
    <mergeCell ref="C509:G509"/>
    <mergeCell ref="C487:G487"/>
    <mergeCell ref="C489:G489"/>
    <mergeCell ref="C491:G491"/>
    <mergeCell ref="C493:G493"/>
    <mergeCell ref="C495:G495"/>
    <mergeCell ref="C497:G497"/>
    <mergeCell ref="C465:G465"/>
    <mergeCell ref="C468:G468"/>
    <mergeCell ref="C477:G477"/>
    <mergeCell ref="C481:G481"/>
    <mergeCell ref="C483:G483"/>
    <mergeCell ref="C485:G485"/>
    <mergeCell ref="C441:G441"/>
    <mergeCell ref="C446:G446"/>
    <mergeCell ref="C449:G449"/>
    <mergeCell ref="C452:G452"/>
    <mergeCell ref="C453:G453"/>
    <mergeCell ref="C464:G464"/>
    <mergeCell ref="C372:G372"/>
    <mergeCell ref="C376:G376"/>
    <mergeCell ref="C385:G385"/>
    <mergeCell ref="C393:G393"/>
    <mergeCell ref="C399:G399"/>
    <mergeCell ref="C402:G402"/>
    <mergeCell ref="C331:G331"/>
    <mergeCell ref="C347:G347"/>
    <mergeCell ref="C360:G360"/>
    <mergeCell ref="C363:G363"/>
    <mergeCell ref="C366:G366"/>
    <mergeCell ref="C369:G369"/>
    <mergeCell ref="C285:G285"/>
    <mergeCell ref="C288:G288"/>
    <mergeCell ref="C293:G293"/>
    <mergeCell ref="C297:G297"/>
    <mergeCell ref="C305:G305"/>
    <mergeCell ref="C309:G309"/>
    <mergeCell ref="C234:G234"/>
    <mergeCell ref="C237:G237"/>
    <mergeCell ref="C250:G250"/>
    <mergeCell ref="C255:G255"/>
    <mergeCell ref="C260:G260"/>
    <mergeCell ref="C281:G281"/>
    <mergeCell ref="C199:G199"/>
    <mergeCell ref="C205:G205"/>
    <mergeCell ref="C211:G211"/>
    <mergeCell ref="C224:G224"/>
    <mergeCell ref="C227:G227"/>
    <mergeCell ref="C230:G230"/>
    <mergeCell ref="C170:G170"/>
    <mergeCell ref="C178:G178"/>
    <mergeCell ref="C181:G181"/>
    <mergeCell ref="C191:G191"/>
    <mergeCell ref="C197:G197"/>
    <mergeCell ref="C198:G198"/>
    <mergeCell ref="C119:G119"/>
    <mergeCell ref="C132:G132"/>
    <mergeCell ref="C136:G136"/>
    <mergeCell ref="C140:G140"/>
    <mergeCell ref="C154:G154"/>
    <mergeCell ref="C160:G160"/>
    <mergeCell ref="C92:G92"/>
    <mergeCell ref="C103:G103"/>
    <mergeCell ref="C106:G106"/>
    <mergeCell ref="C18:G18"/>
    <mergeCell ref="C22:G22"/>
    <mergeCell ref="C28:G28"/>
    <mergeCell ref="C31:G31"/>
    <mergeCell ref="C34:G34"/>
    <mergeCell ref="C39:G39"/>
    <mergeCell ref="A1:G1"/>
    <mergeCell ref="C2:G2"/>
    <mergeCell ref="C3:G3"/>
    <mergeCell ref="C4:G4"/>
    <mergeCell ref="C10:G10"/>
    <mergeCell ref="C17:G17"/>
    <mergeCell ref="C45:G45"/>
    <mergeCell ref="C58:G58"/>
    <mergeCell ref="C79:G7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59</v>
      </c>
      <c r="C4" s="259" t="s">
        <v>60</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52</v>
      </c>
      <c r="C8" s="182" t="s">
        <v>98</v>
      </c>
      <c r="D8" s="163"/>
      <c r="E8" s="164"/>
      <c r="F8" s="165"/>
      <c r="G8" s="165">
        <f>SUMIF(AG9:AG33,"&lt;&gt;NOR",G9:G33)</f>
        <v>0</v>
      </c>
      <c r="H8" s="165"/>
      <c r="I8" s="165">
        <f>SUM(I9:I33)</f>
        <v>0</v>
      </c>
      <c r="J8" s="165"/>
      <c r="K8" s="165">
        <f>SUM(K9:K33)</f>
        <v>0</v>
      </c>
      <c r="L8" s="165"/>
      <c r="M8" s="165">
        <f>SUM(M9:M33)</f>
        <v>0</v>
      </c>
      <c r="N8" s="164"/>
      <c r="O8" s="164">
        <f>SUM(O9:O33)</f>
        <v>0.25</v>
      </c>
      <c r="P8" s="164"/>
      <c r="Q8" s="164">
        <f>SUM(Q9:Q33)</f>
        <v>117.82</v>
      </c>
      <c r="R8" s="165"/>
      <c r="S8" s="165"/>
      <c r="T8" s="166"/>
      <c r="U8" s="160"/>
      <c r="V8" s="160">
        <f>SUM(V9:V33)</f>
        <v>69.149999999999991</v>
      </c>
      <c r="W8" s="160"/>
      <c r="X8" s="160"/>
      <c r="AG8" t="s">
        <v>284</v>
      </c>
    </row>
    <row r="9" spans="1:60" ht="22.5" outlineLevel="1" x14ac:dyDescent="0.2">
      <c r="A9" s="168">
        <v>1</v>
      </c>
      <c r="B9" s="169" t="s">
        <v>1258</v>
      </c>
      <c r="C9" s="184" t="s">
        <v>1259</v>
      </c>
      <c r="D9" s="170" t="s">
        <v>300</v>
      </c>
      <c r="E9" s="171">
        <v>150</v>
      </c>
      <c r="F9" s="172"/>
      <c r="G9" s="173">
        <f>ROUND(E9*F9,2)</f>
        <v>0</v>
      </c>
      <c r="H9" s="172"/>
      <c r="I9" s="173">
        <f>ROUND(E9*H9,2)</f>
        <v>0</v>
      </c>
      <c r="J9" s="172"/>
      <c r="K9" s="173">
        <f>ROUND(E9*J9,2)</f>
        <v>0</v>
      </c>
      <c r="L9" s="173">
        <v>21</v>
      </c>
      <c r="M9" s="173">
        <f>G9*(1+L9/100)</f>
        <v>0</v>
      </c>
      <c r="N9" s="171">
        <v>0</v>
      </c>
      <c r="O9" s="171">
        <f>ROUND(E9*N9,2)</f>
        <v>0</v>
      </c>
      <c r="P9" s="171">
        <v>0.33</v>
      </c>
      <c r="Q9" s="171">
        <f>ROUND(E9*P9,2)</f>
        <v>49.5</v>
      </c>
      <c r="R9" s="173" t="s">
        <v>301</v>
      </c>
      <c r="S9" s="173" t="s">
        <v>288</v>
      </c>
      <c r="T9" s="174" t="s">
        <v>288</v>
      </c>
      <c r="U9" s="159">
        <v>0.06</v>
      </c>
      <c r="V9" s="159">
        <f>ROUND(E9*U9,2)</f>
        <v>9</v>
      </c>
      <c r="W9" s="159"/>
      <c r="X9" s="159" t="s">
        <v>302</v>
      </c>
      <c r="Y9" s="149"/>
      <c r="Z9" s="149"/>
      <c r="AA9" s="149"/>
      <c r="AB9" s="149"/>
      <c r="AC9" s="149"/>
      <c r="AD9" s="149"/>
      <c r="AE9" s="149"/>
      <c r="AF9" s="149"/>
      <c r="AG9" s="149" t="s">
        <v>303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95" t="s">
        <v>1260</v>
      </c>
      <c r="D10" s="188"/>
      <c r="E10" s="189">
        <v>150</v>
      </c>
      <c r="F10" s="159"/>
      <c r="G10" s="15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307</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68">
        <v>2</v>
      </c>
      <c r="B11" s="169" t="s">
        <v>1261</v>
      </c>
      <c r="C11" s="184" t="s">
        <v>1262</v>
      </c>
      <c r="D11" s="170" t="s">
        <v>300</v>
      </c>
      <c r="E11" s="171">
        <v>93</v>
      </c>
      <c r="F11" s="172"/>
      <c r="G11" s="173">
        <f>ROUND(E11*F11,2)</f>
        <v>0</v>
      </c>
      <c r="H11" s="172"/>
      <c r="I11" s="173">
        <f>ROUND(E11*H11,2)</f>
        <v>0</v>
      </c>
      <c r="J11" s="172"/>
      <c r="K11" s="173">
        <f>ROUND(E11*J11,2)</f>
        <v>0</v>
      </c>
      <c r="L11" s="173">
        <v>21</v>
      </c>
      <c r="M11" s="173">
        <f>G11*(1+L11/100)</f>
        <v>0</v>
      </c>
      <c r="N11" s="171">
        <v>0</v>
      </c>
      <c r="O11" s="171">
        <f>ROUND(E11*N11,2)</f>
        <v>0</v>
      </c>
      <c r="P11" s="171">
        <v>0.154</v>
      </c>
      <c r="Q11" s="171">
        <f>ROUND(E11*P11,2)</f>
        <v>14.32</v>
      </c>
      <c r="R11" s="173" t="s">
        <v>301</v>
      </c>
      <c r="S11" s="173" t="s">
        <v>288</v>
      </c>
      <c r="T11" s="174" t="s">
        <v>288</v>
      </c>
      <c r="U11" s="159">
        <v>5.3800000000000001E-2</v>
      </c>
      <c r="V11" s="159">
        <f>ROUND(E11*U11,2)</f>
        <v>5</v>
      </c>
      <c r="W11" s="159"/>
      <c r="X11" s="159" t="s">
        <v>302</v>
      </c>
      <c r="Y11" s="149"/>
      <c r="Z11" s="149"/>
      <c r="AA11" s="149"/>
      <c r="AB11" s="149"/>
      <c r="AC11" s="149"/>
      <c r="AD11" s="149"/>
      <c r="AE11" s="149"/>
      <c r="AF11" s="149"/>
      <c r="AG11" s="149" t="s">
        <v>303</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5" t="s">
        <v>1263</v>
      </c>
      <c r="D12" s="188"/>
      <c r="E12" s="189">
        <v>93</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307</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3</v>
      </c>
      <c r="B13" s="169" t="s">
        <v>1264</v>
      </c>
      <c r="C13" s="184" t="s">
        <v>1265</v>
      </c>
      <c r="D13" s="170" t="s">
        <v>300</v>
      </c>
      <c r="E13" s="171">
        <v>150</v>
      </c>
      <c r="F13" s="172"/>
      <c r="G13" s="173">
        <f>ROUND(E13*F13,2)</f>
        <v>0</v>
      </c>
      <c r="H13" s="172"/>
      <c r="I13" s="173">
        <f>ROUND(E13*H13,2)</f>
        <v>0</v>
      </c>
      <c r="J13" s="172"/>
      <c r="K13" s="173">
        <f>ROUND(E13*J13,2)</f>
        <v>0</v>
      </c>
      <c r="L13" s="173">
        <v>21</v>
      </c>
      <c r="M13" s="173">
        <f>G13*(1+L13/100)</f>
        <v>0</v>
      </c>
      <c r="N13" s="171">
        <v>0</v>
      </c>
      <c r="O13" s="171">
        <f>ROUND(E13*N13,2)</f>
        <v>0</v>
      </c>
      <c r="P13" s="171">
        <v>0.36</v>
      </c>
      <c r="Q13" s="171">
        <f>ROUND(E13*P13,2)</f>
        <v>54</v>
      </c>
      <c r="R13" s="173" t="s">
        <v>301</v>
      </c>
      <c r="S13" s="173" t="s">
        <v>288</v>
      </c>
      <c r="T13" s="174" t="s">
        <v>288</v>
      </c>
      <c r="U13" s="159">
        <v>4.4999999999999998E-2</v>
      </c>
      <c r="V13" s="159">
        <f>ROUND(E13*U13,2)</f>
        <v>6.75</v>
      </c>
      <c r="W13" s="159"/>
      <c r="X13" s="159" t="s">
        <v>302</v>
      </c>
      <c r="Y13" s="149"/>
      <c r="Z13" s="149"/>
      <c r="AA13" s="149"/>
      <c r="AB13" s="149"/>
      <c r="AC13" s="149"/>
      <c r="AD13" s="149"/>
      <c r="AE13" s="149"/>
      <c r="AF13" s="149"/>
      <c r="AG13" s="149" t="s">
        <v>303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1260</v>
      </c>
      <c r="D14" s="188"/>
      <c r="E14" s="189">
        <v>150</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307</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1266</v>
      </c>
      <c r="C15" s="184" t="s">
        <v>1267</v>
      </c>
      <c r="D15" s="170" t="s">
        <v>518</v>
      </c>
      <c r="E15" s="171">
        <v>10</v>
      </c>
      <c r="F15" s="172"/>
      <c r="G15" s="173">
        <f>ROUND(E15*F15,2)</f>
        <v>0</v>
      </c>
      <c r="H15" s="172"/>
      <c r="I15" s="173">
        <f>ROUND(E15*H15,2)</f>
        <v>0</v>
      </c>
      <c r="J15" s="172"/>
      <c r="K15" s="173">
        <f>ROUND(E15*J15,2)</f>
        <v>0</v>
      </c>
      <c r="L15" s="173">
        <v>21</v>
      </c>
      <c r="M15" s="173">
        <f>G15*(1+L15/100)</f>
        <v>0</v>
      </c>
      <c r="N15" s="171">
        <v>2.478E-2</v>
      </c>
      <c r="O15" s="171">
        <f>ROUND(E15*N15,2)</f>
        <v>0.25</v>
      </c>
      <c r="P15" s="171">
        <v>0</v>
      </c>
      <c r="Q15" s="171">
        <f>ROUND(E15*P15,2)</f>
        <v>0</v>
      </c>
      <c r="R15" s="173" t="s">
        <v>315</v>
      </c>
      <c r="S15" s="173" t="s">
        <v>288</v>
      </c>
      <c r="T15" s="174" t="s">
        <v>288</v>
      </c>
      <c r="U15" s="159">
        <v>0.54700000000000004</v>
      </c>
      <c r="V15" s="159">
        <f>ROUND(E15*U15,2)</f>
        <v>5.47</v>
      </c>
      <c r="W15" s="159"/>
      <c r="X15" s="159" t="s">
        <v>302</v>
      </c>
      <c r="Y15" s="149"/>
      <c r="Z15" s="149"/>
      <c r="AA15" s="149"/>
      <c r="AB15" s="149"/>
      <c r="AC15" s="149"/>
      <c r="AD15" s="149"/>
      <c r="AE15" s="149"/>
      <c r="AF15" s="149"/>
      <c r="AG15" s="149" t="s">
        <v>303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56"/>
      <c r="B16" s="157"/>
      <c r="C16" s="262" t="s">
        <v>1268</v>
      </c>
      <c r="D16" s="263"/>
      <c r="E16" s="263"/>
      <c r="F16" s="263"/>
      <c r="G16" s="263"/>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305</v>
      </c>
      <c r="AH16" s="149"/>
      <c r="AI16" s="149"/>
      <c r="AJ16" s="149"/>
      <c r="AK16" s="149"/>
      <c r="AL16" s="149"/>
      <c r="AM16" s="149"/>
      <c r="AN16" s="149"/>
      <c r="AO16" s="149"/>
      <c r="AP16" s="149"/>
      <c r="AQ16" s="149"/>
      <c r="AR16" s="149"/>
      <c r="AS16" s="149"/>
      <c r="AT16" s="149"/>
      <c r="AU16" s="149"/>
      <c r="AV16" s="149"/>
      <c r="AW16" s="149"/>
      <c r="AX16" s="149"/>
      <c r="AY16" s="149"/>
      <c r="AZ16" s="149"/>
      <c r="BA16" s="194"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9"/>
      <c r="BC16" s="149"/>
      <c r="BD16" s="149"/>
      <c r="BE16" s="149"/>
      <c r="BF16" s="149"/>
      <c r="BG16" s="149"/>
      <c r="BH16" s="149"/>
    </row>
    <row r="17" spans="1:60" outlineLevel="1" x14ac:dyDescent="0.2">
      <c r="A17" s="156"/>
      <c r="B17" s="157"/>
      <c r="C17" s="195" t="s">
        <v>219</v>
      </c>
      <c r="D17" s="188"/>
      <c r="E17" s="189">
        <v>10</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307</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68">
        <v>5</v>
      </c>
      <c r="B18" s="169" t="s">
        <v>1269</v>
      </c>
      <c r="C18" s="184" t="s">
        <v>1270</v>
      </c>
      <c r="D18" s="170" t="s">
        <v>314</v>
      </c>
      <c r="E18" s="171">
        <v>43.5</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315</v>
      </c>
      <c r="S18" s="173" t="s">
        <v>288</v>
      </c>
      <c r="T18" s="174" t="s">
        <v>288</v>
      </c>
      <c r="U18" s="159">
        <v>0.20399999999999999</v>
      </c>
      <c r="V18" s="159">
        <f>ROUND(E18*U18,2)</f>
        <v>8.8699999999999992</v>
      </c>
      <c r="W18" s="159"/>
      <c r="X18" s="159" t="s">
        <v>302</v>
      </c>
      <c r="Y18" s="149"/>
      <c r="Z18" s="149"/>
      <c r="AA18" s="149"/>
      <c r="AB18" s="149"/>
      <c r="AC18" s="149"/>
      <c r="AD18" s="149"/>
      <c r="AE18" s="149"/>
      <c r="AF18" s="149"/>
      <c r="AG18" s="149" t="s">
        <v>303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2" t="s">
        <v>1271</v>
      </c>
      <c r="D19" s="263"/>
      <c r="E19" s="263"/>
      <c r="F19" s="263"/>
      <c r="G19" s="263"/>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305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1272</v>
      </c>
      <c r="D20" s="188"/>
      <c r="E20" s="189">
        <v>43.5</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307</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6</v>
      </c>
      <c r="B21" s="169" t="s">
        <v>334</v>
      </c>
      <c r="C21" s="184" t="s">
        <v>335</v>
      </c>
      <c r="D21" s="170" t="s">
        <v>314</v>
      </c>
      <c r="E21" s="171">
        <v>43.5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315</v>
      </c>
      <c r="S21" s="173" t="s">
        <v>288</v>
      </c>
      <c r="T21" s="174" t="s">
        <v>288</v>
      </c>
      <c r="U21" s="159">
        <v>1.0999999999999999E-2</v>
      </c>
      <c r="V21" s="159">
        <f>ROUND(E21*U21,2)</f>
        <v>0.48</v>
      </c>
      <c r="W21" s="159"/>
      <c r="X21" s="159" t="s">
        <v>302</v>
      </c>
      <c r="Y21" s="149"/>
      <c r="Z21" s="149"/>
      <c r="AA21" s="149"/>
      <c r="AB21" s="149"/>
      <c r="AC21" s="149"/>
      <c r="AD21" s="149"/>
      <c r="AE21" s="149"/>
      <c r="AF21" s="149"/>
      <c r="AG21" s="149" t="s">
        <v>303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332</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1273</v>
      </c>
      <c r="D23" s="188"/>
      <c r="E23" s="189">
        <v>43.5</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307</v>
      </c>
      <c r="AH23" s="149">
        <v>5</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x14ac:dyDescent="0.2">
      <c r="A24" s="168">
        <v>7</v>
      </c>
      <c r="B24" s="169" t="s">
        <v>339</v>
      </c>
      <c r="C24" s="184" t="s">
        <v>340</v>
      </c>
      <c r="D24" s="170" t="s">
        <v>314</v>
      </c>
      <c r="E24" s="171">
        <v>217.5</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315</v>
      </c>
      <c r="S24" s="173" t="s">
        <v>288</v>
      </c>
      <c r="T24" s="174" t="s">
        <v>288</v>
      </c>
      <c r="U24" s="159">
        <v>0</v>
      </c>
      <c r="V24" s="159">
        <f>ROUND(E24*U24,2)</f>
        <v>0</v>
      </c>
      <c r="W24" s="159"/>
      <c r="X24" s="159" t="s">
        <v>302</v>
      </c>
      <c r="Y24" s="149"/>
      <c r="Z24" s="149"/>
      <c r="AA24" s="149"/>
      <c r="AB24" s="149"/>
      <c r="AC24" s="149"/>
      <c r="AD24" s="149"/>
      <c r="AE24" s="149"/>
      <c r="AF24" s="149"/>
      <c r="AG24" s="149" t="s">
        <v>303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62" t="s">
        <v>332</v>
      </c>
      <c r="D25" s="263"/>
      <c r="E25" s="263"/>
      <c r="F25" s="263"/>
      <c r="G25" s="263"/>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305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5" t="s">
        <v>1274</v>
      </c>
      <c r="D26" s="188"/>
      <c r="E26" s="189">
        <v>217.5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307</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68">
        <v>8</v>
      </c>
      <c r="B27" s="169" t="s">
        <v>1275</v>
      </c>
      <c r="C27" s="184" t="s">
        <v>1276</v>
      </c>
      <c r="D27" s="170" t="s">
        <v>314</v>
      </c>
      <c r="E27" s="171">
        <v>43.5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315</v>
      </c>
      <c r="S27" s="173" t="s">
        <v>288</v>
      </c>
      <c r="T27" s="174" t="s">
        <v>288</v>
      </c>
      <c r="U27" s="159">
        <v>0.65200000000000002</v>
      </c>
      <c r="V27" s="159">
        <f>ROUND(E27*U27,2)</f>
        <v>28.36</v>
      </c>
      <c r="W27" s="159"/>
      <c r="X27" s="159" t="s">
        <v>302</v>
      </c>
      <c r="Y27" s="149"/>
      <c r="Z27" s="149"/>
      <c r="AA27" s="149"/>
      <c r="AB27" s="149"/>
      <c r="AC27" s="149"/>
      <c r="AD27" s="149"/>
      <c r="AE27" s="149"/>
      <c r="AF27" s="149"/>
      <c r="AG27" s="149" t="s">
        <v>303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5" t="s">
        <v>1277</v>
      </c>
      <c r="D28" s="188"/>
      <c r="E28" s="189">
        <v>43.5</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307</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1278</v>
      </c>
      <c r="C29" s="184" t="s">
        <v>1279</v>
      </c>
      <c r="D29" s="170" t="s">
        <v>300</v>
      </c>
      <c r="E29" s="171">
        <v>290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315</v>
      </c>
      <c r="S29" s="173" t="s">
        <v>288</v>
      </c>
      <c r="T29" s="174" t="s">
        <v>288</v>
      </c>
      <c r="U29" s="159">
        <v>1.7999999999999999E-2</v>
      </c>
      <c r="V29" s="159">
        <f>ROUND(E29*U29,2)</f>
        <v>5.22</v>
      </c>
      <c r="W29" s="159"/>
      <c r="X29" s="159" t="s">
        <v>302</v>
      </c>
      <c r="Y29" s="149"/>
      <c r="Z29" s="149"/>
      <c r="AA29" s="149"/>
      <c r="AB29" s="149"/>
      <c r="AC29" s="149"/>
      <c r="AD29" s="149"/>
      <c r="AE29" s="149"/>
      <c r="AF29" s="149"/>
      <c r="AG29" s="149" t="s">
        <v>303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2" t="s">
        <v>1280</v>
      </c>
      <c r="D30" s="263"/>
      <c r="E30" s="263"/>
      <c r="F30" s="263"/>
      <c r="G30" s="263"/>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305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95" t="s">
        <v>1281</v>
      </c>
      <c r="D31" s="188"/>
      <c r="E31" s="189">
        <v>290</v>
      </c>
      <c r="F31" s="159"/>
      <c r="G31" s="159"/>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307</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10</v>
      </c>
      <c r="B32" s="169" t="s">
        <v>351</v>
      </c>
      <c r="C32" s="184" t="s">
        <v>352</v>
      </c>
      <c r="D32" s="170" t="s">
        <v>314</v>
      </c>
      <c r="E32" s="171">
        <v>43.5</v>
      </c>
      <c r="F32" s="172"/>
      <c r="G32" s="173">
        <f>ROUND(E32*F32,2)</f>
        <v>0</v>
      </c>
      <c r="H32" s="172"/>
      <c r="I32" s="173">
        <f>ROUND(E32*H32,2)</f>
        <v>0</v>
      </c>
      <c r="J32" s="172"/>
      <c r="K32" s="173">
        <f>ROUND(E32*J32,2)</f>
        <v>0</v>
      </c>
      <c r="L32" s="173">
        <v>21</v>
      </c>
      <c r="M32" s="173">
        <f>G32*(1+L32/100)</f>
        <v>0</v>
      </c>
      <c r="N32" s="171">
        <v>0</v>
      </c>
      <c r="O32" s="171">
        <f>ROUND(E32*N32,2)</f>
        <v>0</v>
      </c>
      <c r="P32" s="171">
        <v>0</v>
      </c>
      <c r="Q32" s="171">
        <f>ROUND(E32*P32,2)</f>
        <v>0</v>
      </c>
      <c r="R32" s="173" t="s">
        <v>315</v>
      </c>
      <c r="S32" s="173" t="s">
        <v>288</v>
      </c>
      <c r="T32" s="174" t="s">
        <v>288</v>
      </c>
      <c r="U32" s="159">
        <v>0</v>
      </c>
      <c r="V32" s="159">
        <f>ROUND(E32*U32,2)</f>
        <v>0</v>
      </c>
      <c r="W32" s="159"/>
      <c r="X32" s="159" t="s">
        <v>302</v>
      </c>
      <c r="Y32" s="149"/>
      <c r="Z32" s="149"/>
      <c r="AA32" s="149"/>
      <c r="AB32" s="149"/>
      <c r="AC32" s="149"/>
      <c r="AD32" s="149"/>
      <c r="AE32" s="149"/>
      <c r="AF32" s="149"/>
      <c r="AG32" s="149" t="s">
        <v>303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5" t="s">
        <v>1277</v>
      </c>
      <c r="D33" s="188"/>
      <c r="E33" s="189">
        <v>43.5</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307</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161" t="s">
        <v>283</v>
      </c>
      <c r="B34" s="162" t="s">
        <v>105</v>
      </c>
      <c r="C34" s="182" t="s">
        <v>106</v>
      </c>
      <c r="D34" s="163"/>
      <c r="E34" s="164"/>
      <c r="F34" s="165"/>
      <c r="G34" s="165">
        <f>SUMIF(AG35:AG50,"&lt;&gt;NOR",G35:G50)</f>
        <v>0</v>
      </c>
      <c r="H34" s="165"/>
      <c r="I34" s="165">
        <f>SUM(I35:I50)</f>
        <v>0</v>
      </c>
      <c r="J34" s="165"/>
      <c r="K34" s="165">
        <f>SUM(K35:K50)</f>
        <v>0</v>
      </c>
      <c r="L34" s="165"/>
      <c r="M34" s="165">
        <f>SUM(M35:M50)</f>
        <v>0</v>
      </c>
      <c r="N34" s="164"/>
      <c r="O34" s="164">
        <f>SUM(O35:O50)</f>
        <v>315.5</v>
      </c>
      <c r="P34" s="164"/>
      <c r="Q34" s="164">
        <f>SUM(Q35:Q50)</f>
        <v>0</v>
      </c>
      <c r="R34" s="165"/>
      <c r="S34" s="165"/>
      <c r="T34" s="166"/>
      <c r="U34" s="160"/>
      <c r="V34" s="160">
        <f>SUM(V35:V50)</f>
        <v>86.39</v>
      </c>
      <c r="W34" s="160"/>
      <c r="X34" s="160"/>
      <c r="AG34" t="s">
        <v>284</v>
      </c>
    </row>
    <row r="35" spans="1:60" ht="22.5" outlineLevel="1" x14ac:dyDescent="0.2">
      <c r="A35" s="168">
        <v>11</v>
      </c>
      <c r="B35" s="169" t="s">
        <v>1282</v>
      </c>
      <c r="C35" s="184" t="s">
        <v>1283</v>
      </c>
      <c r="D35" s="170" t="s">
        <v>300</v>
      </c>
      <c r="E35" s="171">
        <v>290</v>
      </c>
      <c r="F35" s="172"/>
      <c r="G35" s="173">
        <f>ROUND(E35*F35,2)</f>
        <v>0</v>
      </c>
      <c r="H35" s="172"/>
      <c r="I35" s="173">
        <f>ROUND(E35*H35,2)</f>
        <v>0</v>
      </c>
      <c r="J35" s="172"/>
      <c r="K35" s="173">
        <f>ROUND(E35*J35,2)</f>
        <v>0</v>
      </c>
      <c r="L35" s="173">
        <v>21</v>
      </c>
      <c r="M35" s="173">
        <f>G35*(1+L35/100)</f>
        <v>0</v>
      </c>
      <c r="N35" s="171">
        <v>0.441</v>
      </c>
      <c r="O35" s="171">
        <f>ROUND(E35*N35,2)</f>
        <v>127.89</v>
      </c>
      <c r="P35" s="171">
        <v>0</v>
      </c>
      <c r="Q35" s="171">
        <f>ROUND(E35*P35,2)</f>
        <v>0</v>
      </c>
      <c r="R35" s="173" t="s">
        <v>301</v>
      </c>
      <c r="S35" s="173" t="s">
        <v>288</v>
      </c>
      <c r="T35" s="174" t="s">
        <v>288</v>
      </c>
      <c r="U35" s="159">
        <v>0.03</v>
      </c>
      <c r="V35" s="159">
        <f>ROUND(E35*U35,2)</f>
        <v>8.6999999999999993</v>
      </c>
      <c r="W35" s="159"/>
      <c r="X35" s="159" t="s">
        <v>302</v>
      </c>
      <c r="Y35" s="149"/>
      <c r="Z35" s="149"/>
      <c r="AA35" s="149"/>
      <c r="AB35" s="149"/>
      <c r="AC35" s="149"/>
      <c r="AD35" s="149"/>
      <c r="AE35" s="149"/>
      <c r="AF35" s="149"/>
      <c r="AG35" s="149" t="s">
        <v>303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1281</v>
      </c>
      <c r="D36" s="188"/>
      <c r="E36" s="189">
        <v>290</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307</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68">
        <v>12</v>
      </c>
      <c r="B37" s="169" t="s">
        <v>1284</v>
      </c>
      <c r="C37" s="184" t="s">
        <v>1285</v>
      </c>
      <c r="D37" s="170" t="s">
        <v>300</v>
      </c>
      <c r="E37" s="171">
        <v>290</v>
      </c>
      <c r="F37" s="172"/>
      <c r="G37" s="173">
        <f>ROUND(E37*F37,2)</f>
        <v>0</v>
      </c>
      <c r="H37" s="172"/>
      <c r="I37" s="173">
        <f>ROUND(E37*H37,2)</f>
        <v>0</v>
      </c>
      <c r="J37" s="172"/>
      <c r="K37" s="173">
        <f>ROUND(E37*J37,2)</f>
        <v>0</v>
      </c>
      <c r="L37" s="173">
        <v>21</v>
      </c>
      <c r="M37" s="173">
        <f>G37*(1+L37/100)</f>
        <v>0</v>
      </c>
      <c r="N37" s="171">
        <v>0.15826000000000001</v>
      </c>
      <c r="O37" s="171">
        <f>ROUND(E37*N37,2)</f>
        <v>45.9</v>
      </c>
      <c r="P37" s="171">
        <v>0</v>
      </c>
      <c r="Q37" s="171">
        <f>ROUND(E37*P37,2)</f>
        <v>0</v>
      </c>
      <c r="R37" s="173" t="s">
        <v>301</v>
      </c>
      <c r="S37" s="173" t="s">
        <v>288</v>
      </c>
      <c r="T37" s="174" t="s">
        <v>288</v>
      </c>
      <c r="U37" s="159">
        <v>0.06</v>
      </c>
      <c r="V37" s="159">
        <f>ROUND(E37*U37,2)</f>
        <v>17.399999999999999</v>
      </c>
      <c r="W37" s="159"/>
      <c r="X37" s="159" t="s">
        <v>302</v>
      </c>
      <c r="Y37" s="149"/>
      <c r="Z37" s="149"/>
      <c r="AA37" s="149"/>
      <c r="AB37" s="149"/>
      <c r="AC37" s="149"/>
      <c r="AD37" s="149"/>
      <c r="AE37" s="149"/>
      <c r="AF37" s="149"/>
      <c r="AG37" s="149" t="s">
        <v>303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2" t="s">
        <v>1286</v>
      </c>
      <c r="D38" s="263"/>
      <c r="E38" s="263"/>
      <c r="F38" s="263"/>
      <c r="G38" s="263"/>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305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5" t="s">
        <v>1281</v>
      </c>
      <c r="D39" s="188"/>
      <c r="E39" s="189">
        <v>290</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307</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13</v>
      </c>
      <c r="B40" s="169" t="s">
        <v>1287</v>
      </c>
      <c r="C40" s="184" t="s">
        <v>1288</v>
      </c>
      <c r="D40" s="170" t="s">
        <v>300</v>
      </c>
      <c r="E40" s="171">
        <v>290</v>
      </c>
      <c r="F40" s="172"/>
      <c r="G40" s="173">
        <f>ROUND(E40*F40,2)</f>
        <v>0</v>
      </c>
      <c r="H40" s="172"/>
      <c r="I40" s="173">
        <f>ROUND(E40*H40,2)</f>
        <v>0</v>
      </c>
      <c r="J40" s="172"/>
      <c r="K40" s="173">
        <f>ROUND(E40*J40,2)</f>
        <v>0</v>
      </c>
      <c r="L40" s="173">
        <v>21</v>
      </c>
      <c r="M40" s="173">
        <f>G40*(1+L40/100)</f>
        <v>0</v>
      </c>
      <c r="N40" s="171">
        <v>0.38313999999999998</v>
      </c>
      <c r="O40" s="171">
        <f>ROUND(E40*N40,2)</f>
        <v>111.11</v>
      </c>
      <c r="P40" s="171">
        <v>0</v>
      </c>
      <c r="Q40" s="171">
        <f>ROUND(E40*P40,2)</f>
        <v>0</v>
      </c>
      <c r="R40" s="173" t="s">
        <v>301</v>
      </c>
      <c r="S40" s="173" t="s">
        <v>288</v>
      </c>
      <c r="T40" s="174" t="s">
        <v>288</v>
      </c>
      <c r="U40" s="159">
        <v>2.5999999999999999E-2</v>
      </c>
      <c r="V40" s="159">
        <f>ROUND(E40*U40,2)</f>
        <v>7.54</v>
      </c>
      <c r="W40" s="159"/>
      <c r="X40" s="159" t="s">
        <v>302</v>
      </c>
      <c r="Y40" s="149"/>
      <c r="Z40" s="149"/>
      <c r="AA40" s="149"/>
      <c r="AB40" s="149"/>
      <c r="AC40" s="149"/>
      <c r="AD40" s="149"/>
      <c r="AE40" s="149"/>
      <c r="AF40" s="149"/>
      <c r="AG40" s="149" t="s">
        <v>303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2" t="s">
        <v>1289</v>
      </c>
      <c r="D41" s="263"/>
      <c r="E41" s="263"/>
      <c r="F41" s="263"/>
      <c r="G41" s="263"/>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305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5" t="s">
        <v>1281</v>
      </c>
      <c r="D42" s="188"/>
      <c r="E42" s="189">
        <v>290</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307</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14</v>
      </c>
      <c r="B43" s="169" t="s">
        <v>1290</v>
      </c>
      <c r="C43" s="184" t="s">
        <v>1291</v>
      </c>
      <c r="D43" s="170" t="s">
        <v>300</v>
      </c>
      <c r="E43" s="171">
        <v>363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301</v>
      </c>
      <c r="S43" s="173" t="s">
        <v>288</v>
      </c>
      <c r="T43" s="174" t="s">
        <v>288</v>
      </c>
      <c r="U43" s="159">
        <v>9.0999999999999998E-2</v>
      </c>
      <c r="V43" s="159">
        <f>ROUND(E43*U43,2)</f>
        <v>33.03</v>
      </c>
      <c r="W43" s="159"/>
      <c r="X43" s="159" t="s">
        <v>302</v>
      </c>
      <c r="Y43" s="149"/>
      <c r="Z43" s="149"/>
      <c r="AA43" s="149"/>
      <c r="AB43" s="149"/>
      <c r="AC43" s="149"/>
      <c r="AD43" s="149"/>
      <c r="AE43" s="149"/>
      <c r="AF43" s="149"/>
      <c r="AG43" s="149" t="s">
        <v>303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5" t="s">
        <v>1292</v>
      </c>
      <c r="D44" s="188"/>
      <c r="E44" s="189">
        <v>363</v>
      </c>
      <c r="F44" s="159"/>
      <c r="G44" s="15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307</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68">
        <v>15</v>
      </c>
      <c r="B45" s="169" t="s">
        <v>1293</v>
      </c>
      <c r="C45" s="184" t="s">
        <v>1294</v>
      </c>
      <c r="D45" s="170" t="s">
        <v>300</v>
      </c>
      <c r="E45" s="171">
        <v>580</v>
      </c>
      <c r="F45" s="172"/>
      <c r="G45" s="173">
        <f>ROUND(E45*F45,2)</f>
        <v>0</v>
      </c>
      <c r="H45" s="172"/>
      <c r="I45" s="173">
        <f>ROUND(E45*H45,2)</f>
        <v>0</v>
      </c>
      <c r="J45" s="172"/>
      <c r="K45" s="173">
        <f>ROUND(E45*J45,2)</f>
        <v>0</v>
      </c>
      <c r="L45" s="173">
        <v>21</v>
      </c>
      <c r="M45" s="173">
        <f>G45*(1+L45/100)</f>
        <v>0</v>
      </c>
      <c r="N45" s="171">
        <v>6.0999999999999997E-4</v>
      </c>
      <c r="O45" s="171">
        <f>ROUND(E45*N45,2)</f>
        <v>0.35</v>
      </c>
      <c r="P45" s="171">
        <v>0</v>
      </c>
      <c r="Q45" s="171">
        <f>ROUND(E45*P45,2)</f>
        <v>0</v>
      </c>
      <c r="R45" s="173" t="s">
        <v>301</v>
      </c>
      <c r="S45" s="173" t="s">
        <v>288</v>
      </c>
      <c r="T45" s="174" t="s">
        <v>288</v>
      </c>
      <c r="U45" s="159">
        <v>2E-3</v>
      </c>
      <c r="V45" s="159">
        <f>ROUND(E45*U45,2)</f>
        <v>1.1599999999999999</v>
      </c>
      <c r="W45" s="159"/>
      <c r="X45" s="159" t="s">
        <v>302</v>
      </c>
      <c r="Y45" s="149"/>
      <c r="Z45" s="149"/>
      <c r="AA45" s="149"/>
      <c r="AB45" s="149"/>
      <c r="AC45" s="149"/>
      <c r="AD45" s="149"/>
      <c r="AE45" s="149"/>
      <c r="AF45" s="149"/>
      <c r="AG45" s="149" t="s">
        <v>303</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5" t="s">
        <v>1295</v>
      </c>
      <c r="D46" s="188"/>
      <c r="E46" s="189">
        <v>580</v>
      </c>
      <c r="F46" s="159"/>
      <c r="G46" s="15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307</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8">
        <v>16</v>
      </c>
      <c r="B47" s="169" t="s">
        <v>1296</v>
      </c>
      <c r="C47" s="184" t="s">
        <v>1297</v>
      </c>
      <c r="D47" s="170" t="s">
        <v>300</v>
      </c>
      <c r="E47" s="171">
        <v>290</v>
      </c>
      <c r="F47" s="172"/>
      <c r="G47" s="173">
        <f>ROUND(E47*F47,2)</f>
        <v>0</v>
      </c>
      <c r="H47" s="172"/>
      <c r="I47" s="173">
        <f>ROUND(E47*H47,2)</f>
        <v>0</v>
      </c>
      <c r="J47" s="172"/>
      <c r="K47" s="173">
        <f>ROUND(E47*J47,2)</f>
        <v>0</v>
      </c>
      <c r="L47" s="173">
        <v>21</v>
      </c>
      <c r="M47" s="173">
        <f>G47*(1+L47/100)</f>
        <v>0</v>
      </c>
      <c r="N47" s="171">
        <v>0.10373</v>
      </c>
      <c r="O47" s="171">
        <f>ROUND(E47*N47,2)</f>
        <v>30.08</v>
      </c>
      <c r="P47" s="171">
        <v>0</v>
      </c>
      <c r="Q47" s="171">
        <f>ROUND(E47*P47,2)</f>
        <v>0</v>
      </c>
      <c r="R47" s="173" t="s">
        <v>301</v>
      </c>
      <c r="S47" s="173" t="s">
        <v>288</v>
      </c>
      <c r="T47" s="174" t="s">
        <v>288</v>
      </c>
      <c r="U47" s="159">
        <v>6.4000000000000001E-2</v>
      </c>
      <c r="V47" s="159">
        <f>ROUND(E47*U47,2)</f>
        <v>18.559999999999999</v>
      </c>
      <c r="W47" s="159"/>
      <c r="X47" s="159" t="s">
        <v>302</v>
      </c>
      <c r="Y47" s="149"/>
      <c r="Z47" s="149"/>
      <c r="AA47" s="149"/>
      <c r="AB47" s="149"/>
      <c r="AC47" s="149"/>
      <c r="AD47" s="149"/>
      <c r="AE47" s="149"/>
      <c r="AF47" s="149"/>
      <c r="AG47" s="149" t="s">
        <v>303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5" t="s">
        <v>1281</v>
      </c>
      <c r="D48" s="188"/>
      <c r="E48" s="189">
        <v>290</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307</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68">
        <v>17</v>
      </c>
      <c r="B49" s="169" t="s">
        <v>1298</v>
      </c>
      <c r="C49" s="184" t="s">
        <v>1299</v>
      </c>
      <c r="D49" s="170" t="s">
        <v>300</v>
      </c>
      <c r="E49" s="171">
        <v>417.45</v>
      </c>
      <c r="F49" s="172"/>
      <c r="G49" s="173">
        <f>ROUND(E49*F49,2)</f>
        <v>0</v>
      </c>
      <c r="H49" s="172"/>
      <c r="I49" s="173">
        <f>ROUND(E49*H49,2)</f>
        <v>0</v>
      </c>
      <c r="J49" s="172"/>
      <c r="K49" s="173">
        <f>ROUND(E49*J49,2)</f>
        <v>0</v>
      </c>
      <c r="L49" s="173">
        <v>21</v>
      </c>
      <c r="M49" s="173">
        <f>G49*(1+L49/100)</f>
        <v>0</v>
      </c>
      <c r="N49" s="171">
        <v>4.0000000000000002E-4</v>
      </c>
      <c r="O49" s="171">
        <f>ROUND(E49*N49,2)</f>
        <v>0.17</v>
      </c>
      <c r="P49" s="171">
        <v>0</v>
      </c>
      <c r="Q49" s="171">
        <f>ROUND(E49*P49,2)</f>
        <v>0</v>
      </c>
      <c r="R49" s="173" t="s">
        <v>360</v>
      </c>
      <c r="S49" s="173" t="s">
        <v>288</v>
      </c>
      <c r="T49" s="174" t="s">
        <v>288</v>
      </c>
      <c r="U49" s="159">
        <v>0</v>
      </c>
      <c r="V49" s="159">
        <f>ROUND(E49*U49,2)</f>
        <v>0</v>
      </c>
      <c r="W49" s="159"/>
      <c r="X49" s="159" t="s">
        <v>361</v>
      </c>
      <c r="Y49" s="149"/>
      <c r="Z49" s="149"/>
      <c r="AA49" s="149"/>
      <c r="AB49" s="149"/>
      <c r="AC49" s="149"/>
      <c r="AD49" s="149"/>
      <c r="AE49" s="149"/>
      <c r="AF49" s="149"/>
      <c r="AG49" s="149" t="s">
        <v>362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5" t="s">
        <v>1300</v>
      </c>
      <c r="D50" s="188"/>
      <c r="E50" s="189">
        <v>417.45</v>
      </c>
      <c r="F50" s="159"/>
      <c r="G50" s="15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307</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1" t="s">
        <v>283</v>
      </c>
      <c r="B51" s="162" t="s">
        <v>115</v>
      </c>
      <c r="C51" s="182" t="s">
        <v>116</v>
      </c>
      <c r="D51" s="163"/>
      <c r="E51" s="164"/>
      <c r="F51" s="165"/>
      <c r="G51" s="165">
        <f>SUMIF(AG52:AG55,"&lt;&gt;NOR",G52:G55)</f>
        <v>0</v>
      </c>
      <c r="H51" s="165"/>
      <c r="I51" s="165">
        <f>SUM(I52:I55)</f>
        <v>0</v>
      </c>
      <c r="J51" s="165"/>
      <c r="K51" s="165">
        <f>SUM(K52:K55)</f>
        <v>0</v>
      </c>
      <c r="L51" s="165"/>
      <c r="M51" s="165">
        <f>SUM(M52:M55)</f>
        <v>0</v>
      </c>
      <c r="N51" s="164"/>
      <c r="O51" s="164">
        <f>SUM(O52:O55)</f>
        <v>1.29</v>
      </c>
      <c r="P51" s="164"/>
      <c r="Q51" s="164">
        <f>SUM(Q52:Q55)</f>
        <v>0</v>
      </c>
      <c r="R51" s="165"/>
      <c r="S51" s="165"/>
      <c r="T51" s="166"/>
      <c r="U51" s="160"/>
      <c r="V51" s="160">
        <f>SUM(V52:V55)</f>
        <v>11.469999999999999</v>
      </c>
      <c r="W51" s="160"/>
      <c r="X51" s="160"/>
      <c r="AG51" t="s">
        <v>284</v>
      </c>
    </row>
    <row r="52" spans="1:60" outlineLevel="1" x14ac:dyDescent="0.2">
      <c r="A52" s="168">
        <v>18</v>
      </c>
      <c r="B52" s="169" t="s">
        <v>1301</v>
      </c>
      <c r="C52" s="184" t="s">
        <v>1302</v>
      </c>
      <c r="D52" s="170" t="s">
        <v>509</v>
      </c>
      <c r="E52" s="171">
        <v>1</v>
      </c>
      <c r="F52" s="172"/>
      <c r="G52" s="173">
        <f>ROUND(E52*F52,2)</f>
        <v>0</v>
      </c>
      <c r="H52" s="172"/>
      <c r="I52" s="173">
        <f>ROUND(E52*H52,2)</f>
        <v>0</v>
      </c>
      <c r="J52" s="172"/>
      <c r="K52" s="173">
        <f>ROUND(E52*J52,2)</f>
        <v>0</v>
      </c>
      <c r="L52" s="173">
        <v>21</v>
      </c>
      <c r="M52" s="173">
        <f>G52*(1+L52/100)</f>
        <v>0</v>
      </c>
      <c r="N52" s="171">
        <v>0.43381999999999998</v>
      </c>
      <c r="O52" s="171">
        <f>ROUND(E52*N52,2)</f>
        <v>0.43</v>
      </c>
      <c r="P52" s="171">
        <v>0</v>
      </c>
      <c r="Q52" s="171">
        <f>ROUND(E52*P52,2)</f>
        <v>0</v>
      </c>
      <c r="R52" s="173" t="s">
        <v>301</v>
      </c>
      <c r="S52" s="173" t="s">
        <v>288</v>
      </c>
      <c r="T52" s="174" t="s">
        <v>288</v>
      </c>
      <c r="U52" s="159">
        <v>3.839</v>
      </c>
      <c r="V52" s="159">
        <f>ROUND(E52*U52,2)</f>
        <v>3.84</v>
      </c>
      <c r="W52" s="159"/>
      <c r="X52" s="159" t="s">
        <v>302</v>
      </c>
      <c r="Y52" s="149"/>
      <c r="Z52" s="149"/>
      <c r="AA52" s="149"/>
      <c r="AB52" s="149"/>
      <c r="AC52" s="149"/>
      <c r="AD52" s="149"/>
      <c r="AE52" s="149"/>
      <c r="AF52" s="149"/>
      <c r="AG52" s="149" t="s">
        <v>303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1" x14ac:dyDescent="0.2">
      <c r="A53" s="156"/>
      <c r="B53" s="157"/>
      <c r="C53" s="262" t="s">
        <v>1303</v>
      </c>
      <c r="D53" s="263"/>
      <c r="E53" s="263"/>
      <c r="F53" s="263"/>
      <c r="G53" s="263"/>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305</v>
      </c>
      <c r="AH53" s="149"/>
      <c r="AI53" s="149"/>
      <c r="AJ53" s="149"/>
      <c r="AK53" s="149"/>
      <c r="AL53" s="149"/>
      <c r="AM53" s="149"/>
      <c r="AN53" s="149"/>
      <c r="AO53" s="149"/>
      <c r="AP53" s="149"/>
      <c r="AQ53" s="149"/>
      <c r="AR53" s="149"/>
      <c r="AS53" s="149"/>
      <c r="AT53" s="149"/>
      <c r="AU53" s="149"/>
      <c r="AV53" s="149"/>
      <c r="AW53" s="149"/>
      <c r="AX53" s="149"/>
      <c r="AY53" s="149"/>
      <c r="AZ53" s="149"/>
      <c r="BA53" s="194" t="str">
        <f>C53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3" s="149"/>
      <c r="BC53" s="149"/>
      <c r="BD53" s="149"/>
      <c r="BE53" s="149"/>
      <c r="BF53" s="149"/>
      <c r="BG53" s="149"/>
      <c r="BH53" s="149"/>
    </row>
    <row r="54" spans="1:60" outlineLevel="1" x14ac:dyDescent="0.2">
      <c r="A54" s="168">
        <v>19</v>
      </c>
      <c r="B54" s="169" t="s">
        <v>1304</v>
      </c>
      <c r="C54" s="184" t="s">
        <v>1305</v>
      </c>
      <c r="D54" s="170" t="s">
        <v>509</v>
      </c>
      <c r="E54" s="171">
        <v>2</v>
      </c>
      <c r="F54" s="172"/>
      <c r="G54" s="173">
        <f>ROUND(E54*F54,2)</f>
        <v>0</v>
      </c>
      <c r="H54" s="172"/>
      <c r="I54" s="173">
        <f>ROUND(E54*H54,2)</f>
        <v>0</v>
      </c>
      <c r="J54" s="172"/>
      <c r="K54" s="173">
        <f>ROUND(E54*J54,2)</f>
        <v>0</v>
      </c>
      <c r="L54" s="173">
        <v>21</v>
      </c>
      <c r="M54" s="173">
        <f>G54*(1+L54/100)</f>
        <v>0</v>
      </c>
      <c r="N54" s="171">
        <v>0.43093999999999999</v>
      </c>
      <c r="O54" s="171">
        <f>ROUND(E54*N54,2)</f>
        <v>0.86</v>
      </c>
      <c r="P54" s="171">
        <v>0</v>
      </c>
      <c r="Q54" s="171">
        <f>ROUND(E54*P54,2)</f>
        <v>0</v>
      </c>
      <c r="R54" s="173" t="s">
        <v>301</v>
      </c>
      <c r="S54" s="173" t="s">
        <v>288</v>
      </c>
      <c r="T54" s="174" t="s">
        <v>288</v>
      </c>
      <c r="U54" s="159">
        <v>3.8170000000000002</v>
      </c>
      <c r="V54" s="159">
        <f>ROUND(E54*U54,2)</f>
        <v>7.63</v>
      </c>
      <c r="W54" s="159"/>
      <c r="X54" s="159" t="s">
        <v>302</v>
      </c>
      <c r="Y54" s="149"/>
      <c r="Z54" s="149"/>
      <c r="AA54" s="149"/>
      <c r="AB54" s="149"/>
      <c r="AC54" s="149"/>
      <c r="AD54" s="149"/>
      <c r="AE54" s="149"/>
      <c r="AF54" s="149"/>
      <c r="AG54" s="149" t="s">
        <v>303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1" x14ac:dyDescent="0.2">
      <c r="A55" s="156"/>
      <c r="B55" s="157"/>
      <c r="C55" s="262" t="s">
        <v>1303</v>
      </c>
      <c r="D55" s="263"/>
      <c r="E55" s="263"/>
      <c r="F55" s="263"/>
      <c r="G55" s="263"/>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305</v>
      </c>
      <c r="AH55" s="149"/>
      <c r="AI55" s="149"/>
      <c r="AJ55" s="149"/>
      <c r="AK55" s="149"/>
      <c r="AL55" s="149"/>
      <c r="AM55" s="149"/>
      <c r="AN55" s="149"/>
      <c r="AO55" s="149"/>
      <c r="AP55" s="149"/>
      <c r="AQ55" s="149"/>
      <c r="AR55" s="149"/>
      <c r="AS55" s="149"/>
      <c r="AT55" s="149"/>
      <c r="AU55" s="149"/>
      <c r="AV55" s="149"/>
      <c r="AW55" s="149"/>
      <c r="AX55" s="149"/>
      <c r="AY55" s="149"/>
      <c r="AZ55" s="149"/>
      <c r="BA55" s="194" t="str">
        <f>C55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5" s="149"/>
      <c r="BC55" s="149"/>
      <c r="BD55" s="149"/>
      <c r="BE55" s="149"/>
      <c r="BF55" s="149"/>
      <c r="BG55" s="149"/>
      <c r="BH55" s="149"/>
    </row>
    <row r="56" spans="1:60" x14ac:dyDescent="0.2">
      <c r="A56" s="161" t="s">
        <v>283</v>
      </c>
      <c r="B56" s="162" t="s">
        <v>117</v>
      </c>
      <c r="C56" s="182" t="s">
        <v>118</v>
      </c>
      <c r="D56" s="163"/>
      <c r="E56" s="164"/>
      <c r="F56" s="165"/>
      <c r="G56" s="165">
        <f>SUMIF(AG57:AG68,"&lt;&gt;NOR",G57:G68)</f>
        <v>0</v>
      </c>
      <c r="H56" s="165"/>
      <c r="I56" s="165">
        <f>SUM(I57:I68)</f>
        <v>0</v>
      </c>
      <c r="J56" s="165"/>
      <c r="K56" s="165">
        <f>SUM(K57:K68)</f>
        <v>0</v>
      </c>
      <c r="L56" s="165"/>
      <c r="M56" s="165">
        <f>SUM(M57:M68)</f>
        <v>0</v>
      </c>
      <c r="N56" s="164"/>
      <c r="O56" s="164">
        <f>SUM(O57:O68)</f>
        <v>13.55</v>
      </c>
      <c r="P56" s="164"/>
      <c r="Q56" s="164">
        <f>SUM(Q57:Q68)</f>
        <v>0</v>
      </c>
      <c r="R56" s="165"/>
      <c r="S56" s="165"/>
      <c r="T56" s="166"/>
      <c r="U56" s="160"/>
      <c r="V56" s="160">
        <f>SUM(V57:V68)</f>
        <v>21.22</v>
      </c>
      <c r="W56" s="160"/>
      <c r="X56" s="160"/>
      <c r="AG56" t="s">
        <v>284</v>
      </c>
    </row>
    <row r="57" spans="1:60" ht="45" outlineLevel="1" x14ac:dyDescent="0.2">
      <c r="A57" s="168">
        <v>20</v>
      </c>
      <c r="B57" s="169" t="s">
        <v>1306</v>
      </c>
      <c r="C57" s="184" t="s">
        <v>1307</v>
      </c>
      <c r="D57" s="170" t="s">
        <v>518</v>
      </c>
      <c r="E57" s="171">
        <v>7.5</v>
      </c>
      <c r="F57" s="172"/>
      <c r="G57" s="173">
        <f>ROUND(E57*F57,2)</f>
        <v>0</v>
      </c>
      <c r="H57" s="172"/>
      <c r="I57" s="173">
        <f>ROUND(E57*H57,2)</f>
        <v>0</v>
      </c>
      <c r="J57" s="172"/>
      <c r="K57" s="173">
        <f>ROUND(E57*J57,2)</f>
        <v>0</v>
      </c>
      <c r="L57" s="173">
        <v>21</v>
      </c>
      <c r="M57" s="173">
        <f>G57*(1+L57/100)</f>
        <v>0</v>
      </c>
      <c r="N57" s="171">
        <v>0.26940999999999998</v>
      </c>
      <c r="O57" s="171">
        <f>ROUND(E57*N57,2)</f>
        <v>2.02</v>
      </c>
      <c r="P57" s="171">
        <v>0</v>
      </c>
      <c r="Q57" s="171">
        <f>ROUND(E57*P57,2)</f>
        <v>0</v>
      </c>
      <c r="R57" s="173" t="s">
        <v>301</v>
      </c>
      <c r="S57" s="173" t="s">
        <v>288</v>
      </c>
      <c r="T57" s="174" t="s">
        <v>288</v>
      </c>
      <c r="U57" s="159">
        <v>0.27200000000000002</v>
      </c>
      <c r="V57" s="159">
        <f>ROUND(E57*U57,2)</f>
        <v>2.04</v>
      </c>
      <c r="W57" s="159"/>
      <c r="X57" s="159" t="s">
        <v>302</v>
      </c>
      <c r="Y57" s="149"/>
      <c r="Z57" s="149"/>
      <c r="AA57" s="149"/>
      <c r="AB57" s="149"/>
      <c r="AC57" s="149"/>
      <c r="AD57" s="149"/>
      <c r="AE57" s="149"/>
      <c r="AF57" s="149"/>
      <c r="AG57" s="149" t="s">
        <v>303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2" t="s">
        <v>1308</v>
      </c>
      <c r="D58" s="263"/>
      <c r="E58" s="263"/>
      <c r="F58" s="263"/>
      <c r="G58" s="263"/>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305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195" t="s">
        <v>1309</v>
      </c>
      <c r="D59" s="188"/>
      <c r="E59" s="189">
        <v>7.5</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307</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45" outlineLevel="1" x14ac:dyDescent="0.2">
      <c r="A60" s="168">
        <v>21</v>
      </c>
      <c r="B60" s="169" t="s">
        <v>1310</v>
      </c>
      <c r="C60" s="184" t="s">
        <v>1311</v>
      </c>
      <c r="D60" s="170" t="s">
        <v>518</v>
      </c>
      <c r="E60" s="171">
        <v>58</v>
      </c>
      <c r="F60" s="172"/>
      <c r="G60" s="173">
        <f>ROUND(E60*F60,2)</f>
        <v>0</v>
      </c>
      <c r="H60" s="172"/>
      <c r="I60" s="173">
        <f>ROUND(E60*H60,2)</f>
        <v>0</v>
      </c>
      <c r="J60" s="172"/>
      <c r="K60" s="173">
        <f>ROUND(E60*J60,2)</f>
        <v>0</v>
      </c>
      <c r="L60" s="173">
        <v>21</v>
      </c>
      <c r="M60" s="173">
        <f>G60*(1+L60/100)</f>
        <v>0</v>
      </c>
      <c r="N60" s="171">
        <v>0.19520000000000001</v>
      </c>
      <c r="O60" s="171">
        <f>ROUND(E60*N60,2)</f>
        <v>11.32</v>
      </c>
      <c r="P60" s="171">
        <v>0</v>
      </c>
      <c r="Q60" s="171">
        <f>ROUND(E60*P60,2)</f>
        <v>0</v>
      </c>
      <c r="R60" s="173" t="s">
        <v>301</v>
      </c>
      <c r="S60" s="173" t="s">
        <v>288</v>
      </c>
      <c r="T60" s="174" t="s">
        <v>288</v>
      </c>
      <c r="U60" s="159">
        <v>0.27</v>
      </c>
      <c r="V60" s="159">
        <f>ROUND(E60*U60,2)</f>
        <v>15.66</v>
      </c>
      <c r="W60" s="159"/>
      <c r="X60" s="159" t="s">
        <v>302</v>
      </c>
      <c r="Y60" s="149"/>
      <c r="Z60" s="149"/>
      <c r="AA60" s="149"/>
      <c r="AB60" s="149"/>
      <c r="AC60" s="149"/>
      <c r="AD60" s="149"/>
      <c r="AE60" s="149"/>
      <c r="AF60" s="149"/>
      <c r="AG60" s="149" t="s">
        <v>303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2" t="s">
        <v>1308</v>
      </c>
      <c r="D61" s="263"/>
      <c r="E61" s="263"/>
      <c r="F61" s="263"/>
      <c r="G61" s="263"/>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305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5" t="s">
        <v>1312</v>
      </c>
      <c r="D62" s="188"/>
      <c r="E62" s="189">
        <v>58</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307</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45" outlineLevel="1" x14ac:dyDescent="0.2">
      <c r="A63" s="168">
        <v>22</v>
      </c>
      <c r="B63" s="169" t="s">
        <v>1313</v>
      </c>
      <c r="C63" s="184" t="s">
        <v>1314</v>
      </c>
      <c r="D63" s="170" t="s">
        <v>518</v>
      </c>
      <c r="E63" s="171">
        <v>1</v>
      </c>
      <c r="F63" s="172"/>
      <c r="G63" s="173">
        <f>ROUND(E63*F63,2)</f>
        <v>0</v>
      </c>
      <c r="H63" s="172"/>
      <c r="I63" s="173">
        <f>ROUND(E63*H63,2)</f>
        <v>0</v>
      </c>
      <c r="J63" s="172"/>
      <c r="K63" s="173">
        <f>ROUND(E63*J63,2)</f>
        <v>0</v>
      </c>
      <c r="L63" s="173">
        <v>21</v>
      </c>
      <c r="M63" s="173">
        <f>G63*(1+L63/100)</f>
        <v>0</v>
      </c>
      <c r="N63" s="171">
        <v>0.21115999999999999</v>
      </c>
      <c r="O63" s="171">
        <f>ROUND(E63*N63,2)</f>
        <v>0.21</v>
      </c>
      <c r="P63" s="171">
        <v>0</v>
      </c>
      <c r="Q63" s="171">
        <f>ROUND(E63*P63,2)</f>
        <v>0</v>
      </c>
      <c r="R63" s="173" t="s">
        <v>301</v>
      </c>
      <c r="S63" s="173" t="s">
        <v>288</v>
      </c>
      <c r="T63" s="174" t="s">
        <v>288</v>
      </c>
      <c r="U63" s="159">
        <v>0.27200000000000002</v>
      </c>
      <c r="V63" s="159">
        <f>ROUND(E63*U63,2)</f>
        <v>0.27</v>
      </c>
      <c r="W63" s="159"/>
      <c r="X63" s="159" t="s">
        <v>302</v>
      </c>
      <c r="Y63" s="149"/>
      <c r="Z63" s="149"/>
      <c r="AA63" s="149"/>
      <c r="AB63" s="149"/>
      <c r="AC63" s="149"/>
      <c r="AD63" s="149"/>
      <c r="AE63" s="149"/>
      <c r="AF63" s="149"/>
      <c r="AG63" s="149" t="s">
        <v>303</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2" t="s">
        <v>1308</v>
      </c>
      <c r="D64" s="263"/>
      <c r="E64" s="263"/>
      <c r="F64" s="263"/>
      <c r="G64" s="263"/>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1315</v>
      </c>
      <c r="D65" s="188"/>
      <c r="E65" s="189">
        <v>1</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307</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23</v>
      </c>
      <c r="B66" s="169" t="s">
        <v>1316</v>
      </c>
      <c r="C66" s="184" t="s">
        <v>1317</v>
      </c>
      <c r="D66" s="170" t="s">
        <v>518</v>
      </c>
      <c r="E66" s="171">
        <v>59</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301</v>
      </c>
      <c r="S66" s="173" t="s">
        <v>288</v>
      </c>
      <c r="T66" s="174" t="s">
        <v>288</v>
      </c>
      <c r="U66" s="159">
        <v>5.5E-2</v>
      </c>
      <c r="V66" s="159">
        <f>ROUND(E66*U66,2)</f>
        <v>3.25</v>
      </c>
      <c r="W66" s="159"/>
      <c r="X66" s="159" t="s">
        <v>302</v>
      </c>
      <c r="Y66" s="149"/>
      <c r="Z66" s="149"/>
      <c r="AA66" s="149"/>
      <c r="AB66" s="149"/>
      <c r="AC66" s="149"/>
      <c r="AD66" s="149"/>
      <c r="AE66" s="149"/>
      <c r="AF66" s="149"/>
      <c r="AG66" s="149" t="s">
        <v>303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62" t="s">
        <v>1318</v>
      </c>
      <c r="D67" s="263"/>
      <c r="E67" s="263"/>
      <c r="F67" s="263"/>
      <c r="G67" s="263"/>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1319</v>
      </c>
      <c r="D68" s="188"/>
      <c r="E68" s="189">
        <v>59</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307</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x14ac:dyDescent="0.2">
      <c r="A69" s="161" t="s">
        <v>283</v>
      </c>
      <c r="B69" s="162" t="s">
        <v>129</v>
      </c>
      <c r="C69" s="182" t="s">
        <v>130</v>
      </c>
      <c r="D69" s="163"/>
      <c r="E69" s="164"/>
      <c r="F69" s="165"/>
      <c r="G69" s="165">
        <f>SUMIF(AG70:AG71,"&lt;&gt;NOR",G70:G71)</f>
        <v>0</v>
      </c>
      <c r="H69" s="165"/>
      <c r="I69" s="165">
        <f>SUM(I70:I71)</f>
        <v>0</v>
      </c>
      <c r="J69" s="165"/>
      <c r="K69" s="165">
        <f>SUM(K70:K71)</f>
        <v>0</v>
      </c>
      <c r="L69" s="165"/>
      <c r="M69" s="165">
        <f>SUM(M70:M71)</f>
        <v>0</v>
      </c>
      <c r="N69" s="164"/>
      <c r="O69" s="164">
        <f>SUM(O70:O71)</f>
        <v>0</v>
      </c>
      <c r="P69" s="164"/>
      <c r="Q69" s="164">
        <f>SUM(Q70:Q71)</f>
        <v>0</v>
      </c>
      <c r="R69" s="165"/>
      <c r="S69" s="165"/>
      <c r="T69" s="166"/>
      <c r="U69" s="160"/>
      <c r="V69" s="160">
        <f>SUM(V70:V71)</f>
        <v>5.29</v>
      </c>
      <c r="W69" s="160"/>
      <c r="X69" s="160"/>
      <c r="AG69" t="s">
        <v>284</v>
      </c>
    </row>
    <row r="70" spans="1:60" outlineLevel="1" x14ac:dyDescent="0.2">
      <c r="A70" s="168">
        <v>24</v>
      </c>
      <c r="B70" s="169" t="s">
        <v>1320</v>
      </c>
      <c r="C70" s="184" t="s">
        <v>1321</v>
      </c>
      <c r="D70" s="170" t="s">
        <v>355</v>
      </c>
      <c r="E70" s="171">
        <v>330.59532000000002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t="s">
        <v>301</v>
      </c>
      <c r="S70" s="173" t="s">
        <v>288</v>
      </c>
      <c r="T70" s="174" t="s">
        <v>288</v>
      </c>
      <c r="U70" s="159">
        <v>1.6E-2</v>
      </c>
      <c r="V70" s="159">
        <f>ROUND(E70*U70,2)</f>
        <v>5.29</v>
      </c>
      <c r="W70" s="159"/>
      <c r="X70" s="159" t="s">
        <v>1050</v>
      </c>
      <c r="Y70" s="149"/>
      <c r="Z70" s="149"/>
      <c r="AA70" s="149"/>
      <c r="AB70" s="149"/>
      <c r="AC70" s="149"/>
      <c r="AD70" s="149"/>
      <c r="AE70" s="149"/>
      <c r="AF70" s="149"/>
      <c r="AG70" s="149" t="s">
        <v>1051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62" t="s">
        <v>1322</v>
      </c>
      <c r="D71" s="263"/>
      <c r="E71" s="263"/>
      <c r="F71" s="263"/>
      <c r="G71" s="263"/>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305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283</v>
      </c>
      <c r="B72" s="162" t="s">
        <v>251</v>
      </c>
      <c r="C72" s="182" t="s">
        <v>252</v>
      </c>
      <c r="D72" s="163"/>
      <c r="E72" s="164"/>
      <c r="F72" s="165"/>
      <c r="G72" s="165">
        <f>SUMIF(AG73:AG86,"&lt;&gt;NOR",G73:G86)</f>
        <v>0</v>
      </c>
      <c r="H72" s="165"/>
      <c r="I72" s="165">
        <f>SUM(I73:I86)</f>
        <v>0</v>
      </c>
      <c r="J72" s="165"/>
      <c r="K72" s="165">
        <f>SUM(K73:K86)</f>
        <v>0</v>
      </c>
      <c r="L72" s="165"/>
      <c r="M72" s="165">
        <f>SUM(M73:M86)</f>
        <v>0</v>
      </c>
      <c r="N72" s="164"/>
      <c r="O72" s="164">
        <f>SUM(O73:O86)</f>
        <v>0</v>
      </c>
      <c r="P72" s="164"/>
      <c r="Q72" s="164">
        <f>SUM(Q73:Q86)</f>
        <v>0</v>
      </c>
      <c r="R72" s="165"/>
      <c r="S72" s="165"/>
      <c r="T72" s="166"/>
      <c r="U72" s="160"/>
      <c r="V72" s="160">
        <f>SUM(V73:V86)</f>
        <v>12.84</v>
      </c>
      <c r="W72" s="160"/>
      <c r="X72" s="160"/>
      <c r="AG72" t="s">
        <v>284</v>
      </c>
    </row>
    <row r="73" spans="1:60" ht="22.5" outlineLevel="1" x14ac:dyDescent="0.2">
      <c r="A73" s="168">
        <v>25</v>
      </c>
      <c r="B73" s="169" t="s">
        <v>1323</v>
      </c>
      <c r="C73" s="184" t="s">
        <v>1324</v>
      </c>
      <c r="D73" s="170" t="s">
        <v>355</v>
      </c>
      <c r="E73" s="171">
        <v>117.822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t="s">
        <v>301</v>
      </c>
      <c r="S73" s="173" t="s">
        <v>288</v>
      </c>
      <c r="T73" s="174" t="s">
        <v>288</v>
      </c>
      <c r="U73" s="159">
        <v>0.01</v>
      </c>
      <c r="V73" s="159">
        <f>ROUND(E73*U73,2)</f>
        <v>1.18</v>
      </c>
      <c r="W73" s="159"/>
      <c r="X73" s="159" t="s">
        <v>302</v>
      </c>
      <c r="Y73" s="149"/>
      <c r="Z73" s="149"/>
      <c r="AA73" s="149"/>
      <c r="AB73" s="149"/>
      <c r="AC73" s="149"/>
      <c r="AD73" s="149"/>
      <c r="AE73" s="149"/>
      <c r="AF73" s="149"/>
      <c r="AG73" s="149" t="s">
        <v>303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5" t="s">
        <v>1325</v>
      </c>
      <c r="D74" s="188"/>
      <c r="E74" s="189">
        <v>49.5</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307</v>
      </c>
      <c r="AH74" s="149">
        <v>7</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5" t="s">
        <v>1326</v>
      </c>
      <c r="D75" s="188"/>
      <c r="E75" s="189">
        <v>14.321999999999999</v>
      </c>
      <c r="F75" s="159"/>
      <c r="G75" s="15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307</v>
      </c>
      <c r="AH75" s="149">
        <v>7</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5" t="s">
        <v>1327</v>
      </c>
      <c r="D76" s="188"/>
      <c r="E76" s="189">
        <v>54</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307</v>
      </c>
      <c r="AH76" s="149">
        <v>7</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8">
        <v>26</v>
      </c>
      <c r="B77" s="169" t="s">
        <v>1328</v>
      </c>
      <c r="C77" s="184" t="s">
        <v>1329</v>
      </c>
      <c r="D77" s="170" t="s">
        <v>355</v>
      </c>
      <c r="E77" s="171">
        <v>1060.3979999999999</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t="s">
        <v>301</v>
      </c>
      <c r="S77" s="173" t="s">
        <v>288</v>
      </c>
      <c r="T77" s="174" t="s">
        <v>288</v>
      </c>
      <c r="U77" s="159">
        <v>0</v>
      </c>
      <c r="V77" s="159">
        <f>ROUND(E77*U77,2)</f>
        <v>0</v>
      </c>
      <c r="W77" s="159"/>
      <c r="X77" s="159" t="s">
        <v>302</v>
      </c>
      <c r="Y77" s="149"/>
      <c r="Z77" s="149"/>
      <c r="AA77" s="149"/>
      <c r="AB77" s="149"/>
      <c r="AC77" s="149"/>
      <c r="AD77" s="149"/>
      <c r="AE77" s="149"/>
      <c r="AF77" s="149"/>
      <c r="AG77" s="149" t="s">
        <v>303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195" t="s">
        <v>1330</v>
      </c>
      <c r="D78" s="188"/>
      <c r="E78" s="189">
        <v>1060.3979999999999</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307</v>
      </c>
      <c r="AH78" s="149">
        <v>5</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27</v>
      </c>
      <c r="B79" s="169" t="s">
        <v>1331</v>
      </c>
      <c r="C79" s="184" t="s">
        <v>1332</v>
      </c>
      <c r="D79" s="170" t="s">
        <v>355</v>
      </c>
      <c r="E79" s="171">
        <v>117.822</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t="s">
        <v>301</v>
      </c>
      <c r="S79" s="173" t="s">
        <v>288</v>
      </c>
      <c r="T79" s="174" t="s">
        <v>288</v>
      </c>
      <c r="U79" s="159">
        <v>9.9000000000000005E-2</v>
      </c>
      <c r="V79" s="159">
        <f>ROUND(E79*U79,2)</f>
        <v>11.66</v>
      </c>
      <c r="W79" s="159"/>
      <c r="X79" s="159" t="s">
        <v>302</v>
      </c>
      <c r="Y79" s="149"/>
      <c r="Z79" s="149"/>
      <c r="AA79" s="149"/>
      <c r="AB79" s="149"/>
      <c r="AC79" s="149"/>
      <c r="AD79" s="149"/>
      <c r="AE79" s="149"/>
      <c r="AF79" s="149"/>
      <c r="AG79" s="149" t="s">
        <v>303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2" t="s">
        <v>1333</v>
      </c>
      <c r="D80" s="263"/>
      <c r="E80" s="263"/>
      <c r="F80" s="263"/>
      <c r="G80" s="263"/>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5" t="s">
        <v>1334</v>
      </c>
      <c r="D81" s="188"/>
      <c r="E81" s="189">
        <v>117.822</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307</v>
      </c>
      <c r="AH81" s="149">
        <v>5</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28</v>
      </c>
      <c r="B82" s="169" t="s">
        <v>1335</v>
      </c>
      <c r="C82" s="184" t="s">
        <v>1336</v>
      </c>
      <c r="D82" s="170" t="s">
        <v>355</v>
      </c>
      <c r="E82" s="171">
        <v>103.5</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t="s">
        <v>962</v>
      </c>
      <c r="S82" s="173" t="s">
        <v>288</v>
      </c>
      <c r="T82" s="174" t="s">
        <v>288</v>
      </c>
      <c r="U82" s="159">
        <v>0</v>
      </c>
      <c r="V82" s="159">
        <f>ROUND(E82*U82,2)</f>
        <v>0</v>
      </c>
      <c r="W82" s="159"/>
      <c r="X82" s="159" t="s">
        <v>302</v>
      </c>
      <c r="Y82" s="149"/>
      <c r="Z82" s="149"/>
      <c r="AA82" s="149"/>
      <c r="AB82" s="149"/>
      <c r="AC82" s="149"/>
      <c r="AD82" s="149"/>
      <c r="AE82" s="149"/>
      <c r="AF82" s="149"/>
      <c r="AG82" s="149" t="s">
        <v>303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5" t="s">
        <v>1327</v>
      </c>
      <c r="D83" s="188"/>
      <c r="E83" s="189">
        <v>54</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307</v>
      </c>
      <c r="AH83" s="149">
        <v>7</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5" t="s">
        <v>1325</v>
      </c>
      <c r="D84" s="188"/>
      <c r="E84" s="189">
        <v>49.5</v>
      </c>
      <c r="F84" s="159"/>
      <c r="G84" s="15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307</v>
      </c>
      <c r="AH84" s="149">
        <v>7</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29</v>
      </c>
      <c r="B85" s="169" t="s">
        <v>1337</v>
      </c>
      <c r="C85" s="184" t="s">
        <v>1338</v>
      </c>
      <c r="D85" s="170" t="s">
        <v>355</v>
      </c>
      <c r="E85" s="171">
        <v>14.321999999999999</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962</v>
      </c>
      <c r="S85" s="173" t="s">
        <v>288</v>
      </c>
      <c r="T85" s="174" t="s">
        <v>288</v>
      </c>
      <c r="U85" s="159">
        <v>0</v>
      </c>
      <c r="V85" s="159">
        <f>ROUND(E85*U85,2)</f>
        <v>0</v>
      </c>
      <c r="W85" s="159"/>
      <c r="X85" s="159" t="s">
        <v>302</v>
      </c>
      <c r="Y85" s="149"/>
      <c r="Z85" s="149"/>
      <c r="AA85" s="149"/>
      <c r="AB85" s="149"/>
      <c r="AC85" s="149"/>
      <c r="AD85" s="149"/>
      <c r="AE85" s="149"/>
      <c r="AF85" s="149"/>
      <c r="AG85" s="149" t="s">
        <v>303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5" t="s">
        <v>1326</v>
      </c>
      <c r="D86" s="188"/>
      <c r="E86" s="189">
        <v>14.321999999999999</v>
      </c>
      <c r="F86" s="159"/>
      <c r="G86" s="15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307</v>
      </c>
      <c r="AH86" s="149">
        <v>7</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3"/>
      <c r="B87" s="4"/>
      <c r="C87" s="185"/>
      <c r="D87" s="6"/>
      <c r="E87" s="3"/>
      <c r="F87" s="3"/>
      <c r="G87" s="3"/>
      <c r="H87" s="3"/>
      <c r="I87" s="3"/>
      <c r="J87" s="3"/>
      <c r="K87" s="3"/>
      <c r="L87" s="3"/>
      <c r="M87" s="3"/>
      <c r="N87" s="3"/>
      <c r="O87" s="3"/>
      <c r="P87" s="3"/>
      <c r="Q87" s="3"/>
      <c r="R87" s="3"/>
      <c r="S87" s="3"/>
      <c r="T87" s="3"/>
      <c r="U87" s="3"/>
      <c r="V87" s="3"/>
      <c r="W87" s="3"/>
      <c r="X87" s="3"/>
      <c r="AE87">
        <v>15</v>
      </c>
      <c r="AF87">
        <v>21</v>
      </c>
      <c r="AG87" t="s">
        <v>270</v>
      </c>
    </row>
    <row r="88" spans="1:60" x14ac:dyDescent="0.2">
      <c r="A88" s="152"/>
      <c r="B88" s="153" t="s">
        <v>29</v>
      </c>
      <c r="C88" s="186"/>
      <c r="D88" s="154"/>
      <c r="E88" s="155"/>
      <c r="F88" s="155"/>
      <c r="G88" s="167">
        <f>G8+G34+G51+G56+G69+G72</f>
        <v>0</v>
      </c>
      <c r="H88" s="3"/>
      <c r="I88" s="3"/>
      <c r="J88" s="3"/>
      <c r="K88" s="3"/>
      <c r="L88" s="3"/>
      <c r="M88" s="3"/>
      <c r="N88" s="3"/>
      <c r="O88" s="3"/>
      <c r="P88" s="3"/>
      <c r="Q88" s="3"/>
      <c r="R88" s="3"/>
      <c r="S88" s="3"/>
      <c r="T88" s="3"/>
      <c r="U88" s="3"/>
      <c r="V88" s="3"/>
      <c r="W88" s="3"/>
      <c r="X88" s="3"/>
      <c r="AE88">
        <f>SUMIF(L7:L86,AE87,G7:G86)</f>
        <v>0</v>
      </c>
      <c r="AF88">
        <f>SUMIF(L7:L86,AF87,G7:G86)</f>
        <v>0</v>
      </c>
      <c r="AG88" t="s">
        <v>296</v>
      </c>
    </row>
    <row r="89" spans="1:60" x14ac:dyDescent="0.2">
      <c r="C89" s="187"/>
      <c r="D89" s="10"/>
      <c r="AG89" t="s">
        <v>297</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9">
    <mergeCell ref="C80:G80"/>
    <mergeCell ref="C55:G55"/>
    <mergeCell ref="C58:G58"/>
    <mergeCell ref="C61:G61"/>
    <mergeCell ref="C64:G64"/>
    <mergeCell ref="C67:G67"/>
    <mergeCell ref="C71:G71"/>
    <mergeCell ref="C53:G53"/>
    <mergeCell ref="A1:G1"/>
    <mergeCell ref="C2:G2"/>
    <mergeCell ref="C3:G3"/>
    <mergeCell ref="C4:G4"/>
    <mergeCell ref="C16:G16"/>
    <mergeCell ref="C19:G19"/>
    <mergeCell ref="C22:G22"/>
    <mergeCell ref="C25:G25"/>
    <mergeCell ref="C30:G30"/>
    <mergeCell ref="C38:G38"/>
    <mergeCell ref="C41:G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365"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61</v>
      </c>
      <c r="C4" s="259" t="s">
        <v>62</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162</v>
      </c>
      <c r="C8" s="182" t="s">
        <v>163</v>
      </c>
      <c r="D8" s="163"/>
      <c r="E8" s="164"/>
      <c r="F8" s="165"/>
      <c r="G8" s="165">
        <f>SUMIF(AG9:AG70,"&lt;&gt;NOR",G9:G70)</f>
        <v>0</v>
      </c>
      <c r="H8" s="165"/>
      <c r="I8" s="165">
        <f>SUM(I9:I70)</f>
        <v>0</v>
      </c>
      <c r="J8" s="165"/>
      <c r="K8" s="165">
        <f>SUM(K9:K70)</f>
        <v>0</v>
      </c>
      <c r="L8" s="165"/>
      <c r="M8" s="165">
        <f>SUM(M9:M70)</f>
        <v>0</v>
      </c>
      <c r="N8" s="164"/>
      <c r="O8" s="164">
        <f>SUM(O9:O70)</f>
        <v>0</v>
      </c>
      <c r="P8" s="164"/>
      <c r="Q8" s="164">
        <f>SUM(Q9:Q70)</f>
        <v>0</v>
      </c>
      <c r="R8" s="165"/>
      <c r="S8" s="165"/>
      <c r="T8" s="166"/>
      <c r="U8" s="160"/>
      <c r="V8" s="160">
        <f>SUM(V9:V70)</f>
        <v>0</v>
      </c>
      <c r="W8" s="160"/>
      <c r="X8" s="160"/>
      <c r="AG8" t="s">
        <v>284</v>
      </c>
    </row>
    <row r="9" spans="1:60" outlineLevel="1" x14ac:dyDescent="0.2">
      <c r="A9" s="168">
        <v>1</v>
      </c>
      <c r="B9" s="169" t="s">
        <v>52</v>
      </c>
      <c r="C9" s="184" t="s">
        <v>1339</v>
      </c>
      <c r="D9" s="170" t="s">
        <v>1340</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529</v>
      </c>
      <c r="T9" s="174" t="s">
        <v>289</v>
      </c>
      <c r="U9" s="159">
        <v>0</v>
      </c>
      <c r="V9" s="159">
        <f>ROUND(E9*U9,2)</f>
        <v>0</v>
      </c>
      <c r="W9" s="159"/>
      <c r="X9" s="159" t="s">
        <v>361</v>
      </c>
      <c r="Y9" s="149"/>
      <c r="Z9" s="149"/>
      <c r="AA9" s="149"/>
      <c r="AB9" s="149"/>
      <c r="AC9" s="149"/>
      <c r="AD9" s="149"/>
      <c r="AE9" s="149"/>
      <c r="AF9" s="149"/>
      <c r="AG9" s="149" t="s">
        <v>1341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1342</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99</v>
      </c>
      <c r="C11" s="184" t="s">
        <v>1343</v>
      </c>
      <c r="D11" s="170" t="s">
        <v>1340</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529</v>
      </c>
      <c r="T11" s="174" t="s">
        <v>289</v>
      </c>
      <c r="U11" s="159">
        <v>0</v>
      </c>
      <c r="V11" s="159">
        <f>ROUND(E11*U11,2)</f>
        <v>0</v>
      </c>
      <c r="W11" s="159"/>
      <c r="X11" s="159" t="s">
        <v>302</v>
      </c>
      <c r="Y11" s="149"/>
      <c r="Z11" s="149"/>
      <c r="AA11" s="149"/>
      <c r="AB11" s="149"/>
      <c r="AC11" s="149"/>
      <c r="AD11" s="149"/>
      <c r="AE11" s="149"/>
      <c r="AF11" s="149"/>
      <c r="AG11" s="149" t="s">
        <v>1344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8" t="s">
        <v>1345</v>
      </c>
      <c r="D12" s="269"/>
      <c r="E12" s="269"/>
      <c r="F12" s="269"/>
      <c r="G12" s="26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101</v>
      </c>
      <c r="C13" s="184" t="s">
        <v>1346</v>
      </c>
      <c r="D13" s="170" t="s">
        <v>1340</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529</v>
      </c>
      <c r="T13" s="174" t="s">
        <v>289</v>
      </c>
      <c r="U13" s="159">
        <v>0</v>
      </c>
      <c r="V13" s="159">
        <f>ROUND(E13*U13,2)</f>
        <v>0</v>
      </c>
      <c r="W13" s="159"/>
      <c r="X13" s="159" t="s">
        <v>302</v>
      </c>
      <c r="Y13" s="149"/>
      <c r="Z13" s="149"/>
      <c r="AA13" s="149"/>
      <c r="AB13" s="149"/>
      <c r="AC13" s="149"/>
      <c r="AD13" s="149"/>
      <c r="AE13" s="149"/>
      <c r="AF13" s="149"/>
      <c r="AG13" s="149" t="s">
        <v>1344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1347</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103</v>
      </c>
      <c r="C15" s="184" t="s">
        <v>1348</v>
      </c>
      <c r="D15" s="170" t="s">
        <v>1340</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529</v>
      </c>
      <c r="T15" s="174" t="s">
        <v>289</v>
      </c>
      <c r="U15" s="159">
        <v>0</v>
      </c>
      <c r="V15" s="159">
        <f>ROUND(E15*U15,2)</f>
        <v>0</v>
      </c>
      <c r="W15" s="159"/>
      <c r="X15" s="159" t="s">
        <v>361</v>
      </c>
      <c r="Y15" s="149"/>
      <c r="Z15" s="149"/>
      <c r="AA15" s="149"/>
      <c r="AB15" s="149"/>
      <c r="AC15" s="149"/>
      <c r="AD15" s="149"/>
      <c r="AE15" s="149"/>
      <c r="AF15" s="149"/>
      <c r="AG15" s="149" t="s">
        <v>1341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1349</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105</v>
      </c>
      <c r="C17" s="184" t="s">
        <v>1350</v>
      </c>
      <c r="D17" s="170" t="s">
        <v>1340</v>
      </c>
      <c r="E17" s="171">
        <v>2</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529</v>
      </c>
      <c r="T17" s="174" t="s">
        <v>289</v>
      </c>
      <c r="U17" s="159">
        <v>0</v>
      </c>
      <c r="V17" s="159">
        <f>ROUND(E17*U17,2)</f>
        <v>0</v>
      </c>
      <c r="W17" s="159"/>
      <c r="X17" s="159" t="s">
        <v>361</v>
      </c>
      <c r="Y17" s="149"/>
      <c r="Z17" s="149"/>
      <c r="AA17" s="149"/>
      <c r="AB17" s="149"/>
      <c r="AC17" s="149"/>
      <c r="AD17" s="149"/>
      <c r="AE17" s="149"/>
      <c r="AF17" s="149"/>
      <c r="AG17" s="149" t="s">
        <v>1341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1349</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6</v>
      </c>
      <c r="B19" s="169" t="s">
        <v>219</v>
      </c>
      <c r="C19" s="184" t="s">
        <v>1351</v>
      </c>
      <c r="D19" s="170" t="s">
        <v>518</v>
      </c>
      <c r="E19" s="171">
        <v>50</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529</v>
      </c>
      <c r="T19" s="174" t="s">
        <v>289</v>
      </c>
      <c r="U19" s="159">
        <v>0</v>
      </c>
      <c r="V19" s="159">
        <f>ROUND(E19*U19,2)</f>
        <v>0</v>
      </c>
      <c r="W19" s="159"/>
      <c r="X19" s="159" t="s">
        <v>302</v>
      </c>
      <c r="Y19" s="149"/>
      <c r="Z19" s="149"/>
      <c r="AA19" s="149"/>
      <c r="AB19" s="149"/>
      <c r="AC19" s="149"/>
      <c r="AD19" s="149"/>
      <c r="AE19" s="149"/>
      <c r="AF19" s="149"/>
      <c r="AG19" s="149" t="s">
        <v>1344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8" t="s">
        <v>1352</v>
      </c>
      <c r="D20" s="269"/>
      <c r="E20" s="269"/>
      <c r="F20" s="269"/>
      <c r="G20" s="26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7</v>
      </c>
      <c r="B21" s="169" t="s">
        <v>221</v>
      </c>
      <c r="C21" s="184" t="s">
        <v>1351</v>
      </c>
      <c r="D21" s="170" t="s">
        <v>518</v>
      </c>
      <c r="E21" s="171">
        <v>70</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529</v>
      </c>
      <c r="T21" s="174" t="s">
        <v>289</v>
      </c>
      <c r="U21" s="159">
        <v>0</v>
      </c>
      <c r="V21" s="159">
        <f>ROUND(E21*U21,2)</f>
        <v>0</v>
      </c>
      <c r="W21" s="159"/>
      <c r="X21" s="159" t="s">
        <v>302</v>
      </c>
      <c r="Y21" s="149"/>
      <c r="Z21" s="149"/>
      <c r="AA21" s="149"/>
      <c r="AB21" s="149"/>
      <c r="AC21" s="149"/>
      <c r="AD21" s="149"/>
      <c r="AE21" s="149"/>
      <c r="AF21" s="149"/>
      <c r="AG21" s="149" t="s">
        <v>1344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1353</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8</v>
      </c>
      <c r="B23" s="169" t="s">
        <v>223</v>
      </c>
      <c r="C23" s="184" t="s">
        <v>1351</v>
      </c>
      <c r="D23" s="170" t="s">
        <v>518</v>
      </c>
      <c r="E23" s="171">
        <v>10</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529</v>
      </c>
      <c r="T23" s="174" t="s">
        <v>289</v>
      </c>
      <c r="U23" s="159">
        <v>0</v>
      </c>
      <c r="V23" s="159">
        <f>ROUND(E23*U23,2)</f>
        <v>0</v>
      </c>
      <c r="W23" s="159"/>
      <c r="X23" s="159" t="s">
        <v>302</v>
      </c>
      <c r="Y23" s="149"/>
      <c r="Z23" s="149"/>
      <c r="AA23" s="149"/>
      <c r="AB23" s="149"/>
      <c r="AC23" s="149"/>
      <c r="AD23" s="149"/>
      <c r="AE23" s="149"/>
      <c r="AF23" s="149"/>
      <c r="AG23" s="149" t="s">
        <v>1344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1354</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9</v>
      </c>
      <c r="B25" s="169" t="s">
        <v>225</v>
      </c>
      <c r="C25" s="184" t="s">
        <v>1351</v>
      </c>
      <c r="D25" s="170" t="s">
        <v>518</v>
      </c>
      <c r="E25" s="171">
        <v>12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529</v>
      </c>
      <c r="T25" s="174" t="s">
        <v>289</v>
      </c>
      <c r="U25" s="159">
        <v>0</v>
      </c>
      <c r="V25" s="159">
        <f>ROUND(E25*U25,2)</f>
        <v>0</v>
      </c>
      <c r="W25" s="159"/>
      <c r="X25" s="159" t="s">
        <v>302</v>
      </c>
      <c r="Y25" s="149"/>
      <c r="Z25" s="149"/>
      <c r="AA25" s="149"/>
      <c r="AB25" s="149"/>
      <c r="AC25" s="149"/>
      <c r="AD25" s="149"/>
      <c r="AE25" s="149"/>
      <c r="AF25" s="149"/>
      <c r="AG25" s="149" t="s">
        <v>1344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1355</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10</v>
      </c>
      <c r="B27" s="169" t="s">
        <v>227</v>
      </c>
      <c r="C27" s="184" t="s">
        <v>1351</v>
      </c>
      <c r="D27" s="170" t="s">
        <v>518</v>
      </c>
      <c r="E27" s="171">
        <v>12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529</v>
      </c>
      <c r="T27" s="174" t="s">
        <v>289</v>
      </c>
      <c r="U27" s="159">
        <v>0</v>
      </c>
      <c r="V27" s="159">
        <f>ROUND(E27*U27,2)</f>
        <v>0</v>
      </c>
      <c r="W27" s="159"/>
      <c r="X27" s="159" t="s">
        <v>302</v>
      </c>
      <c r="Y27" s="149"/>
      <c r="Z27" s="149"/>
      <c r="AA27" s="149"/>
      <c r="AB27" s="149"/>
      <c r="AC27" s="149"/>
      <c r="AD27" s="149"/>
      <c r="AE27" s="149"/>
      <c r="AF27" s="149"/>
      <c r="AG27" s="149" t="s">
        <v>1344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1356</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11</v>
      </c>
      <c r="B29" s="169" t="s">
        <v>229</v>
      </c>
      <c r="C29" s="184" t="s">
        <v>1357</v>
      </c>
      <c r="D29" s="170" t="s">
        <v>1340</v>
      </c>
      <c r="E29" s="171">
        <v>10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529</v>
      </c>
      <c r="T29" s="174" t="s">
        <v>289</v>
      </c>
      <c r="U29" s="159">
        <v>0</v>
      </c>
      <c r="V29" s="159">
        <f>ROUND(E29*U29,2)</f>
        <v>0</v>
      </c>
      <c r="W29" s="159"/>
      <c r="X29" s="159" t="s">
        <v>361</v>
      </c>
      <c r="Y29" s="149"/>
      <c r="Z29" s="149"/>
      <c r="AA29" s="149"/>
      <c r="AB29" s="149"/>
      <c r="AC29" s="149"/>
      <c r="AD29" s="149"/>
      <c r="AE29" s="149"/>
      <c r="AF29" s="149"/>
      <c r="AG29" s="149" t="s">
        <v>1341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1358</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12</v>
      </c>
      <c r="B31" s="169" t="s">
        <v>231</v>
      </c>
      <c r="C31" s="184" t="s">
        <v>1357</v>
      </c>
      <c r="D31" s="170" t="s">
        <v>1340</v>
      </c>
      <c r="E31" s="171">
        <v>12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529</v>
      </c>
      <c r="T31" s="174" t="s">
        <v>289</v>
      </c>
      <c r="U31" s="159">
        <v>0</v>
      </c>
      <c r="V31" s="159">
        <f>ROUND(E31*U31,2)</f>
        <v>0</v>
      </c>
      <c r="W31" s="159"/>
      <c r="X31" s="159" t="s">
        <v>361</v>
      </c>
      <c r="Y31" s="149"/>
      <c r="Z31" s="149"/>
      <c r="AA31" s="149"/>
      <c r="AB31" s="149"/>
      <c r="AC31" s="149"/>
      <c r="AD31" s="149"/>
      <c r="AE31" s="149"/>
      <c r="AF31" s="149"/>
      <c r="AG31" s="149" t="s">
        <v>1341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1359</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13</v>
      </c>
      <c r="B33" s="169" t="s">
        <v>233</v>
      </c>
      <c r="C33" s="184" t="s">
        <v>1357</v>
      </c>
      <c r="D33" s="170" t="s">
        <v>1340</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529</v>
      </c>
      <c r="T33" s="174" t="s">
        <v>289</v>
      </c>
      <c r="U33" s="159">
        <v>0</v>
      </c>
      <c r="V33" s="159">
        <f>ROUND(E33*U33,2)</f>
        <v>0</v>
      </c>
      <c r="W33" s="159"/>
      <c r="X33" s="159" t="s">
        <v>361</v>
      </c>
      <c r="Y33" s="149"/>
      <c r="Z33" s="149"/>
      <c r="AA33" s="149"/>
      <c r="AB33" s="149"/>
      <c r="AC33" s="149"/>
      <c r="AD33" s="149"/>
      <c r="AE33" s="149"/>
      <c r="AF33" s="149"/>
      <c r="AG33" s="149" t="s">
        <v>1341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1360</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235</v>
      </c>
      <c r="C35" s="184" t="s">
        <v>1361</v>
      </c>
      <c r="D35" s="170" t="s">
        <v>1340</v>
      </c>
      <c r="E35" s="171">
        <v>2</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529</v>
      </c>
      <c r="T35" s="174" t="s">
        <v>289</v>
      </c>
      <c r="U35" s="159">
        <v>0</v>
      </c>
      <c r="V35" s="159">
        <f>ROUND(E35*U35,2)</f>
        <v>0</v>
      </c>
      <c r="W35" s="159"/>
      <c r="X35" s="159" t="s">
        <v>361</v>
      </c>
      <c r="Y35" s="149"/>
      <c r="Z35" s="149"/>
      <c r="AA35" s="149"/>
      <c r="AB35" s="149"/>
      <c r="AC35" s="149"/>
      <c r="AD35" s="149"/>
      <c r="AE35" s="149"/>
      <c r="AF35" s="149"/>
      <c r="AG35" s="149" t="s">
        <v>1341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1362</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15</v>
      </c>
      <c r="B37" s="169" t="s">
        <v>237</v>
      </c>
      <c r="C37" s="184" t="s">
        <v>1363</v>
      </c>
      <c r="D37" s="170" t="s">
        <v>1340</v>
      </c>
      <c r="E37" s="171">
        <v>2</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529</v>
      </c>
      <c r="T37" s="174" t="s">
        <v>289</v>
      </c>
      <c r="U37" s="159">
        <v>0</v>
      </c>
      <c r="V37" s="159">
        <f>ROUND(E37*U37,2)</f>
        <v>0</v>
      </c>
      <c r="W37" s="159"/>
      <c r="X37" s="159" t="s">
        <v>361</v>
      </c>
      <c r="Y37" s="149"/>
      <c r="Z37" s="149"/>
      <c r="AA37" s="149"/>
      <c r="AB37" s="149"/>
      <c r="AC37" s="149"/>
      <c r="AD37" s="149"/>
      <c r="AE37" s="149"/>
      <c r="AF37" s="149"/>
      <c r="AG37" s="149" t="s">
        <v>1341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1364</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16</v>
      </c>
      <c r="B39" s="169" t="s">
        <v>239</v>
      </c>
      <c r="C39" s="184" t="s">
        <v>1365</v>
      </c>
      <c r="D39" s="170" t="s">
        <v>1340</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529</v>
      </c>
      <c r="T39" s="174" t="s">
        <v>289</v>
      </c>
      <c r="U39" s="159">
        <v>0</v>
      </c>
      <c r="V39" s="159">
        <f>ROUND(E39*U39,2)</f>
        <v>0</v>
      </c>
      <c r="W39" s="159"/>
      <c r="X39" s="159" t="s">
        <v>361</v>
      </c>
      <c r="Y39" s="149"/>
      <c r="Z39" s="149"/>
      <c r="AA39" s="149"/>
      <c r="AB39" s="149"/>
      <c r="AC39" s="149"/>
      <c r="AD39" s="149"/>
      <c r="AE39" s="149"/>
      <c r="AF39" s="149"/>
      <c r="AG39" s="149" t="s">
        <v>1341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1366</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17</v>
      </c>
      <c r="B41" s="169" t="s">
        <v>241</v>
      </c>
      <c r="C41" s="184" t="s">
        <v>1367</v>
      </c>
      <c r="D41" s="170" t="s">
        <v>1340</v>
      </c>
      <c r="E41" s="171">
        <v>4</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529</v>
      </c>
      <c r="T41" s="174" t="s">
        <v>289</v>
      </c>
      <c r="U41" s="159">
        <v>0</v>
      </c>
      <c r="V41" s="159">
        <f>ROUND(E41*U41,2)</f>
        <v>0</v>
      </c>
      <c r="W41" s="159"/>
      <c r="X41" s="159" t="s">
        <v>361</v>
      </c>
      <c r="Y41" s="149"/>
      <c r="Z41" s="149"/>
      <c r="AA41" s="149"/>
      <c r="AB41" s="149"/>
      <c r="AC41" s="149"/>
      <c r="AD41" s="149"/>
      <c r="AE41" s="149"/>
      <c r="AF41" s="149"/>
      <c r="AG41" s="149" t="s">
        <v>1341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1368</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18</v>
      </c>
      <c r="B43" s="169" t="s">
        <v>243</v>
      </c>
      <c r="C43" s="184" t="s">
        <v>1369</v>
      </c>
      <c r="D43" s="170" t="s">
        <v>1340</v>
      </c>
      <c r="E43" s="171">
        <v>4</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529</v>
      </c>
      <c r="T43" s="174" t="s">
        <v>289</v>
      </c>
      <c r="U43" s="159">
        <v>0</v>
      </c>
      <c r="V43" s="159">
        <f>ROUND(E43*U43,2)</f>
        <v>0</v>
      </c>
      <c r="W43" s="159"/>
      <c r="X43" s="159" t="s">
        <v>361</v>
      </c>
      <c r="Y43" s="149"/>
      <c r="Z43" s="149"/>
      <c r="AA43" s="149"/>
      <c r="AB43" s="149"/>
      <c r="AC43" s="149"/>
      <c r="AD43" s="149"/>
      <c r="AE43" s="149"/>
      <c r="AF43" s="149"/>
      <c r="AG43" s="149" t="s">
        <v>1341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1370</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19</v>
      </c>
      <c r="B45" s="169" t="s">
        <v>1371</v>
      </c>
      <c r="C45" s="184" t="s">
        <v>1372</v>
      </c>
      <c r="D45" s="170" t="s">
        <v>1340</v>
      </c>
      <c r="E45" s="171">
        <v>4</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529</v>
      </c>
      <c r="T45" s="174" t="s">
        <v>289</v>
      </c>
      <c r="U45" s="159">
        <v>0</v>
      </c>
      <c r="V45" s="159">
        <f>ROUND(E45*U45,2)</f>
        <v>0</v>
      </c>
      <c r="W45" s="159"/>
      <c r="X45" s="159" t="s">
        <v>302</v>
      </c>
      <c r="Y45" s="149"/>
      <c r="Z45" s="149"/>
      <c r="AA45" s="149"/>
      <c r="AB45" s="149"/>
      <c r="AC45" s="149"/>
      <c r="AD45" s="149"/>
      <c r="AE45" s="149"/>
      <c r="AF45" s="149"/>
      <c r="AG45" s="149" t="s">
        <v>1344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1373</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20</v>
      </c>
      <c r="B47" s="169" t="s">
        <v>1374</v>
      </c>
      <c r="C47" s="184" t="s">
        <v>1375</v>
      </c>
      <c r="D47" s="170" t="s">
        <v>1340</v>
      </c>
      <c r="E47" s="171">
        <v>4</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529</v>
      </c>
      <c r="T47" s="174" t="s">
        <v>289</v>
      </c>
      <c r="U47" s="159">
        <v>0</v>
      </c>
      <c r="V47" s="159">
        <f>ROUND(E47*U47,2)</f>
        <v>0</v>
      </c>
      <c r="W47" s="159"/>
      <c r="X47" s="159" t="s">
        <v>302</v>
      </c>
      <c r="Y47" s="149"/>
      <c r="Z47" s="149"/>
      <c r="AA47" s="149"/>
      <c r="AB47" s="149"/>
      <c r="AC47" s="149"/>
      <c r="AD47" s="149"/>
      <c r="AE47" s="149"/>
      <c r="AF47" s="149"/>
      <c r="AG47" s="149" t="s">
        <v>1344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1342</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21</v>
      </c>
      <c r="B49" s="169" t="s">
        <v>1376</v>
      </c>
      <c r="C49" s="184" t="s">
        <v>1372</v>
      </c>
      <c r="D49" s="170" t="s">
        <v>1340</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529</v>
      </c>
      <c r="T49" s="174" t="s">
        <v>289</v>
      </c>
      <c r="U49" s="159">
        <v>0</v>
      </c>
      <c r="V49" s="159">
        <f>ROUND(E49*U49,2)</f>
        <v>0</v>
      </c>
      <c r="W49" s="159"/>
      <c r="X49" s="159" t="s">
        <v>302</v>
      </c>
      <c r="Y49" s="149"/>
      <c r="Z49" s="149"/>
      <c r="AA49" s="149"/>
      <c r="AB49" s="149"/>
      <c r="AC49" s="149"/>
      <c r="AD49" s="149"/>
      <c r="AE49" s="149"/>
      <c r="AF49" s="149"/>
      <c r="AG49" s="149" t="s">
        <v>1344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1377</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22</v>
      </c>
      <c r="B51" s="169" t="s">
        <v>1378</v>
      </c>
      <c r="C51" s="184" t="s">
        <v>1375</v>
      </c>
      <c r="D51" s="170" t="s">
        <v>1340</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529</v>
      </c>
      <c r="T51" s="174" t="s">
        <v>289</v>
      </c>
      <c r="U51" s="159">
        <v>0</v>
      </c>
      <c r="V51" s="159">
        <f>ROUND(E51*U51,2)</f>
        <v>0</v>
      </c>
      <c r="W51" s="159"/>
      <c r="X51" s="159" t="s">
        <v>302</v>
      </c>
      <c r="Y51" s="149"/>
      <c r="Z51" s="149"/>
      <c r="AA51" s="149"/>
      <c r="AB51" s="149"/>
      <c r="AC51" s="149"/>
      <c r="AD51" s="149"/>
      <c r="AE51" s="149"/>
      <c r="AF51" s="149"/>
      <c r="AG51" s="149" t="s">
        <v>1344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1379</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23</v>
      </c>
      <c r="B53" s="169" t="s">
        <v>1380</v>
      </c>
      <c r="C53" s="184" t="s">
        <v>1372</v>
      </c>
      <c r="D53" s="170" t="s">
        <v>1340</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529</v>
      </c>
      <c r="T53" s="174" t="s">
        <v>289</v>
      </c>
      <c r="U53" s="159">
        <v>0</v>
      </c>
      <c r="V53" s="159">
        <f>ROUND(E53*U53,2)</f>
        <v>0</v>
      </c>
      <c r="W53" s="159"/>
      <c r="X53" s="159" t="s">
        <v>302</v>
      </c>
      <c r="Y53" s="149"/>
      <c r="Z53" s="149"/>
      <c r="AA53" s="149"/>
      <c r="AB53" s="149"/>
      <c r="AC53" s="149"/>
      <c r="AD53" s="149"/>
      <c r="AE53" s="149"/>
      <c r="AF53" s="149"/>
      <c r="AG53" s="149" t="s">
        <v>1344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1381</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24</v>
      </c>
      <c r="B55" s="169" t="s">
        <v>1382</v>
      </c>
      <c r="C55" s="184" t="s">
        <v>1375</v>
      </c>
      <c r="D55" s="170" t="s">
        <v>1340</v>
      </c>
      <c r="E55" s="171">
        <v>6</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529</v>
      </c>
      <c r="T55" s="174" t="s">
        <v>289</v>
      </c>
      <c r="U55" s="159">
        <v>0</v>
      </c>
      <c r="V55" s="159">
        <f>ROUND(E55*U55,2)</f>
        <v>0</v>
      </c>
      <c r="W55" s="159"/>
      <c r="X55" s="159" t="s">
        <v>302</v>
      </c>
      <c r="Y55" s="149"/>
      <c r="Z55" s="149"/>
      <c r="AA55" s="149"/>
      <c r="AB55" s="149"/>
      <c r="AC55" s="149"/>
      <c r="AD55" s="149"/>
      <c r="AE55" s="149"/>
      <c r="AF55" s="149"/>
      <c r="AG55" s="149" t="s">
        <v>1344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8" t="s">
        <v>1368</v>
      </c>
      <c r="D56" s="269"/>
      <c r="E56" s="269"/>
      <c r="F56" s="269"/>
      <c r="G56" s="26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318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25</v>
      </c>
      <c r="B57" s="169" t="s">
        <v>1383</v>
      </c>
      <c r="C57" s="184" t="s">
        <v>1372</v>
      </c>
      <c r="D57" s="170" t="s">
        <v>1340</v>
      </c>
      <c r="E57" s="171">
        <v>4</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529</v>
      </c>
      <c r="T57" s="174" t="s">
        <v>289</v>
      </c>
      <c r="U57" s="159">
        <v>0</v>
      </c>
      <c r="V57" s="159">
        <f>ROUND(E57*U57,2)</f>
        <v>0</v>
      </c>
      <c r="W57" s="159"/>
      <c r="X57" s="159" t="s">
        <v>302</v>
      </c>
      <c r="Y57" s="149"/>
      <c r="Z57" s="149"/>
      <c r="AA57" s="149"/>
      <c r="AB57" s="149"/>
      <c r="AC57" s="149"/>
      <c r="AD57" s="149"/>
      <c r="AE57" s="149"/>
      <c r="AF57" s="149"/>
      <c r="AG57" s="149" t="s">
        <v>1344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8" t="s">
        <v>1384</v>
      </c>
      <c r="D58" s="269"/>
      <c r="E58" s="269"/>
      <c r="F58" s="269"/>
      <c r="G58" s="26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26</v>
      </c>
      <c r="B59" s="169" t="s">
        <v>1385</v>
      </c>
      <c r="C59" s="184" t="s">
        <v>1375</v>
      </c>
      <c r="D59" s="170" t="s">
        <v>1340</v>
      </c>
      <c r="E59" s="171">
        <v>4</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529</v>
      </c>
      <c r="T59" s="174" t="s">
        <v>289</v>
      </c>
      <c r="U59" s="159">
        <v>0</v>
      </c>
      <c r="V59" s="159">
        <f>ROUND(E59*U59,2)</f>
        <v>0</v>
      </c>
      <c r="W59" s="159"/>
      <c r="X59" s="159" t="s">
        <v>302</v>
      </c>
      <c r="Y59" s="149"/>
      <c r="Z59" s="149"/>
      <c r="AA59" s="149"/>
      <c r="AB59" s="149"/>
      <c r="AC59" s="149"/>
      <c r="AD59" s="149"/>
      <c r="AE59" s="149"/>
      <c r="AF59" s="149"/>
      <c r="AG59" s="149" t="s">
        <v>1344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68" t="s">
        <v>1370</v>
      </c>
      <c r="D60" s="269"/>
      <c r="E60" s="269"/>
      <c r="F60" s="269"/>
      <c r="G60" s="26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27</v>
      </c>
      <c r="B61" s="169" t="s">
        <v>1386</v>
      </c>
      <c r="C61" s="184" t="s">
        <v>2487</v>
      </c>
      <c r="D61" s="170" t="s">
        <v>1340</v>
      </c>
      <c r="E61" s="171">
        <v>10</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529</v>
      </c>
      <c r="T61" s="174" t="s">
        <v>289</v>
      </c>
      <c r="U61" s="159">
        <v>0</v>
      </c>
      <c r="V61" s="159">
        <f>ROUND(E61*U61,2)</f>
        <v>0</v>
      </c>
      <c r="W61" s="159"/>
      <c r="X61" s="159" t="s">
        <v>302</v>
      </c>
      <c r="Y61" s="149"/>
      <c r="Z61" s="149"/>
      <c r="AA61" s="149"/>
      <c r="AB61" s="149"/>
      <c r="AC61" s="149"/>
      <c r="AD61" s="149"/>
      <c r="AE61" s="149"/>
      <c r="AF61" s="149"/>
      <c r="AG61" s="149" t="s">
        <v>1344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8" t="s">
        <v>1388</v>
      </c>
      <c r="D62" s="269"/>
      <c r="E62" s="269"/>
      <c r="F62" s="269"/>
      <c r="G62" s="26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28</v>
      </c>
      <c r="B63" s="169" t="s">
        <v>1389</v>
      </c>
      <c r="C63" s="184" t="s">
        <v>2488</v>
      </c>
      <c r="D63" s="170" t="s">
        <v>1340</v>
      </c>
      <c r="E63" s="171">
        <v>12</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529</v>
      </c>
      <c r="T63" s="174" t="s">
        <v>289</v>
      </c>
      <c r="U63" s="159">
        <v>0</v>
      </c>
      <c r="V63" s="159">
        <f>ROUND(E63*U63,2)</f>
        <v>0</v>
      </c>
      <c r="W63" s="159"/>
      <c r="X63" s="159" t="s">
        <v>302</v>
      </c>
      <c r="Y63" s="149"/>
      <c r="Z63" s="149"/>
      <c r="AA63" s="149"/>
      <c r="AB63" s="149"/>
      <c r="AC63" s="149"/>
      <c r="AD63" s="149"/>
      <c r="AE63" s="149"/>
      <c r="AF63" s="149"/>
      <c r="AG63" s="149" t="s">
        <v>1344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1388</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29</v>
      </c>
      <c r="B65" s="169" t="s">
        <v>1390</v>
      </c>
      <c r="C65" s="184" t="s">
        <v>2489</v>
      </c>
      <c r="D65" s="170" t="s">
        <v>1340</v>
      </c>
      <c r="E65" s="171">
        <v>4</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529</v>
      </c>
      <c r="T65" s="174" t="s">
        <v>289</v>
      </c>
      <c r="U65" s="159">
        <v>0</v>
      </c>
      <c r="V65" s="159">
        <f>ROUND(E65*U65,2)</f>
        <v>0</v>
      </c>
      <c r="W65" s="159"/>
      <c r="X65" s="159" t="s">
        <v>302</v>
      </c>
      <c r="Y65" s="149"/>
      <c r="Z65" s="149"/>
      <c r="AA65" s="149"/>
      <c r="AB65" s="149"/>
      <c r="AC65" s="149"/>
      <c r="AD65" s="149"/>
      <c r="AE65" s="149"/>
      <c r="AF65" s="149"/>
      <c r="AG65" s="149" t="s">
        <v>1344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1388</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318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30</v>
      </c>
      <c r="B67" s="176" t="s">
        <v>1391</v>
      </c>
      <c r="C67" s="183" t="s">
        <v>2498</v>
      </c>
      <c r="D67" s="177" t="s">
        <v>1340</v>
      </c>
      <c r="E67" s="178">
        <v>4</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529</v>
      </c>
      <c r="T67" s="181" t="s">
        <v>289</v>
      </c>
      <c r="U67" s="159">
        <v>0</v>
      </c>
      <c r="V67" s="159">
        <f>ROUND(E67*U67,2)</f>
        <v>0</v>
      </c>
      <c r="W67" s="159"/>
      <c r="X67" s="159" t="s">
        <v>302</v>
      </c>
      <c r="Y67" s="149"/>
      <c r="Z67" s="149"/>
      <c r="AA67" s="149"/>
      <c r="AB67" s="149"/>
      <c r="AC67" s="149"/>
      <c r="AD67" s="149"/>
      <c r="AE67" s="149"/>
      <c r="AF67" s="149"/>
      <c r="AG67" s="149" t="s">
        <v>1344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31</v>
      </c>
      <c r="B68" s="176" t="s">
        <v>1392</v>
      </c>
      <c r="C68" s="183" t="s">
        <v>2499</v>
      </c>
      <c r="D68" s="177" t="s">
        <v>1340</v>
      </c>
      <c r="E68" s="178">
        <v>10</v>
      </c>
      <c r="F68" s="179"/>
      <c r="G68" s="180">
        <f>ROUND(E68*F68,2)</f>
        <v>0</v>
      </c>
      <c r="H68" s="179"/>
      <c r="I68" s="180">
        <f>ROUND(E68*H68,2)</f>
        <v>0</v>
      </c>
      <c r="J68" s="179"/>
      <c r="K68" s="180">
        <f>ROUND(E68*J68,2)</f>
        <v>0</v>
      </c>
      <c r="L68" s="180">
        <v>21</v>
      </c>
      <c r="M68" s="180">
        <f>G68*(1+L68/100)</f>
        <v>0</v>
      </c>
      <c r="N68" s="178">
        <v>0</v>
      </c>
      <c r="O68" s="178">
        <f>ROUND(E68*N68,2)</f>
        <v>0</v>
      </c>
      <c r="P68" s="178">
        <v>0</v>
      </c>
      <c r="Q68" s="178">
        <f>ROUND(E68*P68,2)</f>
        <v>0</v>
      </c>
      <c r="R68" s="180"/>
      <c r="S68" s="180" t="s">
        <v>529</v>
      </c>
      <c r="T68" s="181" t="s">
        <v>289</v>
      </c>
      <c r="U68" s="159">
        <v>0</v>
      </c>
      <c r="V68" s="159">
        <f>ROUND(E68*U68,2)</f>
        <v>0</v>
      </c>
      <c r="W68" s="159"/>
      <c r="X68" s="159" t="s">
        <v>302</v>
      </c>
      <c r="Y68" s="149"/>
      <c r="Z68" s="149"/>
      <c r="AA68" s="149"/>
      <c r="AB68" s="149"/>
      <c r="AC68" s="149"/>
      <c r="AD68" s="149"/>
      <c r="AE68" s="149"/>
      <c r="AF68" s="149"/>
      <c r="AG68" s="149" t="s">
        <v>1344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32</v>
      </c>
      <c r="B69" s="176" t="s">
        <v>1393</v>
      </c>
      <c r="C69" s="183" t="s">
        <v>2500</v>
      </c>
      <c r="D69" s="177" t="s">
        <v>1340</v>
      </c>
      <c r="E69" s="178">
        <v>2</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529</v>
      </c>
      <c r="T69" s="181" t="s">
        <v>289</v>
      </c>
      <c r="U69" s="159">
        <v>0</v>
      </c>
      <c r="V69" s="159">
        <f>ROUND(E69*U69,2)</f>
        <v>0</v>
      </c>
      <c r="W69" s="159"/>
      <c r="X69" s="159" t="s">
        <v>302</v>
      </c>
      <c r="Y69" s="149"/>
      <c r="Z69" s="149"/>
      <c r="AA69" s="149"/>
      <c r="AB69" s="149"/>
      <c r="AC69" s="149"/>
      <c r="AD69" s="149"/>
      <c r="AE69" s="149"/>
      <c r="AF69" s="149"/>
      <c r="AG69" s="149" t="s">
        <v>1344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33</v>
      </c>
      <c r="B70" s="176" t="s">
        <v>1394</v>
      </c>
      <c r="C70" s="183" t="s">
        <v>2501</v>
      </c>
      <c r="D70" s="177" t="s">
        <v>1340</v>
      </c>
      <c r="E70" s="178">
        <v>12</v>
      </c>
      <c r="F70" s="179"/>
      <c r="G70" s="180">
        <f>ROUND(E70*F70,2)</f>
        <v>0</v>
      </c>
      <c r="H70" s="179"/>
      <c r="I70" s="180">
        <f>ROUND(E70*H70,2)</f>
        <v>0</v>
      </c>
      <c r="J70" s="179"/>
      <c r="K70" s="180">
        <f>ROUND(E70*J70,2)</f>
        <v>0</v>
      </c>
      <c r="L70" s="180">
        <v>21</v>
      </c>
      <c r="M70" s="180">
        <f>G70*(1+L70/100)</f>
        <v>0</v>
      </c>
      <c r="N70" s="178">
        <v>0</v>
      </c>
      <c r="O70" s="178">
        <f>ROUND(E70*N70,2)</f>
        <v>0</v>
      </c>
      <c r="P70" s="178">
        <v>0</v>
      </c>
      <c r="Q70" s="178">
        <f>ROUND(E70*P70,2)</f>
        <v>0</v>
      </c>
      <c r="R70" s="180"/>
      <c r="S70" s="180" t="s">
        <v>529</v>
      </c>
      <c r="T70" s="181" t="s">
        <v>289</v>
      </c>
      <c r="U70" s="159">
        <v>0</v>
      </c>
      <c r="V70" s="159">
        <f>ROUND(E70*U70,2)</f>
        <v>0</v>
      </c>
      <c r="W70" s="159"/>
      <c r="X70" s="159" t="s">
        <v>302</v>
      </c>
      <c r="Y70" s="149"/>
      <c r="Z70" s="149"/>
      <c r="AA70" s="149"/>
      <c r="AB70" s="149"/>
      <c r="AC70" s="149"/>
      <c r="AD70" s="149"/>
      <c r="AE70" s="149"/>
      <c r="AF70" s="149"/>
      <c r="AG70" s="149" t="s">
        <v>1344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1" t="s">
        <v>283</v>
      </c>
      <c r="B71" s="162" t="s">
        <v>164</v>
      </c>
      <c r="C71" s="182" t="s">
        <v>165</v>
      </c>
      <c r="D71" s="163"/>
      <c r="E71" s="164"/>
      <c r="F71" s="165"/>
      <c r="G71" s="165">
        <f>SUMIF(AG72:AG145,"&lt;&gt;NOR",G72:G145)</f>
        <v>0</v>
      </c>
      <c r="H71" s="165"/>
      <c r="I71" s="165">
        <f>SUM(I72:I145)</f>
        <v>0</v>
      </c>
      <c r="J71" s="165"/>
      <c r="K71" s="165">
        <f>SUM(K72:K145)</f>
        <v>0</v>
      </c>
      <c r="L71" s="165"/>
      <c r="M71" s="165">
        <f>SUM(M72:M145)</f>
        <v>0</v>
      </c>
      <c r="N71" s="164"/>
      <c r="O71" s="164">
        <f>SUM(O72:O145)</f>
        <v>0</v>
      </c>
      <c r="P71" s="164"/>
      <c r="Q71" s="164">
        <f>SUM(Q72:Q145)</f>
        <v>0</v>
      </c>
      <c r="R71" s="165"/>
      <c r="S71" s="165"/>
      <c r="T71" s="166"/>
      <c r="U71" s="160"/>
      <c r="V71" s="160">
        <f>SUM(V72:V145)</f>
        <v>0</v>
      </c>
      <c r="W71" s="160"/>
      <c r="X71" s="160"/>
      <c r="AG71" t="s">
        <v>284</v>
      </c>
    </row>
    <row r="72" spans="1:60" outlineLevel="1" x14ac:dyDescent="0.2">
      <c r="A72" s="168">
        <v>34</v>
      </c>
      <c r="B72" s="169" t="s">
        <v>1395</v>
      </c>
      <c r="C72" s="184" t="s">
        <v>1396</v>
      </c>
      <c r="D72" s="170" t="s">
        <v>1340</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529</v>
      </c>
      <c r="T72" s="174" t="s">
        <v>289</v>
      </c>
      <c r="U72" s="159">
        <v>0</v>
      </c>
      <c r="V72" s="159">
        <f>ROUND(E72*U72,2)</f>
        <v>0</v>
      </c>
      <c r="W72" s="159"/>
      <c r="X72" s="159" t="s">
        <v>302</v>
      </c>
      <c r="Y72" s="149"/>
      <c r="Z72" s="149"/>
      <c r="AA72" s="149"/>
      <c r="AB72" s="149"/>
      <c r="AC72" s="149"/>
      <c r="AD72" s="149"/>
      <c r="AE72" s="149"/>
      <c r="AF72" s="149"/>
      <c r="AG72" s="149" t="s">
        <v>1344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8" t="s">
        <v>1397</v>
      </c>
      <c r="D73" s="269"/>
      <c r="E73" s="269"/>
      <c r="F73" s="269"/>
      <c r="G73" s="26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35</v>
      </c>
      <c r="B74" s="169" t="s">
        <v>1398</v>
      </c>
      <c r="C74" s="184" t="s">
        <v>1399</v>
      </c>
      <c r="D74" s="170" t="s">
        <v>1340</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529</v>
      </c>
      <c r="T74" s="174" t="s">
        <v>289</v>
      </c>
      <c r="U74" s="159">
        <v>0</v>
      </c>
      <c r="V74" s="159">
        <f>ROUND(E74*U74,2)</f>
        <v>0</v>
      </c>
      <c r="W74" s="159"/>
      <c r="X74" s="159" t="s">
        <v>361</v>
      </c>
      <c r="Y74" s="149"/>
      <c r="Z74" s="149"/>
      <c r="AA74" s="149"/>
      <c r="AB74" s="149"/>
      <c r="AC74" s="149"/>
      <c r="AD74" s="149"/>
      <c r="AE74" s="149"/>
      <c r="AF74" s="149"/>
      <c r="AG74" s="149" t="s">
        <v>1341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1400</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36</v>
      </c>
      <c r="B76" s="169" t="s">
        <v>1401</v>
      </c>
      <c r="C76" s="184" t="s">
        <v>1402</v>
      </c>
      <c r="D76" s="170" t="s">
        <v>1340</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529</v>
      </c>
      <c r="T76" s="174" t="s">
        <v>289</v>
      </c>
      <c r="U76" s="159">
        <v>0</v>
      </c>
      <c r="V76" s="159">
        <f>ROUND(E76*U76,2)</f>
        <v>0</v>
      </c>
      <c r="W76" s="159"/>
      <c r="X76" s="159" t="s">
        <v>361</v>
      </c>
      <c r="Y76" s="149"/>
      <c r="Z76" s="149"/>
      <c r="AA76" s="149"/>
      <c r="AB76" s="149"/>
      <c r="AC76" s="149"/>
      <c r="AD76" s="149"/>
      <c r="AE76" s="149"/>
      <c r="AF76" s="149"/>
      <c r="AG76" s="149" t="s">
        <v>1341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1403</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37</v>
      </c>
      <c r="B78" s="169" t="s">
        <v>1404</v>
      </c>
      <c r="C78" s="184" t="s">
        <v>1405</v>
      </c>
      <c r="D78" s="170" t="s">
        <v>1340</v>
      </c>
      <c r="E78" s="171">
        <v>1</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529</v>
      </c>
      <c r="T78" s="174" t="s">
        <v>289</v>
      </c>
      <c r="U78" s="159">
        <v>0</v>
      </c>
      <c r="V78" s="159">
        <f>ROUND(E78*U78,2)</f>
        <v>0</v>
      </c>
      <c r="W78" s="159"/>
      <c r="X78" s="159" t="s">
        <v>361</v>
      </c>
      <c r="Y78" s="149"/>
      <c r="Z78" s="149"/>
      <c r="AA78" s="149"/>
      <c r="AB78" s="149"/>
      <c r="AC78" s="149"/>
      <c r="AD78" s="149"/>
      <c r="AE78" s="149"/>
      <c r="AF78" s="149"/>
      <c r="AG78" s="149" t="s">
        <v>1341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1406</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38</v>
      </c>
      <c r="B80" s="169" t="s">
        <v>1407</v>
      </c>
      <c r="C80" s="184" t="s">
        <v>1408</v>
      </c>
      <c r="D80" s="170" t="s">
        <v>1340</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529</v>
      </c>
      <c r="T80" s="174" t="s">
        <v>289</v>
      </c>
      <c r="U80" s="159">
        <v>0</v>
      </c>
      <c r="V80" s="159">
        <f>ROUND(E80*U80,2)</f>
        <v>0</v>
      </c>
      <c r="W80" s="159"/>
      <c r="X80" s="159" t="s">
        <v>361</v>
      </c>
      <c r="Y80" s="149"/>
      <c r="Z80" s="149"/>
      <c r="AA80" s="149"/>
      <c r="AB80" s="149"/>
      <c r="AC80" s="149"/>
      <c r="AD80" s="149"/>
      <c r="AE80" s="149"/>
      <c r="AF80" s="149"/>
      <c r="AG80" s="149" t="s">
        <v>1341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1347</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39</v>
      </c>
      <c r="B82" s="169" t="s">
        <v>1409</v>
      </c>
      <c r="C82" s="184" t="s">
        <v>1410</v>
      </c>
      <c r="D82" s="170" t="s">
        <v>1340</v>
      </c>
      <c r="E82" s="171">
        <v>1</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529</v>
      </c>
      <c r="T82" s="174" t="s">
        <v>289</v>
      </c>
      <c r="U82" s="159">
        <v>0</v>
      </c>
      <c r="V82" s="159">
        <f>ROUND(E82*U82,2)</f>
        <v>0</v>
      </c>
      <c r="W82" s="159"/>
      <c r="X82" s="159" t="s">
        <v>361</v>
      </c>
      <c r="Y82" s="149"/>
      <c r="Z82" s="149"/>
      <c r="AA82" s="149"/>
      <c r="AB82" s="149"/>
      <c r="AC82" s="149"/>
      <c r="AD82" s="149"/>
      <c r="AE82" s="149"/>
      <c r="AF82" s="149"/>
      <c r="AG82" s="149" t="s">
        <v>1341</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8" t="s">
        <v>1411</v>
      </c>
      <c r="D83" s="269"/>
      <c r="E83" s="269"/>
      <c r="F83" s="269"/>
      <c r="G83" s="26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40</v>
      </c>
      <c r="B84" s="169" t="s">
        <v>1412</v>
      </c>
      <c r="C84" s="184" t="s">
        <v>1413</v>
      </c>
      <c r="D84" s="170" t="s">
        <v>1340</v>
      </c>
      <c r="E84" s="171">
        <v>1</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529</v>
      </c>
      <c r="T84" s="174" t="s">
        <v>289</v>
      </c>
      <c r="U84" s="159">
        <v>0</v>
      </c>
      <c r="V84" s="159">
        <f>ROUND(E84*U84,2)</f>
        <v>0</v>
      </c>
      <c r="W84" s="159"/>
      <c r="X84" s="159" t="s">
        <v>361</v>
      </c>
      <c r="Y84" s="149"/>
      <c r="Z84" s="149"/>
      <c r="AA84" s="149"/>
      <c r="AB84" s="149"/>
      <c r="AC84" s="149"/>
      <c r="AD84" s="149"/>
      <c r="AE84" s="149"/>
      <c r="AF84" s="149"/>
      <c r="AG84" s="149" t="s">
        <v>1341</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8" t="s">
        <v>1414</v>
      </c>
      <c r="D85" s="269"/>
      <c r="E85" s="269"/>
      <c r="F85" s="269"/>
      <c r="G85" s="26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318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41</v>
      </c>
      <c r="B86" s="169" t="s">
        <v>1415</v>
      </c>
      <c r="C86" s="184" t="s">
        <v>1416</v>
      </c>
      <c r="D86" s="170" t="s">
        <v>1340</v>
      </c>
      <c r="E86" s="171">
        <v>1</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529</v>
      </c>
      <c r="T86" s="174" t="s">
        <v>289</v>
      </c>
      <c r="U86" s="159">
        <v>0</v>
      </c>
      <c r="V86" s="159">
        <f>ROUND(E86*U86,2)</f>
        <v>0</v>
      </c>
      <c r="W86" s="159"/>
      <c r="X86" s="159" t="s">
        <v>361</v>
      </c>
      <c r="Y86" s="149"/>
      <c r="Z86" s="149"/>
      <c r="AA86" s="149"/>
      <c r="AB86" s="149"/>
      <c r="AC86" s="149"/>
      <c r="AD86" s="149"/>
      <c r="AE86" s="149"/>
      <c r="AF86" s="149"/>
      <c r="AG86" s="149" t="s">
        <v>1341</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8" t="s">
        <v>1417</v>
      </c>
      <c r="D87" s="269"/>
      <c r="E87" s="269"/>
      <c r="F87" s="269"/>
      <c r="G87" s="26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318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42</v>
      </c>
      <c r="B88" s="169" t="s">
        <v>1418</v>
      </c>
      <c r="C88" s="184" t="s">
        <v>1419</v>
      </c>
      <c r="D88" s="170" t="s">
        <v>1340</v>
      </c>
      <c r="E88" s="171">
        <v>2</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529</v>
      </c>
      <c r="T88" s="174" t="s">
        <v>289</v>
      </c>
      <c r="U88" s="159">
        <v>0</v>
      </c>
      <c r="V88" s="159">
        <f>ROUND(E88*U88,2)</f>
        <v>0</v>
      </c>
      <c r="W88" s="159"/>
      <c r="X88" s="159" t="s">
        <v>361</v>
      </c>
      <c r="Y88" s="149"/>
      <c r="Z88" s="149"/>
      <c r="AA88" s="149"/>
      <c r="AB88" s="149"/>
      <c r="AC88" s="149"/>
      <c r="AD88" s="149"/>
      <c r="AE88" s="149"/>
      <c r="AF88" s="149"/>
      <c r="AG88" s="149" t="s">
        <v>1341</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8" t="s">
        <v>1420</v>
      </c>
      <c r="D89" s="269"/>
      <c r="E89" s="269"/>
      <c r="F89" s="269"/>
      <c r="G89" s="26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318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43</v>
      </c>
      <c r="B90" s="169" t="s">
        <v>1421</v>
      </c>
      <c r="C90" s="184" t="s">
        <v>1348</v>
      </c>
      <c r="D90" s="170" t="s">
        <v>1340</v>
      </c>
      <c r="E90" s="171">
        <v>2</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529</v>
      </c>
      <c r="T90" s="174" t="s">
        <v>289</v>
      </c>
      <c r="U90" s="159">
        <v>0</v>
      </c>
      <c r="V90" s="159">
        <f>ROUND(E90*U90,2)</f>
        <v>0</v>
      </c>
      <c r="W90" s="159"/>
      <c r="X90" s="159" t="s">
        <v>361</v>
      </c>
      <c r="Y90" s="149"/>
      <c r="Z90" s="149"/>
      <c r="AA90" s="149"/>
      <c r="AB90" s="149"/>
      <c r="AC90" s="149"/>
      <c r="AD90" s="149"/>
      <c r="AE90" s="149"/>
      <c r="AF90" s="149"/>
      <c r="AG90" s="149" t="s">
        <v>1341</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68" t="s">
        <v>1349</v>
      </c>
      <c r="D91" s="269"/>
      <c r="E91" s="269"/>
      <c r="F91" s="269"/>
      <c r="G91" s="26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318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68">
        <v>44</v>
      </c>
      <c r="B92" s="169" t="s">
        <v>107</v>
      </c>
      <c r="C92" s="184" t="s">
        <v>1350</v>
      </c>
      <c r="D92" s="170" t="s">
        <v>1340</v>
      </c>
      <c r="E92" s="171">
        <v>2</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529</v>
      </c>
      <c r="T92" s="174" t="s">
        <v>289</v>
      </c>
      <c r="U92" s="159">
        <v>0</v>
      </c>
      <c r="V92" s="159">
        <f>ROUND(E92*U92,2)</f>
        <v>0</v>
      </c>
      <c r="W92" s="159"/>
      <c r="X92" s="159" t="s">
        <v>361</v>
      </c>
      <c r="Y92" s="149"/>
      <c r="Z92" s="149"/>
      <c r="AA92" s="149"/>
      <c r="AB92" s="149"/>
      <c r="AC92" s="149"/>
      <c r="AD92" s="149"/>
      <c r="AE92" s="149"/>
      <c r="AF92" s="149"/>
      <c r="AG92" s="149" t="s">
        <v>1341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268" t="s">
        <v>1349</v>
      </c>
      <c r="D93" s="269"/>
      <c r="E93" s="269"/>
      <c r="F93" s="269"/>
      <c r="G93" s="269"/>
      <c r="H93" s="159"/>
      <c r="I93" s="159"/>
      <c r="J93" s="159"/>
      <c r="K93" s="159"/>
      <c r="L93" s="159"/>
      <c r="M93" s="159"/>
      <c r="N93" s="158"/>
      <c r="O93" s="158"/>
      <c r="P93" s="158"/>
      <c r="Q93" s="158"/>
      <c r="R93" s="159"/>
      <c r="S93" s="159"/>
      <c r="T93" s="159"/>
      <c r="U93" s="159"/>
      <c r="V93" s="159"/>
      <c r="W93" s="159"/>
      <c r="X93" s="159"/>
      <c r="Y93" s="149"/>
      <c r="Z93" s="149"/>
      <c r="AA93" s="149"/>
      <c r="AB93" s="149"/>
      <c r="AC93" s="149"/>
      <c r="AD93" s="149"/>
      <c r="AE93" s="149"/>
      <c r="AF93" s="149"/>
      <c r="AG93" s="149" t="s">
        <v>318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45</v>
      </c>
      <c r="B94" s="169" t="s">
        <v>109</v>
      </c>
      <c r="C94" s="184" t="s">
        <v>1348</v>
      </c>
      <c r="D94" s="170" t="s">
        <v>1340</v>
      </c>
      <c r="E94" s="171">
        <v>2</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529</v>
      </c>
      <c r="T94" s="174" t="s">
        <v>289</v>
      </c>
      <c r="U94" s="159">
        <v>0</v>
      </c>
      <c r="V94" s="159">
        <f>ROUND(E94*U94,2)</f>
        <v>0</v>
      </c>
      <c r="W94" s="159"/>
      <c r="X94" s="159" t="s">
        <v>361</v>
      </c>
      <c r="Y94" s="149"/>
      <c r="Z94" s="149"/>
      <c r="AA94" s="149"/>
      <c r="AB94" s="149"/>
      <c r="AC94" s="149"/>
      <c r="AD94" s="149"/>
      <c r="AE94" s="149"/>
      <c r="AF94" s="149"/>
      <c r="AG94" s="149" t="s">
        <v>1341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268" t="s">
        <v>1349</v>
      </c>
      <c r="D95" s="269"/>
      <c r="E95" s="269"/>
      <c r="F95" s="269"/>
      <c r="G95" s="26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318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46</v>
      </c>
      <c r="B96" s="169" t="s">
        <v>111</v>
      </c>
      <c r="C96" s="184" t="s">
        <v>1350</v>
      </c>
      <c r="D96" s="170" t="s">
        <v>1340</v>
      </c>
      <c r="E96" s="171">
        <v>2</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529</v>
      </c>
      <c r="T96" s="174" t="s">
        <v>289</v>
      </c>
      <c r="U96" s="159">
        <v>0</v>
      </c>
      <c r="V96" s="159">
        <f>ROUND(E96*U96,2)</f>
        <v>0</v>
      </c>
      <c r="W96" s="159"/>
      <c r="X96" s="159" t="s">
        <v>361</v>
      </c>
      <c r="Y96" s="149"/>
      <c r="Z96" s="149"/>
      <c r="AA96" s="149"/>
      <c r="AB96" s="149"/>
      <c r="AC96" s="149"/>
      <c r="AD96" s="149"/>
      <c r="AE96" s="149"/>
      <c r="AF96" s="149"/>
      <c r="AG96" s="149" t="s">
        <v>1341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8" t="s">
        <v>1422</v>
      </c>
      <c r="D97" s="269"/>
      <c r="E97" s="269"/>
      <c r="F97" s="269"/>
      <c r="G97" s="26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318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47</v>
      </c>
      <c r="B98" s="169" t="s">
        <v>1423</v>
      </c>
      <c r="C98" s="184" t="s">
        <v>1351</v>
      </c>
      <c r="D98" s="170" t="s">
        <v>518</v>
      </c>
      <c r="E98" s="171">
        <v>12</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529</v>
      </c>
      <c r="T98" s="174" t="s">
        <v>289</v>
      </c>
      <c r="U98" s="159">
        <v>0</v>
      </c>
      <c r="V98" s="159">
        <f>ROUND(E98*U98,2)</f>
        <v>0</v>
      </c>
      <c r="W98" s="159"/>
      <c r="X98" s="159" t="s">
        <v>302</v>
      </c>
      <c r="Y98" s="149"/>
      <c r="Z98" s="149"/>
      <c r="AA98" s="149"/>
      <c r="AB98" s="149"/>
      <c r="AC98" s="149"/>
      <c r="AD98" s="149"/>
      <c r="AE98" s="149"/>
      <c r="AF98" s="149"/>
      <c r="AG98" s="149" t="s">
        <v>1344</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8" t="s">
        <v>1424</v>
      </c>
      <c r="D99" s="269"/>
      <c r="E99" s="269"/>
      <c r="F99" s="269"/>
      <c r="G99" s="26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318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48</v>
      </c>
      <c r="B100" s="169" t="s">
        <v>1425</v>
      </c>
      <c r="C100" s="184" t="s">
        <v>1351</v>
      </c>
      <c r="D100" s="170" t="s">
        <v>518</v>
      </c>
      <c r="E100" s="171">
        <v>6</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529</v>
      </c>
      <c r="T100" s="174" t="s">
        <v>289</v>
      </c>
      <c r="U100" s="159">
        <v>0</v>
      </c>
      <c r="V100" s="159">
        <f>ROUND(E100*U100,2)</f>
        <v>0</v>
      </c>
      <c r="W100" s="159"/>
      <c r="X100" s="159" t="s">
        <v>302</v>
      </c>
      <c r="Y100" s="149"/>
      <c r="Z100" s="149"/>
      <c r="AA100" s="149"/>
      <c r="AB100" s="149"/>
      <c r="AC100" s="149"/>
      <c r="AD100" s="149"/>
      <c r="AE100" s="149"/>
      <c r="AF100" s="149"/>
      <c r="AG100" s="149" t="s">
        <v>1344</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68" t="s">
        <v>1355</v>
      </c>
      <c r="D101" s="269"/>
      <c r="E101" s="269"/>
      <c r="F101" s="269"/>
      <c r="G101" s="26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318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49</v>
      </c>
      <c r="B102" s="169" t="s">
        <v>1426</v>
      </c>
      <c r="C102" s="184" t="s">
        <v>1351</v>
      </c>
      <c r="D102" s="170" t="s">
        <v>518</v>
      </c>
      <c r="E102" s="171">
        <v>4</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529</v>
      </c>
      <c r="T102" s="174" t="s">
        <v>289</v>
      </c>
      <c r="U102" s="159">
        <v>0</v>
      </c>
      <c r="V102" s="159">
        <f>ROUND(E102*U102,2)</f>
        <v>0</v>
      </c>
      <c r="W102" s="159"/>
      <c r="X102" s="159" t="s">
        <v>302</v>
      </c>
      <c r="Y102" s="149"/>
      <c r="Z102" s="149"/>
      <c r="AA102" s="149"/>
      <c r="AB102" s="149"/>
      <c r="AC102" s="149"/>
      <c r="AD102" s="149"/>
      <c r="AE102" s="149"/>
      <c r="AF102" s="149"/>
      <c r="AG102" s="149" t="s">
        <v>1344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268" t="s">
        <v>1356</v>
      </c>
      <c r="D103" s="269"/>
      <c r="E103" s="269"/>
      <c r="F103" s="269"/>
      <c r="G103" s="26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318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50</v>
      </c>
      <c r="B104" s="169" t="s">
        <v>1427</v>
      </c>
      <c r="C104" s="184" t="s">
        <v>1357</v>
      </c>
      <c r="D104" s="170" t="s">
        <v>1340</v>
      </c>
      <c r="E104" s="171">
        <v>26</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529</v>
      </c>
      <c r="T104" s="174" t="s">
        <v>289</v>
      </c>
      <c r="U104" s="159">
        <v>0</v>
      </c>
      <c r="V104" s="159">
        <f>ROUND(E104*U104,2)</f>
        <v>0</v>
      </c>
      <c r="W104" s="159"/>
      <c r="X104" s="159" t="s">
        <v>361</v>
      </c>
      <c r="Y104" s="149"/>
      <c r="Z104" s="149"/>
      <c r="AA104" s="149"/>
      <c r="AB104" s="149"/>
      <c r="AC104" s="149"/>
      <c r="AD104" s="149"/>
      <c r="AE104" s="149"/>
      <c r="AF104" s="149"/>
      <c r="AG104" s="149" t="s">
        <v>1341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1428</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318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51</v>
      </c>
      <c r="B106" s="169" t="s">
        <v>1429</v>
      </c>
      <c r="C106" s="184" t="s">
        <v>1430</v>
      </c>
      <c r="D106" s="170" t="s">
        <v>1340</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529</v>
      </c>
      <c r="T106" s="174" t="s">
        <v>289</v>
      </c>
      <c r="U106" s="159">
        <v>0</v>
      </c>
      <c r="V106" s="159">
        <f>ROUND(E106*U106,2)</f>
        <v>0</v>
      </c>
      <c r="W106" s="159"/>
      <c r="X106" s="159" t="s">
        <v>361</v>
      </c>
      <c r="Y106" s="149"/>
      <c r="Z106" s="149"/>
      <c r="AA106" s="149"/>
      <c r="AB106" s="149"/>
      <c r="AC106" s="149"/>
      <c r="AD106" s="149"/>
      <c r="AE106" s="149"/>
      <c r="AF106" s="149"/>
      <c r="AG106" s="149" t="s">
        <v>1341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1431</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318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52</v>
      </c>
      <c r="B108" s="169" t="s">
        <v>1432</v>
      </c>
      <c r="C108" s="184" t="s">
        <v>1433</v>
      </c>
      <c r="D108" s="170" t="s">
        <v>1340</v>
      </c>
      <c r="E108" s="171">
        <v>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529</v>
      </c>
      <c r="T108" s="174" t="s">
        <v>289</v>
      </c>
      <c r="U108" s="159">
        <v>0</v>
      </c>
      <c r="V108" s="159">
        <f>ROUND(E108*U108,2)</f>
        <v>0</v>
      </c>
      <c r="W108" s="159"/>
      <c r="X108" s="159" t="s">
        <v>361</v>
      </c>
      <c r="Y108" s="149"/>
      <c r="Z108" s="149"/>
      <c r="AA108" s="149"/>
      <c r="AB108" s="149"/>
      <c r="AC108" s="149"/>
      <c r="AD108" s="149"/>
      <c r="AE108" s="149"/>
      <c r="AF108" s="149"/>
      <c r="AG108" s="149" t="s">
        <v>1341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8" t="s">
        <v>1434</v>
      </c>
      <c r="D109" s="269"/>
      <c r="E109" s="269"/>
      <c r="F109" s="269"/>
      <c r="G109" s="26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318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53</v>
      </c>
      <c r="B110" s="169" t="s">
        <v>1435</v>
      </c>
      <c r="C110" s="184" t="s">
        <v>1367</v>
      </c>
      <c r="D110" s="170" t="s">
        <v>1340</v>
      </c>
      <c r="E110" s="171">
        <v>4</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529</v>
      </c>
      <c r="T110" s="174" t="s">
        <v>289</v>
      </c>
      <c r="U110" s="159">
        <v>0</v>
      </c>
      <c r="V110" s="159">
        <f>ROUND(E110*U110,2)</f>
        <v>0</v>
      </c>
      <c r="W110" s="159"/>
      <c r="X110" s="159" t="s">
        <v>361</v>
      </c>
      <c r="Y110" s="149"/>
      <c r="Z110" s="149"/>
      <c r="AA110" s="149"/>
      <c r="AB110" s="149"/>
      <c r="AC110" s="149"/>
      <c r="AD110" s="149"/>
      <c r="AE110" s="149"/>
      <c r="AF110" s="149"/>
      <c r="AG110" s="149" t="s">
        <v>1341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8" t="s">
        <v>1368</v>
      </c>
      <c r="D111" s="269"/>
      <c r="E111" s="269"/>
      <c r="F111" s="269"/>
      <c r="G111" s="26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318</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68">
        <v>54</v>
      </c>
      <c r="B112" s="169" t="s">
        <v>1436</v>
      </c>
      <c r="C112" s="184" t="s">
        <v>1369</v>
      </c>
      <c r="D112" s="170" t="s">
        <v>1340</v>
      </c>
      <c r="E112" s="171">
        <v>4</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c r="S112" s="173" t="s">
        <v>529</v>
      </c>
      <c r="T112" s="174" t="s">
        <v>289</v>
      </c>
      <c r="U112" s="159">
        <v>0</v>
      </c>
      <c r="V112" s="159">
        <f>ROUND(E112*U112,2)</f>
        <v>0</v>
      </c>
      <c r="W112" s="159"/>
      <c r="X112" s="159" t="s">
        <v>361</v>
      </c>
      <c r="Y112" s="149"/>
      <c r="Z112" s="149"/>
      <c r="AA112" s="149"/>
      <c r="AB112" s="149"/>
      <c r="AC112" s="149"/>
      <c r="AD112" s="149"/>
      <c r="AE112" s="149"/>
      <c r="AF112" s="149"/>
      <c r="AG112" s="149" t="s">
        <v>1341</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268" t="s">
        <v>1370</v>
      </c>
      <c r="D113" s="269"/>
      <c r="E113" s="269"/>
      <c r="F113" s="269"/>
      <c r="G113" s="26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318</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1437</v>
      </c>
      <c r="C114" s="184" t="s">
        <v>1372</v>
      </c>
      <c r="D114" s="170" t="s">
        <v>1340</v>
      </c>
      <c r="E114" s="171">
        <v>4</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529</v>
      </c>
      <c r="T114" s="174" t="s">
        <v>289</v>
      </c>
      <c r="U114" s="159">
        <v>0</v>
      </c>
      <c r="V114" s="159">
        <f>ROUND(E114*U114,2)</f>
        <v>0</v>
      </c>
      <c r="W114" s="159"/>
      <c r="X114" s="159" t="s">
        <v>302</v>
      </c>
      <c r="Y114" s="149"/>
      <c r="Z114" s="149"/>
      <c r="AA114" s="149"/>
      <c r="AB114" s="149"/>
      <c r="AC114" s="149"/>
      <c r="AD114" s="149"/>
      <c r="AE114" s="149"/>
      <c r="AF114" s="149"/>
      <c r="AG114" s="149" t="s">
        <v>1344</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68" t="s">
        <v>1438</v>
      </c>
      <c r="D115" s="269"/>
      <c r="E115" s="269"/>
      <c r="F115" s="269"/>
      <c r="G115" s="26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318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1439</v>
      </c>
      <c r="C116" s="184" t="s">
        <v>1375</v>
      </c>
      <c r="D116" s="170" t="s">
        <v>1340</v>
      </c>
      <c r="E116" s="171">
        <v>4</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529</v>
      </c>
      <c r="T116" s="174" t="s">
        <v>289</v>
      </c>
      <c r="U116" s="159">
        <v>0</v>
      </c>
      <c r="V116" s="159">
        <f>ROUND(E116*U116,2)</f>
        <v>0</v>
      </c>
      <c r="W116" s="159"/>
      <c r="X116" s="159" t="s">
        <v>302</v>
      </c>
      <c r="Y116" s="149"/>
      <c r="Z116" s="149"/>
      <c r="AA116" s="149"/>
      <c r="AB116" s="149"/>
      <c r="AC116" s="149"/>
      <c r="AD116" s="149"/>
      <c r="AE116" s="149"/>
      <c r="AF116" s="149"/>
      <c r="AG116" s="149" t="s">
        <v>1344</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268" t="s">
        <v>1347</v>
      </c>
      <c r="D117" s="269"/>
      <c r="E117" s="269"/>
      <c r="F117" s="269"/>
      <c r="G117" s="26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318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57</v>
      </c>
      <c r="B118" s="169" t="s">
        <v>1440</v>
      </c>
      <c r="C118" s="184" t="s">
        <v>1372</v>
      </c>
      <c r="D118" s="170" t="s">
        <v>1340</v>
      </c>
      <c r="E118" s="171">
        <v>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529</v>
      </c>
      <c r="T118" s="174" t="s">
        <v>289</v>
      </c>
      <c r="U118" s="159">
        <v>0</v>
      </c>
      <c r="V118" s="159">
        <f>ROUND(E118*U118,2)</f>
        <v>0</v>
      </c>
      <c r="W118" s="159"/>
      <c r="X118" s="159" t="s">
        <v>302</v>
      </c>
      <c r="Y118" s="149"/>
      <c r="Z118" s="149"/>
      <c r="AA118" s="149"/>
      <c r="AB118" s="149"/>
      <c r="AC118" s="149"/>
      <c r="AD118" s="149"/>
      <c r="AE118" s="149"/>
      <c r="AF118" s="149"/>
      <c r="AG118" s="149" t="s">
        <v>1344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1377</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318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58</v>
      </c>
      <c r="B120" s="169" t="s">
        <v>1441</v>
      </c>
      <c r="C120" s="184" t="s">
        <v>1375</v>
      </c>
      <c r="D120" s="170" t="s">
        <v>1340</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529</v>
      </c>
      <c r="T120" s="174" t="s">
        <v>289</v>
      </c>
      <c r="U120" s="159">
        <v>0</v>
      </c>
      <c r="V120" s="159">
        <f>ROUND(E120*U120,2)</f>
        <v>0</v>
      </c>
      <c r="W120" s="159"/>
      <c r="X120" s="159" t="s">
        <v>302</v>
      </c>
      <c r="Y120" s="149"/>
      <c r="Z120" s="149"/>
      <c r="AA120" s="149"/>
      <c r="AB120" s="149"/>
      <c r="AC120" s="149"/>
      <c r="AD120" s="149"/>
      <c r="AE120" s="149"/>
      <c r="AF120" s="149"/>
      <c r="AG120" s="149" t="s">
        <v>1344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1379</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318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59</v>
      </c>
      <c r="B122" s="169" t="s">
        <v>1442</v>
      </c>
      <c r="C122" s="184" t="s">
        <v>1372</v>
      </c>
      <c r="D122" s="170" t="s">
        <v>1340</v>
      </c>
      <c r="E122" s="171">
        <v>6</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529</v>
      </c>
      <c r="T122" s="174" t="s">
        <v>289</v>
      </c>
      <c r="U122" s="159">
        <v>0</v>
      </c>
      <c r="V122" s="159">
        <f>ROUND(E122*U122,2)</f>
        <v>0</v>
      </c>
      <c r="W122" s="159"/>
      <c r="X122" s="159" t="s">
        <v>302</v>
      </c>
      <c r="Y122" s="149"/>
      <c r="Z122" s="149"/>
      <c r="AA122" s="149"/>
      <c r="AB122" s="149"/>
      <c r="AC122" s="149"/>
      <c r="AD122" s="149"/>
      <c r="AE122" s="149"/>
      <c r="AF122" s="149"/>
      <c r="AG122" s="149" t="s">
        <v>1344</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8" t="s">
        <v>1381</v>
      </c>
      <c r="D123" s="269"/>
      <c r="E123" s="269"/>
      <c r="F123" s="269"/>
      <c r="G123" s="26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318</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60</v>
      </c>
      <c r="B124" s="169" t="s">
        <v>1443</v>
      </c>
      <c r="C124" s="184" t="s">
        <v>1375</v>
      </c>
      <c r="D124" s="170" t="s">
        <v>1340</v>
      </c>
      <c r="E124" s="171">
        <v>6</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529</v>
      </c>
      <c r="T124" s="174" t="s">
        <v>289</v>
      </c>
      <c r="U124" s="159">
        <v>0</v>
      </c>
      <c r="V124" s="159">
        <f>ROUND(E124*U124,2)</f>
        <v>0</v>
      </c>
      <c r="W124" s="159"/>
      <c r="X124" s="159" t="s">
        <v>302</v>
      </c>
      <c r="Y124" s="149"/>
      <c r="Z124" s="149"/>
      <c r="AA124" s="149"/>
      <c r="AB124" s="149"/>
      <c r="AC124" s="149"/>
      <c r="AD124" s="149"/>
      <c r="AE124" s="149"/>
      <c r="AF124" s="149"/>
      <c r="AG124" s="149" t="s">
        <v>1344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8" t="s">
        <v>1368</v>
      </c>
      <c r="D125" s="269"/>
      <c r="E125" s="269"/>
      <c r="F125" s="269"/>
      <c r="G125" s="26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318</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61</v>
      </c>
      <c r="B126" s="169" t="s">
        <v>1444</v>
      </c>
      <c r="C126" s="184" t="s">
        <v>1372</v>
      </c>
      <c r="D126" s="170" t="s">
        <v>1340</v>
      </c>
      <c r="E126" s="171">
        <v>4</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529</v>
      </c>
      <c r="T126" s="174" t="s">
        <v>289</v>
      </c>
      <c r="U126" s="159">
        <v>0</v>
      </c>
      <c r="V126" s="159">
        <f>ROUND(E126*U126,2)</f>
        <v>0</v>
      </c>
      <c r="W126" s="159"/>
      <c r="X126" s="159" t="s">
        <v>302</v>
      </c>
      <c r="Y126" s="149"/>
      <c r="Z126" s="149"/>
      <c r="AA126" s="149"/>
      <c r="AB126" s="149"/>
      <c r="AC126" s="149"/>
      <c r="AD126" s="149"/>
      <c r="AE126" s="149"/>
      <c r="AF126" s="149"/>
      <c r="AG126" s="149" t="s">
        <v>1344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68" t="s">
        <v>1384</v>
      </c>
      <c r="D127" s="269"/>
      <c r="E127" s="269"/>
      <c r="F127" s="269"/>
      <c r="G127" s="26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318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62</v>
      </c>
      <c r="B128" s="169" t="s">
        <v>1445</v>
      </c>
      <c r="C128" s="184" t="s">
        <v>1375</v>
      </c>
      <c r="D128" s="170" t="s">
        <v>1340</v>
      </c>
      <c r="E128" s="171">
        <v>4</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529</v>
      </c>
      <c r="T128" s="174" t="s">
        <v>289</v>
      </c>
      <c r="U128" s="159">
        <v>0</v>
      </c>
      <c r="V128" s="159">
        <f>ROUND(E128*U128,2)</f>
        <v>0</v>
      </c>
      <c r="W128" s="159"/>
      <c r="X128" s="159" t="s">
        <v>302</v>
      </c>
      <c r="Y128" s="149"/>
      <c r="Z128" s="149"/>
      <c r="AA128" s="149"/>
      <c r="AB128" s="149"/>
      <c r="AC128" s="149"/>
      <c r="AD128" s="149"/>
      <c r="AE128" s="149"/>
      <c r="AF128" s="149"/>
      <c r="AG128" s="149" t="s">
        <v>1344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8" t="s">
        <v>1370</v>
      </c>
      <c r="D129" s="269"/>
      <c r="E129" s="269"/>
      <c r="F129" s="269"/>
      <c r="G129" s="26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318</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68">
        <v>63</v>
      </c>
      <c r="B130" s="169" t="s">
        <v>1446</v>
      </c>
      <c r="C130" s="184" t="s">
        <v>1372</v>
      </c>
      <c r="D130" s="170" t="s">
        <v>1340</v>
      </c>
      <c r="E130" s="171">
        <v>4</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c r="S130" s="173" t="s">
        <v>529</v>
      </c>
      <c r="T130" s="174" t="s">
        <v>289</v>
      </c>
      <c r="U130" s="159">
        <v>0</v>
      </c>
      <c r="V130" s="159">
        <f>ROUND(E130*U130,2)</f>
        <v>0</v>
      </c>
      <c r="W130" s="159"/>
      <c r="X130" s="159" t="s">
        <v>302</v>
      </c>
      <c r="Y130" s="149"/>
      <c r="Z130" s="149"/>
      <c r="AA130" s="149"/>
      <c r="AB130" s="149"/>
      <c r="AC130" s="149"/>
      <c r="AD130" s="149"/>
      <c r="AE130" s="149"/>
      <c r="AF130" s="149"/>
      <c r="AG130" s="149" t="s">
        <v>1344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68" t="s">
        <v>1447</v>
      </c>
      <c r="D131" s="269"/>
      <c r="E131" s="269"/>
      <c r="F131" s="269"/>
      <c r="G131" s="26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318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68">
        <v>64</v>
      </c>
      <c r="B132" s="169" t="s">
        <v>1448</v>
      </c>
      <c r="C132" s="184" t="s">
        <v>1375</v>
      </c>
      <c r="D132" s="170" t="s">
        <v>1340</v>
      </c>
      <c r="E132" s="171">
        <v>4</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529</v>
      </c>
      <c r="T132" s="174" t="s">
        <v>289</v>
      </c>
      <c r="U132" s="159">
        <v>0</v>
      </c>
      <c r="V132" s="159">
        <f>ROUND(E132*U132,2)</f>
        <v>0</v>
      </c>
      <c r="W132" s="159"/>
      <c r="X132" s="159" t="s">
        <v>302</v>
      </c>
      <c r="Y132" s="149"/>
      <c r="Z132" s="149"/>
      <c r="AA132" s="149"/>
      <c r="AB132" s="149"/>
      <c r="AC132" s="149"/>
      <c r="AD132" s="149"/>
      <c r="AE132" s="149"/>
      <c r="AF132" s="149"/>
      <c r="AG132" s="149" t="s">
        <v>1344</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68" t="s">
        <v>1420</v>
      </c>
      <c r="D133" s="269"/>
      <c r="E133" s="269"/>
      <c r="F133" s="269"/>
      <c r="G133" s="269"/>
      <c r="H133" s="159"/>
      <c r="I133" s="159"/>
      <c r="J133" s="159"/>
      <c r="K133" s="159"/>
      <c r="L133" s="159"/>
      <c r="M133" s="159"/>
      <c r="N133" s="158"/>
      <c r="O133" s="158"/>
      <c r="P133" s="158"/>
      <c r="Q133" s="158"/>
      <c r="R133" s="159"/>
      <c r="S133" s="159"/>
      <c r="T133" s="159"/>
      <c r="U133" s="159"/>
      <c r="V133" s="159"/>
      <c r="W133" s="159"/>
      <c r="X133" s="159"/>
      <c r="Y133" s="149"/>
      <c r="Z133" s="149"/>
      <c r="AA133" s="149"/>
      <c r="AB133" s="149"/>
      <c r="AC133" s="149"/>
      <c r="AD133" s="149"/>
      <c r="AE133" s="149"/>
      <c r="AF133" s="149"/>
      <c r="AG133" s="149" t="s">
        <v>318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65</v>
      </c>
      <c r="B134" s="169" t="s">
        <v>1449</v>
      </c>
      <c r="C134" s="184" t="s">
        <v>1372</v>
      </c>
      <c r="D134" s="170" t="s">
        <v>1340</v>
      </c>
      <c r="E134" s="171">
        <v>2</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529</v>
      </c>
      <c r="T134" s="174" t="s">
        <v>289</v>
      </c>
      <c r="U134" s="159">
        <v>0</v>
      </c>
      <c r="V134" s="159">
        <f>ROUND(E134*U134,2)</f>
        <v>0</v>
      </c>
      <c r="W134" s="159"/>
      <c r="X134" s="159" t="s">
        <v>302</v>
      </c>
      <c r="Y134" s="149"/>
      <c r="Z134" s="149"/>
      <c r="AA134" s="149"/>
      <c r="AB134" s="149"/>
      <c r="AC134" s="149"/>
      <c r="AD134" s="149"/>
      <c r="AE134" s="149"/>
      <c r="AF134" s="149"/>
      <c r="AG134" s="149" t="s">
        <v>1344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8" t="s">
        <v>1450</v>
      </c>
      <c r="D135" s="269"/>
      <c r="E135" s="269"/>
      <c r="F135" s="269"/>
      <c r="G135" s="269"/>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318</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66</v>
      </c>
      <c r="B136" s="169" t="s">
        <v>1451</v>
      </c>
      <c r="C136" s="184" t="s">
        <v>1375</v>
      </c>
      <c r="D136" s="170" t="s">
        <v>1340</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529</v>
      </c>
      <c r="T136" s="174" t="s">
        <v>289</v>
      </c>
      <c r="U136" s="159">
        <v>0</v>
      </c>
      <c r="V136" s="159">
        <f>ROUND(E136*U136,2)</f>
        <v>0</v>
      </c>
      <c r="W136" s="159"/>
      <c r="X136" s="159" t="s">
        <v>302</v>
      </c>
      <c r="Y136" s="149"/>
      <c r="Z136" s="149"/>
      <c r="AA136" s="149"/>
      <c r="AB136" s="149"/>
      <c r="AC136" s="149"/>
      <c r="AD136" s="149"/>
      <c r="AE136" s="149"/>
      <c r="AF136" s="149"/>
      <c r="AG136" s="149" t="s">
        <v>1344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68" t="s">
        <v>1452</v>
      </c>
      <c r="D137" s="269"/>
      <c r="E137" s="269"/>
      <c r="F137" s="269"/>
      <c r="G137" s="26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318</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67</v>
      </c>
      <c r="B138" s="169" t="s">
        <v>1453</v>
      </c>
      <c r="C138" s="184" t="s">
        <v>1454</v>
      </c>
      <c r="D138" s="170" t="s">
        <v>1340</v>
      </c>
      <c r="E138" s="171">
        <v>4</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529</v>
      </c>
      <c r="T138" s="174" t="s">
        <v>289</v>
      </c>
      <c r="U138" s="159">
        <v>0</v>
      </c>
      <c r="V138" s="159">
        <f>ROUND(E138*U138,2)</f>
        <v>0</v>
      </c>
      <c r="W138" s="159"/>
      <c r="X138" s="159" t="s">
        <v>302</v>
      </c>
      <c r="Y138" s="149"/>
      <c r="Z138" s="149"/>
      <c r="AA138" s="149"/>
      <c r="AB138" s="149"/>
      <c r="AC138" s="149"/>
      <c r="AD138" s="149"/>
      <c r="AE138" s="149"/>
      <c r="AF138" s="149"/>
      <c r="AG138" s="149" t="s">
        <v>1344</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68" t="s">
        <v>1455</v>
      </c>
      <c r="D139" s="269"/>
      <c r="E139" s="269"/>
      <c r="F139" s="269"/>
      <c r="G139" s="26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318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68</v>
      </c>
      <c r="B140" s="169" t="s">
        <v>1456</v>
      </c>
      <c r="C140" s="184" t="s">
        <v>1454</v>
      </c>
      <c r="D140" s="170" t="s">
        <v>1340</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529</v>
      </c>
      <c r="T140" s="174" t="s">
        <v>289</v>
      </c>
      <c r="U140" s="159">
        <v>0</v>
      </c>
      <c r="V140" s="159">
        <f>ROUND(E140*U140,2)</f>
        <v>0</v>
      </c>
      <c r="W140" s="159"/>
      <c r="X140" s="159" t="s">
        <v>302</v>
      </c>
      <c r="Y140" s="149"/>
      <c r="Z140" s="149"/>
      <c r="AA140" s="149"/>
      <c r="AB140" s="149"/>
      <c r="AC140" s="149"/>
      <c r="AD140" s="149"/>
      <c r="AE140" s="149"/>
      <c r="AF140" s="149"/>
      <c r="AG140" s="149" t="s">
        <v>1344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268" t="s">
        <v>1457</v>
      </c>
      <c r="D141" s="269"/>
      <c r="E141" s="269"/>
      <c r="F141" s="269"/>
      <c r="G141" s="26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318</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69</v>
      </c>
      <c r="B142" s="169" t="s">
        <v>1458</v>
      </c>
      <c r="C142" s="184" t="s">
        <v>1454</v>
      </c>
      <c r="D142" s="170" t="s">
        <v>1340</v>
      </c>
      <c r="E142" s="171">
        <v>8</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529</v>
      </c>
      <c r="T142" s="174" t="s">
        <v>289</v>
      </c>
      <c r="U142" s="159">
        <v>0</v>
      </c>
      <c r="V142" s="159">
        <f>ROUND(E142*U142,2)</f>
        <v>0</v>
      </c>
      <c r="W142" s="159"/>
      <c r="X142" s="159" t="s">
        <v>302</v>
      </c>
      <c r="Y142" s="149"/>
      <c r="Z142" s="149"/>
      <c r="AA142" s="149"/>
      <c r="AB142" s="149"/>
      <c r="AC142" s="149"/>
      <c r="AD142" s="149"/>
      <c r="AE142" s="149"/>
      <c r="AF142" s="149"/>
      <c r="AG142" s="149" t="s">
        <v>1344</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68" t="s">
        <v>1459</v>
      </c>
      <c r="D143" s="269"/>
      <c r="E143" s="269"/>
      <c r="F143" s="269"/>
      <c r="G143" s="26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318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70</v>
      </c>
      <c r="B144" s="169" t="s">
        <v>1460</v>
      </c>
      <c r="C144" s="184" t="s">
        <v>1454</v>
      </c>
      <c r="D144" s="170" t="s">
        <v>1340</v>
      </c>
      <c r="E144" s="171">
        <v>8</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529</v>
      </c>
      <c r="T144" s="174" t="s">
        <v>289</v>
      </c>
      <c r="U144" s="159">
        <v>0</v>
      </c>
      <c r="V144" s="159">
        <f>ROUND(E144*U144,2)</f>
        <v>0</v>
      </c>
      <c r="W144" s="159"/>
      <c r="X144" s="159" t="s">
        <v>302</v>
      </c>
      <c r="Y144" s="149"/>
      <c r="Z144" s="149"/>
      <c r="AA144" s="149"/>
      <c r="AB144" s="149"/>
      <c r="AC144" s="149"/>
      <c r="AD144" s="149"/>
      <c r="AE144" s="149"/>
      <c r="AF144" s="149"/>
      <c r="AG144" s="149" t="s">
        <v>1344</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8" t="s">
        <v>1461</v>
      </c>
      <c r="D145" s="269"/>
      <c r="E145" s="269"/>
      <c r="F145" s="269"/>
      <c r="G145" s="26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318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283</v>
      </c>
      <c r="B146" s="162" t="s">
        <v>169</v>
      </c>
      <c r="C146" s="182" t="s">
        <v>170</v>
      </c>
      <c r="D146" s="163"/>
      <c r="E146" s="164"/>
      <c r="F146" s="165"/>
      <c r="G146" s="165">
        <f>SUMIF(AG147:AG174,"&lt;&gt;NOR",G147:G174)</f>
        <v>0</v>
      </c>
      <c r="H146" s="165"/>
      <c r="I146" s="165">
        <f>SUM(I147:I174)</f>
        <v>0</v>
      </c>
      <c r="J146" s="165"/>
      <c r="K146" s="165">
        <f>SUM(K147:K174)</f>
        <v>0</v>
      </c>
      <c r="L146" s="165"/>
      <c r="M146" s="165">
        <f>SUM(M147:M174)</f>
        <v>0</v>
      </c>
      <c r="N146" s="164"/>
      <c r="O146" s="164">
        <f>SUM(O147:O174)</f>
        <v>0</v>
      </c>
      <c r="P146" s="164"/>
      <c r="Q146" s="164">
        <f>SUM(Q147:Q174)</f>
        <v>0</v>
      </c>
      <c r="R146" s="165"/>
      <c r="S146" s="165"/>
      <c r="T146" s="166"/>
      <c r="U146" s="160"/>
      <c r="V146" s="160">
        <f>SUM(V147:V174)</f>
        <v>0</v>
      </c>
      <c r="W146" s="160"/>
      <c r="X146" s="160"/>
      <c r="AG146" t="s">
        <v>284</v>
      </c>
    </row>
    <row r="147" spans="1:60" outlineLevel="1" x14ac:dyDescent="0.2">
      <c r="A147" s="168">
        <v>71</v>
      </c>
      <c r="B147" s="169" t="s">
        <v>1462</v>
      </c>
      <c r="C147" s="184" t="s">
        <v>1463</v>
      </c>
      <c r="D147" s="170" t="s">
        <v>1340</v>
      </c>
      <c r="E147" s="171">
        <v>1</v>
      </c>
      <c r="F147" s="172"/>
      <c r="G147" s="173">
        <f>ROUND(E147*F147,2)</f>
        <v>0</v>
      </c>
      <c r="H147" s="172"/>
      <c r="I147" s="173">
        <f>ROUND(E147*H147,2)</f>
        <v>0</v>
      </c>
      <c r="J147" s="172"/>
      <c r="K147" s="173">
        <f>ROUND(E147*J147,2)</f>
        <v>0</v>
      </c>
      <c r="L147" s="173">
        <v>21</v>
      </c>
      <c r="M147" s="173">
        <f>G147*(1+L147/100)</f>
        <v>0</v>
      </c>
      <c r="N147" s="171">
        <v>0</v>
      </c>
      <c r="O147" s="171">
        <f>ROUND(E147*N147,2)</f>
        <v>0</v>
      </c>
      <c r="P147" s="171">
        <v>0</v>
      </c>
      <c r="Q147" s="171">
        <f>ROUND(E147*P147,2)</f>
        <v>0</v>
      </c>
      <c r="R147" s="173"/>
      <c r="S147" s="173" t="s">
        <v>529</v>
      </c>
      <c r="T147" s="174" t="s">
        <v>289</v>
      </c>
      <c r="U147" s="159">
        <v>0</v>
      </c>
      <c r="V147" s="159">
        <f>ROUND(E147*U147,2)</f>
        <v>0</v>
      </c>
      <c r="W147" s="159"/>
      <c r="X147" s="159" t="s">
        <v>361</v>
      </c>
      <c r="Y147" s="149"/>
      <c r="Z147" s="149"/>
      <c r="AA147" s="149"/>
      <c r="AB147" s="149"/>
      <c r="AC147" s="149"/>
      <c r="AD147" s="149"/>
      <c r="AE147" s="149"/>
      <c r="AF147" s="149"/>
      <c r="AG147" s="149" t="s">
        <v>1341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268" t="s">
        <v>1464</v>
      </c>
      <c r="D148" s="269"/>
      <c r="E148" s="269"/>
      <c r="F148" s="269"/>
      <c r="G148" s="269"/>
      <c r="H148" s="159"/>
      <c r="I148" s="159"/>
      <c r="J148" s="159"/>
      <c r="K148" s="159"/>
      <c r="L148" s="159"/>
      <c r="M148" s="159"/>
      <c r="N148" s="158"/>
      <c r="O148" s="158"/>
      <c r="P148" s="158"/>
      <c r="Q148" s="158"/>
      <c r="R148" s="159"/>
      <c r="S148" s="159"/>
      <c r="T148" s="159"/>
      <c r="U148" s="159"/>
      <c r="V148" s="159"/>
      <c r="W148" s="159"/>
      <c r="X148" s="159"/>
      <c r="Y148" s="149"/>
      <c r="Z148" s="149"/>
      <c r="AA148" s="149"/>
      <c r="AB148" s="149"/>
      <c r="AC148" s="149"/>
      <c r="AD148" s="149"/>
      <c r="AE148" s="149"/>
      <c r="AF148" s="149"/>
      <c r="AG148" s="149" t="s">
        <v>318</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68">
        <v>72</v>
      </c>
      <c r="B149" s="169" t="s">
        <v>117</v>
      </c>
      <c r="C149" s="184" t="s">
        <v>1419</v>
      </c>
      <c r="D149" s="170" t="s">
        <v>1340</v>
      </c>
      <c r="E149" s="171">
        <v>2</v>
      </c>
      <c r="F149" s="172"/>
      <c r="G149" s="173">
        <f>ROUND(E149*F149,2)</f>
        <v>0</v>
      </c>
      <c r="H149" s="172"/>
      <c r="I149" s="173">
        <f>ROUND(E149*H149,2)</f>
        <v>0</v>
      </c>
      <c r="J149" s="172"/>
      <c r="K149" s="173">
        <f>ROUND(E149*J149,2)</f>
        <v>0</v>
      </c>
      <c r="L149" s="173">
        <v>21</v>
      </c>
      <c r="M149" s="173">
        <f>G149*(1+L149/100)</f>
        <v>0</v>
      </c>
      <c r="N149" s="171">
        <v>0</v>
      </c>
      <c r="O149" s="171">
        <f>ROUND(E149*N149,2)</f>
        <v>0</v>
      </c>
      <c r="P149" s="171">
        <v>0</v>
      </c>
      <c r="Q149" s="171">
        <f>ROUND(E149*P149,2)</f>
        <v>0</v>
      </c>
      <c r="R149" s="173"/>
      <c r="S149" s="173" t="s">
        <v>529</v>
      </c>
      <c r="T149" s="174" t="s">
        <v>289</v>
      </c>
      <c r="U149" s="159">
        <v>0</v>
      </c>
      <c r="V149" s="159">
        <f>ROUND(E149*U149,2)</f>
        <v>0</v>
      </c>
      <c r="W149" s="159"/>
      <c r="X149" s="159" t="s">
        <v>361</v>
      </c>
      <c r="Y149" s="149"/>
      <c r="Z149" s="149"/>
      <c r="AA149" s="149"/>
      <c r="AB149" s="149"/>
      <c r="AC149" s="149"/>
      <c r="AD149" s="149"/>
      <c r="AE149" s="149"/>
      <c r="AF149" s="149"/>
      <c r="AG149" s="149" t="s">
        <v>1341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8" t="s">
        <v>1420</v>
      </c>
      <c r="D150" s="269"/>
      <c r="E150" s="269"/>
      <c r="F150" s="269"/>
      <c r="G150" s="269"/>
      <c r="H150" s="159"/>
      <c r="I150" s="159"/>
      <c r="J150" s="159"/>
      <c r="K150" s="159"/>
      <c r="L150" s="159"/>
      <c r="M150" s="159"/>
      <c r="N150" s="158"/>
      <c r="O150" s="158"/>
      <c r="P150" s="158"/>
      <c r="Q150" s="158"/>
      <c r="R150" s="159"/>
      <c r="S150" s="159"/>
      <c r="T150" s="159"/>
      <c r="U150" s="159"/>
      <c r="V150" s="159"/>
      <c r="W150" s="159"/>
      <c r="X150" s="159"/>
      <c r="Y150" s="149"/>
      <c r="Z150" s="149"/>
      <c r="AA150" s="149"/>
      <c r="AB150" s="149"/>
      <c r="AC150" s="149"/>
      <c r="AD150" s="149"/>
      <c r="AE150" s="149"/>
      <c r="AF150" s="149"/>
      <c r="AG150" s="149" t="s">
        <v>318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73</v>
      </c>
      <c r="B151" s="169" t="s">
        <v>1465</v>
      </c>
      <c r="C151" s="184" t="s">
        <v>1466</v>
      </c>
      <c r="D151" s="170" t="s">
        <v>1340</v>
      </c>
      <c r="E151" s="171">
        <v>1</v>
      </c>
      <c r="F151" s="172"/>
      <c r="G151" s="173">
        <f>ROUND(E151*F151,2)</f>
        <v>0</v>
      </c>
      <c r="H151" s="172"/>
      <c r="I151" s="173">
        <f>ROUND(E151*H151,2)</f>
        <v>0</v>
      </c>
      <c r="J151" s="172"/>
      <c r="K151" s="173">
        <f>ROUND(E151*J151,2)</f>
        <v>0</v>
      </c>
      <c r="L151" s="173">
        <v>21</v>
      </c>
      <c r="M151" s="173">
        <f>G151*(1+L151/100)</f>
        <v>0</v>
      </c>
      <c r="N151" s="171">
        <v>0</v>
      </c>
      <c r="O151" s="171">
        <f>ROUND(E151*N151,2)</f>
        <v>0</v>
      </c>
      <c r="P151" s="171">
        <v>0</v>
      </c>
      <c r="Q151" s="171">
        <f>ROUND(E151*P151,2)</f>
        <v>0</v>
      </c>
      <c r="R151" s="173"/>
      <c r="S151" s="173" t="s">
        <v>529</v>
      </c>
      <c r="T151" s="174" t="s">
        <v>289</v>
      </c>
      <c r="U151" s="159">
        <v>0</v>
      </c>
      <c r="V151" s="159">
        <f>ROUND(E151*U151,2)</f>
        <v>0</v>
      </c>
      <c r="W151" s="159"/>
      <c r="X151" s="159" t="s">
        <v>302</v>
      </c>
      <c r="Y151" s="149"/>
      <c r="Z151" s="149"/>
      <c r="AA151" s="149"/>
      <c r="AB151" s="149"/>
      <c r="AC151" s="149"/>
      <c r="AD151" s="149"/>
      <c r="AE151" s="149"/>
      <c r="AF151" s="149"/>
      <c r="AG151" s="149" t="s">
        <v>1344</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268" t="s">
        <v>1467</v>
      </c>
      <c r="D152" s="269"/>
      <c r="E152" s="269"/>
      <c r="F152" s="269"/>
      <c r="G152" s="26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318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74</v>
      </c>
      <c r="B153" s="169" t="s">
        <v>119</v>
      </c>
      <c r="C153" s="184" t="s">
        <v>1468</v>
      </c>
      <c r="D153" s="170" t="s">
        <v>1340</v>
      </c>
      <c r="E153" s="171">
        <v>2</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c r="S153" s="173" t="s">
        <v>529</v>
      </c>
      <c r="T153" s="174" t="s">
        <v>289</v>
      </c>
      <c r="U153" s="159">
        <v>0</v>
      </c>
      <c r="V153" s="159">
        <f>ROUND(E153*U153,2)</f>
        <v>0</v>
      </c>
      <c r="W153" s="159"/>
      <c r="X153" s="159" t="s">
        <v>361</v>
      </c>
      <c r="Y153" s="149"/>
      <c r="Z153" s="149"/>
      <c r="AA153" s="149"/>
      <c r="AB153" s="149"/>
      <c r="AC153" s="149"/>
      <c r="AD153" s="149"/>
      <c r="AE153" s="149"/>
      <c r="AF153" s="149"/>
      <c r="AG153" s="149" t="s">
        <v>1341</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68" t="s">
        <v>1469</v>
      </c>
      <c r="D154" s="269"/>
      <c r="E154" s="269"/>
      <c r="F154" s="269"/>
      <c r="G154" s="269"/>
      <c r="H154" s="159"/>
      <c r="I154" s="159"/>
      <c r="J154" s="159"/>
      <c r="K154" s="159"/>
      <c r="L154" s="159"/>
      <c r="M154" s="159"/>
      <c r="N154" s="158"/>
      <c r="O154" s="158"/>
      <c r="P154" s="158"/>
      <c r="Q154" s="158"/>
      <c r="R154" s="159"/>
      <c r="S154" s="159"/>
      <c r="T154" s="159"/>
      <c r="U154" s="159"/>
      <c r="V154" s="159"/>
      <c r="W154" s="159"/>
      <c r="X154" s="159"/>
      <c r="Y154" s="149"/>
      <c r="Z154" s="149"/>
      <c r="AA154" s="149"/>
      <c r="AB154" s="149"/>
      <c r="AC154" s="149"/>
      <c r="AD154" s="149"/>
      <c r="AE154" s="149"/>
      <c r="AF154" s="149"/>
      <c r="AG154" s="149" t="s">
        <v>318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8">
        <v>75</v>
      </c>
      <c r="B155" s="169" t="s">
        <v>121</v>
      </c>
      <c r="C155" s="184" t="s">
        <v>1470</v>
      </c>
      <c r="D155" s="170" t="s">
        <v>1340</v>
      </c>
      <c r="E155" s="171">
        <v>2</v>
      </c>
      <c r="F155" s="172"/>
      <c r="G155" s="173">
        <f>ROUND(E155*F155,2)</f>
        <v>0</v>
      </c>
      <c r="H155" s="172"/>
      <c r="I155" s="173">
        <f>ROUND(E155*H155,2)</f>
        <v>0</v>
      </c>
      <c r="J155" s="172"/>
      <c r="K155" s="173">
        <f>ROUND(E155*J155,2)</f>
        <v>0</v>
      </c>
      <c r="L155" s="173">
        <v>21</v>
      </c>
      <c r="M155" s="173">
        <f>G155*(1+L155/100)</f>
        <v>0</v>
      </c>
      <c r="N155" s="171">
        <v>0</v>
      </c>
      <c r="O155" s="171">
        <f>ROUND(E155*N155,2)</f>
        <v>0</v>
      </c>
      <c r="P155" s="171">
        <v>0</v>
      </c>
      <c r="Q155" s="171">
        <f>ROUND(E155*P155,2)</f>
        <v>0</v>
      </c>
      <c r="R155" s="173"/>
      <c r="S155" s="173" t="s">
        <v>529</v>
      </c>
      <c r="T155" s="174" t="s">
        <v>289</v>
      </c>
      <c r="U155" s="159">
        <v>0</v>
      </c>
      <c r="V155" s="159">
        <f>ROUND(E155*U155,2)</f>
        <v>0</v>
      </c>
      <c r="W155" s="159"/>
      <c r="X155" s="159" t="s">
        <v>361</v>
      </c>
      <c r="Y155" s="149"/>
      <c r="Z155" s="149"/>
      <c r="AA155" s="149"/>
      <c r="AB155" s="149"/>
      <c r="AC155" s="149"/>
      <c r="AD155" s="149"/>
      <c r="AE155" s="149"/>
      <c r="AF155" s="149"/>
      <c r="AG155" s="149" t="s">
        <v>1341</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268" t="s">
        <v>1471</v>
      </c>
      <c r="D156" s="269"/>
      <c r="E156" s="269"/>
      <c r="F156" s="269"/>
      <c r="G156" s="26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318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68">
        <v>76</v>
      </c>
      <c r="B157" s="169" t="s">
        <v>123</v>
      </c>
      <c r="C157" s="184" t="s">
        <v>1472</v>
      </c>
      <c r="D157" s="170" t="s">
        <v>1340</v>
      </c>
      <c r="E157" s="171">
        <v>2</v>
      </c>
      <c r="F157" s="172"/>
      <c r="G157" s="173">
        <f>ROUND(E157*F157,2)</f>
        <v>0</v>
      </c>
      <c r="H157" s="172"/>
      <c r="I157" s="173">
        <f>ROUND(E157*H157,2)</f>
        <v>0</v>
      </c>
      <c r="J157" s="172"/>
      <c r="K157" s="173">
        <f>ROUND(E157*J157,2)</f>
        <v>0</v>
      </c>
      <c r="L157" s="173">
        <v>21</v>
      </c>
      <c r="M157" s="173">
        <f>G157*(1+L157/100)</f>
        <v>0</v>
      </c>
      <c r="N157" s="171">
        <v>0</v>
      </c>
      <c r="O157" s="171">
        <f>ROUND(E157*N157,2)</f>
        <v>0</v>
      </c>
      <c r="P157" s="171">
        <v>0</v>
      </c>
      <c r="Q157" s="171">
        <f>ROUND(E157*P157,2)</f>
        <v>0</v>
      </c>
      <c r="R157" s="173"/>
      <c r="S157" s="173" t="s">
        <v>529</v>
      </c>
      <c r="T157" s="174" t="s">
        <v>289</v>
      </c>
      <c r="U157" s="159">
        <v>0</v>
      </c>
      <c r="V157" s="159">
        <f>ROUND(E157*U157,2)</f>
        <v>0</v>
      </c>
      <c r="W157" s="159"/>
      <c r="X157" s="159" t="s">
        <v>361</v>
      </c>
      <c r="Y157" s="149"/>
      <c r="Z157" s="149"/>
      <c r="AA157" s="149"/>
      <c r="AB157" s="149"/>
      <c r="AC157" s="149"/>
      <c r="AD157" s="149"/>
      <c r="AE157" s="149"/>
      <c r="AF157" s="149"/>
      <c r="AG157" s="149" t="s">
        <v>1341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268" t="s">
        <v>1473</v>
      </c>
      <c r="D158" s="269"/>
      <c r="E158" s="269"/>
      <c r="F158" s="269"/>
      <c r="G158" s="269"/>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318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77</v>
      </c>
      <c r="B159" s="169" t="s">
        <v>125</v>
      </c>
      <c r="C159" s="184" t="s">
        <v>1351</v>
      </c>
      <c r="D159" s="170" t="s">
        <v>518</v>
      </c>
      <c r="E159" s="171">
        <v>6</v>
      </c>
      <c r="F159" s="172"/>
      <c r="G159" s="173">
        <f>ROUND(E159*F159,2)</f>
        <v>0</v>
      </c>
      <c r="H159" s="172"/>
      <c r="I159" s="173">
        <f>ROUND(E159*H159,2)</f>
        <v>0</v>
      </c>
      <c r="J159" s="172"/>
      <c r="K159" s="173">
        <f>ROUND(E159*J159,2)</f>
        <v>0</v>
      </c>
      <c r="L159" s="173">
        <v>21</v>
      </c>
      <c r="M159" s="173">
        <f>G159*(1+L159/100)</f>
        <v>0</v>
      </c>
      <c r="N159" s="171">
        <v>0</v>
      </c>
      <c r="O159" s="171">
        <f>ROUND(E159*N159,2)</f>
        <v>0</v>
      </c>
      <c r="P159" s="171">
        <v>0</v>
      </c>
      <c r="Q159" s="171">
        <f>ROUND(E159*P159,2)</f>
        <v>0</v>
      </c>
      <c r="R159" s="173"/>
      <c r="S159" s="173" t="s">
        <v>529</v>
      </c>
      <c r="T159" s="174" t="s">
        <v>289</v>
      </c>
      <c r="U159" s="159">
        <v>0</v>
      </c>
      <c r="V159" s="159">
        <f>ROUND(E159*U159,2)</f>
        <v>0</v>
      </c>
      <c r="W159" s="159"/>
      <c r="X159" s="159" t="s">
        <v>302</v>
      </c>
      <c r="Y159" s="149"/>
      <c r="Z159" s="149"/>
      <c r="AA159" s="149"/>
      <c r="AB159" s="149"/>
      <c r="AC159" s="149"/>
      <c r="AD159" s="149"/>
      <c r="AE159" s="149"/>
      <c r="AF159" s="149"/>
      <c r="AG159" s="149" t="s">
        <v>1344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8" t="s">
        <v>1353</v>
      </c>
      <c r="D160" s="269"/>
      <c r="E160" s="269"/>
      <c r="F160" s="269"/>
      <c r="G160" s="269"/>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318</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68">
        <v>78</v>
      </c>
      <c r="B161" s="169" t="s">
        <v>1474</v>
      </c>
      <c r="C161" s="184" t="s">
        <v>1351</v>
      </c>
      <c r="D161" s="170" t="s">
        <v>518</v>
      </c>
      <c r="E161" s="171">
        <v>2</v>
      </c>
      <c r="F161" s="172"/>
      <c r="G161" s="173">
        <f>ROUND(E161*F161,2)</f>
        <v>0</v>
      </c>
      <c r="H161" s="172"/>
      <c r="I161" s="173">
        <f>ROUND(E161*H161,2)</f>
        <v>0</v>
      </c>
      <c r="J161" s="172"/>
      <c r="K161" s="173">
        <f>ROUND(E161*J161,2)</f>
        <v>0</v>
      </c>
      <c r="L161" s="173">
        <v>21</v>
      </c>
      <c r="M161" s="173">
        <f>G161*(1+L161/100)</f>
        <v>0</v>
      </c>
      <c r="N161" s="171">
        <v>0</v>
      </c>
      <c r="O161" s="171">
        <f>ROUND(E161*N161,2)</f>
        <v>0</v>
      </c>
      <c r="P161" s="171">
        <v>0</v>
      </c>
      <c r="Q161" s="171">
        <f>ROUND(E161*P161,2)</f>
        <v>0</v>
      </c>
      <c r="R161" s="173"/>
      <c r="S161" s="173" t="s">
        <v>529</v>
      </c>
      <c r="T161" s="174" t="s">
        <v>289</v>
      </c>
      <c r="U161" s="159">
        <v>0</v>
      </c>
      <c r="V161" s="159">
        <f>ROUND(E161*U161,2)</f>
        <v>0</v>
      </c>
      <c r="W161" s="159"/>
      <c r="X161" s="159" t="s">
        <v>302</v>
      </c>
      <c r="Y161" s="149"/>
      <c r="Z161" s="149"/>
      <c r="AA161" s="149"/>
      <c r="AB161" s="149"/>
      <c r="AC161" s="149"/>
      <c r="AD161" s="149"/>
      <c r="AE161" s="149"/>
      <c r="AF161" s="149"/>
      <c r="AG161" s="149" t="s">
        <v>1344</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268" t="s">
        <v>1355</v>
      </c>
      <c r="D162" s="269"/>
      <c r="E162" s="269"/>
      <c r="F162" s="269"/>
      <c r="G162" s="26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318</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8">
        <v>79</v>
      </c>
      <c r="B163" s="169" t="s">
        <v>127</v>
      </c>
      <c r="C163" s="184" t="s">
        <v>1351</v>
      </c>
      <c r="D163" s="170" t="s">
        <v>518</v>
      </c>
      <c r="E163" s="171">
        <v>2</v>
      </c>
      <c r="F163" s="172"/>
      <c r="G163" s="173">
        <f>ROUND(E163*F163,2)</f>
        <v>0</v>
      </c>
      <c r="H163" s="172"/>
      <c r="I163" s="173">
        <f>ROUND(E163*H163,2)</f>
        <v>0</v>
      </c>
      <c r="J163" s="172"/>
      <c r="K163" s="173">
        <f>ROUND(E163*J163,2)</f>
        <v>0</v>
      </c>
      <c r="L163" s="173">
        <v>21</v>
      </c>
      <c r="M163" s="173">
        <f>G163*(1+L163/100)</f>
        <v>0</v>
      </c>
      <c r="N163" s="171">
        <v>0</v>
      </c>
      <c r="O163" s="171">
        <f>ROUND(E163*N163,2)</f>
        <v>0</v>
      </c>
      <c r="P163" s="171">
        <v>0</v>
      </c>
      <c r="Q163" s="171">
        <f>ROUND(E163*P163,2)</f>
        <v>0</v>
      </c>
      <c r="R163" s="173"/>
      <c r="S163" s="173" t="s">
        <v>529</v>
      </c>
      <c r="T163" s="174" t="s">
        <v>289</v>
      </c>
      <c r="U163" s="159">
        <v>0</v>
      </c>
      <c r="V163" s="159">
        <f>ROUND(E163*U163,2)</f>
        <v>0</v>
      </c>
      <c r="W163" s="159"/>
      <c r="X163" s="159" t="s">
        <v>302</v>
      </c>
      <c r="Y163" s="149"/>
      <c r="Z163" s="149"/>
      <c r="AA163" s="149"/>
      <c r="AB163" s="149"/>
      <c r="AC163" s="149"/>
      <c r="AD163" s="149"/>
      <c r="AE163" s="149"/>
      <c r="AF163" s="149"/>
      <c r="AG163" s="149" t="s">
        <v>1344</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68" t="s">
        <v>1356</v>
      </c>
      <c r="D164" s="269"/>
      <c r="E164" s="269"/>
      <c r="F164" s="269"/>
      <c r="G164" s="26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318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68">
        <v>80</v>
      </c>
      <c r="B165" s="169" t="s">
        <v>129</v>
      </c>
      <c r="C165" s="184" t="s">
        <v>1357</v>
      </c>
      <c r="D165" s="170" t="s">
        <v>1340</v>
      </c>
      <c r="E165" s="171">
        <v>4</v>
      </c>
      <c r="F165" s="172"/>
      <c r="G165" s="173">
        <f>ROUND(E165*F165,2)</f>
        <v>0</v>
      </c>
      <c r="H165" s="172"/>
      <c r="I165" s="173">
        <f>ROUND(E165*H165,2)</f>
        <v>0</v>
      </c>
      <c r="J165" s="172"/>
      <c r="K165" s="173">
        <f>ROUND(E165*J165,2)</f>
        <v>0</v>
      </c>
      <c r="L165" s="173">
        <v>21</v>
      </c>
      <c r="M165" s="173">
        <f>G165*(1+L165/100)</f>
        <v>0</v>
      </c>
      <c r="N165" s="171">
        <v>0</v>
      </c>
      <c r="O165" s="171">
        <f>ROUND(E165*N165,2)</f>
        <v>0</v>
      </c>
      <c r="P165" s="171">
        <v>0</v>
      </c>
      <c r="Q165" s="171">
        <f>ROUND(E165*P165,2)</f>
        <v>0</v>
      </c>
      <c r="R165" s="173"/>
      <c r="S165" s="173" t="s">
        <v>529</v>
      </c>
      <c r="T165" s="174" t="s">
        <v>289</v>
      </c>
      <c r="U165" s="159">
        <v>0</v>
      </c>
      <c r="V165" s="159">
        <f>ROUND(E165*U165,2)</f>
        <v>0</v>
      </c>
      <c r="W165" s="159"/>
      <c r="X165" s="159" t="s">
        <v>361</v>
      </c>
      <c r="Y165" s="149"/>
      <c r="Z165" s="149"/>
      <c r="AA165" s="149"/>
      <c r="AB165" s="149"/>
      <c r="AC165" s="149"/>
      <c r="AD165" s="149"/>
      <c r="AE165" s="149"/>
      <c r="AF165" s="149"/>
      <c r="AG165" s="149" t="s">
        <v>1341</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68" t="s">
        <v>1475</v>
      </c>
      <c r="D166" s="269"/>
      <c r="E166" s="269"/>
      <c r="F166" s="269"/>
      <c r="G166" s="269"/>
      <c r="H166" s="159"/>
      <c r="I166" s="159"/>
      <c r="J166" s="159"/>
      <c r="K166" s="159"/>
      <c r="L166" s="159"/>
      <c r="M166" s="159"/>
      <c r="N166" s="158"/>
      <c r="O166" s="158"/>
      <c r="P166" s="158"/>
      <c r="Q166" s="158"/>
      <c r="R166" s="159"/>
      <c r="S166" s="159"/>
      <c r="T166" s="159"/>
      <c r="U166" s="159"/>
      <c r="V166" s="159"/>
      <c r="W166" s="159"/>
      <c r="X166" s="159"/>
      <c r="Y166" s="149"/>
      <c r="Z166" s="149"/>
      <c r="AA166" s="149"/>
      <c r="AB166" s="149"/>
      <c r="AC166" s="149"/>
      <c r="AD166" s="149"/>
      <c r="AE166" s="149"/>
      <c r="AF166" s="149"/>
      <c r="AG166" s="149" t="s">
        <v>318</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68">
        <v>81</v>
      </c>
      <c r="B167" s="169" t="s">
        <v>1476</v>
      </c>
      <c r="C167" s="184" t="s">
        <v>1372</v>
      </c>
      <c r="D167" s="170" t="s">
        <v>1340</v>
      </c>
      <c r="E167" s="171">
        <v>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c r="S167" s="173" t="s">
        <v>529</v>
      </c>
      <c r="T167" s="174" t="s">
        <v>289</v>
      </c>
      <c r="U167" s="159">
        <v>0</v>
      </c>
      <c r="V167" s="159">
        <f>ROUND(E167*U167,2)</f>
        <v>0</v>
      </c>
      <c r="W167" s="159"/>
      <c r="X167" s="159" t="s">
        <v>302</v>
      </c>
      <c r="Y167" s="149"/>
      <c r="Z167" s="149"/>
      <c r="AA167" s="149"/>
      <c r="AB167" s="149"/>
      <c r="AC167" s="149"/>
      <c r="AD167" s="149"/>
      <c r="AE167" s="149"/>
      <c r="AF167" s="149"/>
      <c r="AG167" s="149" t="s">
        <v>1344</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268" t="s">
        <v>1447</v>
      </c>
      <c r="D168" s="269"/>
      <c r="E168" s="269"/>
      <c r="F168" s="269"/>
      <c r="G168" s="269"/>
      <c r="H168" s="159"/>
      <c r="I168" s="159"/>
      <c r="J168" s="159"/>
      <c r="K168" s="159"/>
      <c r="L168" s="159"/>
      <c r="M168" s="159"/>
      <c r="N168" s="158"/>
      <c r="O168" s="158"/>
      <c r="P168" s="158"/>
      <c r="Q168" s="158"/>
      <c r="R168" s="159"/>
      <c r="S168" s="159"/>
      <c r="T168" s="159"/>
      <c r="U168" s="159"/>
      <c r="V168" s="159"/>
      <c r="W168" s="159"/>
      <c r="X168" s="159"/>
      <c r="Y168" s="149"/>
      <c r="Z168" s="149"/>
      <c r="AA168" s="149"/>
      <c r="AB168" s="149"/>
      <c r="AC168" s="149"/>
      <c r="AD168" s="149"/>
      <c r="AE168" s="149"/>
      <c r="AF168" s="149"/>
      <c r="AG168" s="149" t="s">
        <v>318</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82</v>
      </c>
      <c r="B169" s="169" t="s">
        <v>1477</v>
      </c>
      <c r="C169" s="184" t="s">
        <v>1375</v>
      </c>
      <c r="D169" s="170" t="s">
        <v>1340</v>
      </c>
      <c r="E169" s="171">
        <v>6</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529</v>
      </c>
      <c r="T169" s="174" t="s">
        <v>289</v>
      </c>
      <c r="U169" s="159">
        <v>0</v>
      </c>
      <c r="V169" s="159">
        <f>ROUND(E169*U169,2)</f>
        <v>0</v>
      </c>
      <c r="W169" s="159"/>
      <c r="X169" s="159" t="s">
        <v>302</v>
      </c>
      <c r="Y169" s="149"/>
      <c r="Z169" s="149"/>
      <c r="AA169" s="149"/>
      <c r="AB169" s="149"/>
      <c r="AC169" s="149"/>
      <c r="AD169" s="149"/>
      <c r="AE169" s="149"/>
      <c r="AF169" s="149"/>
      <c r="AG169" s="149" t="s">
        <v>1344</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8" t="s">
        <v>1420</v>
      </c>
      <c r="D170" s="269"/>
      <c r="E170" s="269"/>
      <c r="F170" s="269"/>
      <c r="G170" s="26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318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83</v>
      </c>
      <c r="B171" s="169" t="s">
        <v>1478</v>
      </c>
      <c r="C171" s="184" t="s">
        <v>2490</v>
      </c>
      <c r="D171" s="170" t="s">
        <v>1340</v>
      </c>
      <c r="E171" s="171">
        <v>4</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529</v>
      </c>
      <c r="T171" s="174" t="s">
        <v>289</v>
      </c>
      <c r="U171" s="159">
        <v>0</v>
      </c>
      <c r="V171" s="159">
        <f>ROUND(E171*U171,2)</f>
        <v>0</v>
      </c>
      <c r="W171" s="159"/>
      <c r="X171" s="159" t="s">
        <v>302</v>
      </c>
      <c r="Y171" s="149"/>
      <c r="Z171" s="149"/>
      <c r="AA171" s="149"/>
      <c r="AB171" s="149"/>
      <c r="AC171" s="149"/>
      <c r="AD171" s="149"/>
      <c r="AE171" s="149"/>
      <c r="AF171" s="149"/>
      <c r="AG171" s="149" t="s">
        <v>1344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268" t="s">
        <v>1388</v>
      </c>
      <c r="D172" s="269"/>
      <c r="E172" s="269"/>
      <c r="F172" s="269"/>
      <c r="G172" s="26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318</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84</v>
      </c>
      <c r="B173" s="176" t="s">
        <v>1479</v>
      </c>
      <c r="C173" s="183" t="s">
        <v>2502</v>
      </c>
      <c r="D173" s="177" t="s">
        <v>1340</v>
      </c>
      <c r="E173" s="178">
        <v>1</v>
      </c>
      <c r="F173" s="179"/>
      <c r="G173" s="180">
        <f>ROUND(E173*F173,2)</f>
        <v>0</v>
      </c>
      <c r="H173" s="179"/>
      <c r="I173" s="180">
        <f>ROUND(E173*H173,2)</f>
        <v>0</v>
      </c>
      <c r="J173" s="179"/>
      <c r="K173" s="180">
        <f>ROUND(E173*J173,2)</f>
        <v>0</v>
      </c>
      <c r="L173" s="180">
        <v>21</v>
      </c>
      <c r="M173" s="180">
        <f>G173*(1+L173/100)</f>
        <v>0</v>
      </c>
      <c r="N173" s="178">
        <v>0</v>
      </c>
      <c r="O173" s="178">
        <f>ROUND(E173*N173,2)</f>
        <v>0</v>
      </c>
      <c r="P173" s="178">
        <v>0</v>
      </c>
      <c r="Q173" s="178">
        <f>ROUND(E173*P173,2)</f>
        <v>0</v>
      </c>
      <c r="R173" s="180"/>
      <c r="S173" s="180" t="s">
        <v>529</v>
      </c>
      <c r="T173" s="181" t="s">
        <v>289</v>
      </c>
      <c r="U173" s="159">
        <v>0</v>
      </c>
      <c r="V173" s="159">
        <f>ROUND(E173*U173,2)</f>
        <v>0</v>
      </c>
      <c r="W173" s="159"/>
      <c r="X173" s="159" t="s">
        <v>302</v>
      </c>
      <c r="Y173" s="149"/>
      <c r="Z173" s="149"/>
      <c r="AA173" s="149"/>
      <c r="AB173" s="149"/>
      <c r="AC173" s="149"/>
      <c r="AD173" s="149"/>
      <c r="AE173" s="149"/>
      <c r="AF173" s="149"/>
      <c r="AG173" s="149" t="s">
        <v>1344</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85</v>
      </c>
      <c r="B174" s="176" t="s">
        <v>1480</v>
      </c>
      <c r="C174" s="183" t="s">
        <v>2500</v>
      </c>
      <c r="D174" s="177" t="s">
        <v>1340</v>
      </c>
      <c r="E174" s="178">
        <v>1</v>
      </c>
      <c r="F174" s="179"/>
      <c r="G174" s="180">
        <f>ROUND(E174*F174,2)</f>
        <v>0</v>
      </c>
      <c r="H174" s="179"/>
      <c r="I174" s="180">
        <f>ROUND(E174*H174,2)</f>
        <v>0</v>
      </c>
      <c r="J174" s="179"/>
      <c r="K174" s="180">
        <f>ROUND(E174*J174,2)</f>
        <v>0</v>
      </c>
      <c r="L174" s="180">
        <v>21</v>
      </c>
      <c r="M174" s="180">
        <f>G174*(1+L174/100)</f>
        <v>0</v>
      </c>
      <c r="N174" s="178">
        <v>0</v>
      </c>
      <c r="O174" s="178">
        <f>ROUND(E174*N174,2)</f>
        <v>0</v>
      </c>
      <c r="P174" s="178">
        <v>0</v>
      </c>
      <c r="Q174" s="178">
        <f>ROUND(E174*P174,2)</f>
        <v>0</v>
      </c>
      <c r="R174" s="180"/>
      <c r="S174" s="180" t="s">
        <v>529</v>
      </c>
      <c r="T174" s="181" t="s">
        <v>289</v>
      </c>
      <c r="U174" s="159">
        <v>0</v>
      </c>
      <c r="V174" s="159">
        <f>ROUND(E174*U174,2)</f>
        <v>0</v>
      </c>
      <c r="W174" s="159"/>
      <c r="X174" s="159" t="s">
        <v>302</v>
      </c>
      <c r="Y174" s="149"/>
      <c r="Z174" s="149"/>
      <c r="AA174" s="149"/>
      <c r="AB174" s="149"/>
      <c r="AC174" s="149"/>
      <c r="AD174" s="149"/>
      <c r="AE174" s="149"/>
      <c r="AF174" s="149"/>
      <c r="AG174" s="149" t="s">
        <v>1344</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1" t="s">
        <v>283</v>
      </c>
      <c r="B175" s="162" t="s">
        <v>171</v>
      </c>
      <c r="C175" s="182" t="s">
        <v>172</v>
      </c>
      <c r="D175" s="163"/>
      <c r="E175" s="164"/>
      <c r="F175" s="165"/>
      <c r="G175" s="165">
        <f>SUMIF(AG176:AG209,"&lt;&gt;NOR",G176:G209)</f>
        <v>0</v>
      </c>
      <c r="H175" s="165"/>
      <c r="I175" s="165">
        <f>SUM(I176:I209)</f>
        <v>0</v>
      </c>
      <c r="J175" s="165"/>
      <c r="K175" s="165">
        <f>SUM(K176:K209)</f>
        <v>0</v>
      </c>
      <c r="L175" s="165"/>
      <c r="M175" s="165">
        <f>SUM(M176:M209)</f>
        <v>0</v>
      </c>
      <c r="N175" s="164"/>
      <c r="O175" s="164">
        <f>SUM(O176:O209)</f>
        <v>0</v>
      </c>
      <c r="P175" s="164"/>
      <c r="Q175" s="164">
        <f>SUM(Q176:Q209)</f>
        <v>0</v>
      </c>
      <c r="R175" s="165"/>
      <c r="S175" s="165"/>
      <c r="T175" s="166"/>
      <c r="U175" s="160"/>
      <c r="V175" s="160">
        <f>SUM(V176:V209)</f>
        <v>0</v>
      </c>
      <c r="W175" s="160"/>
      <c r="X175" s="160"/>
      <c r="AG175" t="s">
        <v>284</v>
      </c>
    </row>
    <row r="176" spans="1:60" outlineLevel="1" x14ac:dyDescent="0.2">
      <c r="A176" s="168">
        <v>86</v>
      </c>
      <c r="B176" s="169" t="s">
        <v>1481</v>
      </c>
      <c r="C176" s="184" t="s">
        <v>1482</v>
      </c>
      <c r="D176" s="170" t="s">
        <v>1340</v>
      </c>
      <c r="E176" s="171">
        <v>1</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c r="S176" s="173" t="s">
        <v>529</v>
      </c>
      <c r="T176" s="174" t="s">
        <v>289</v>
      </c>
      <c r="U176" s="159">
        <v>0</v>
      </c>
      <c r="V176" s="159">
        <f>ROUND(E176*U176,2)</f>
        <v>0</v>
      </c>
      <c r="W176" s="159"/>
      <c r="X176" s="159" t="s">
        <v>361</v>
      </c>
      <c r="Y176" s="149"/>
      <c r="Z176" s="149"/>
      <c r="AA176" s="149"/>
      <c r="AB176" s="149"/>
      <c r="AC176" s="149"/>
      <c r="AD176" s="149"/>
      <c r="AE176" s="149"/>
      <c r="AF176" s="149"/>
      <c r="AG176" s="149" t="s">
        <v>1341</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268" t="s">
        <v>1483</v>
      </c>
      <c r="D177" s="269"/>
      <c r="E177" s="269"/>
      <c r="F177" s="269"/>
      <c r="G177" s="269"/>
      <c r="H177" s="159"/>
      <c r="I177" s="159"/>
      <c r="J177" s="159"/>
      <c r="K177" s="159"/>
      <c r="L177" s="159"/>
      <c r="M177" s="159"/>
      <c r="N177" s="158"/>
      <c r="O177" s="158"/>
      <c r="P177" s="158"/>
      <c r="Q177" s="158"/>
      <c r="R177" s="159"/>
      <c r="S177" s="159"/>
      <c r="T177" s="159"/>
      <c r="U177" s="159"/>
      <c r="V177" s="159"/>
      <c r="W177" s="159"/>
      <c r="X177" s="159"/>
      <c r="Y177" s="149"/>
      <c r="Z177" s="149"/>
      <c r="AA177" s="149"/>
      <c r="AB177" s="149"/>
      <c r="AC177" s="149"/>
      <c r="AD177" s="149"/>
      <c r="AE177" s="149"/>
      <c r="AF177" s="149"/>
      <c r="AG177" s="149" t="s">
        <v>318</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8">
        <v>87</v>
      </c>
      <c r="B178" s="169" t="s">
        <v>1484</v>
      </c>
      <c r="C178" s="184" t="s">
        <v>1468</v>
      </c>
      <c r="D178" s="170" t="s">
        <v>1340</v>
      </c>
      <c r="E178" s="171">
        <v>4</v>
      </c>
      <c r="F178" s="172"/>
      <c r="G178" s="173">
        <f>ROUND(E178*F178,2)</f>
        <v>0</v>
      </c>
      <c r="H178" s="172"/>
      <c r="I178" s="173">
        <f>ROUND(E178*H178,2)</f>
        <v>0</v>
      </c>
      <c r="J178" s="172"/>
      <c r="K178" s="173">
        <f>ROUND(E178*J178,2)</f>
        <v>0</v>
      </c>
      <c r="L178" s="173">
        <v>21</v>
      </c>
      <c r="M178" s="173">
        <f>G178*(1+L178/100)</f>
        <v>0</v>
      </c>
      <c r="N178" s="171">
        <v>0</v>
      </c>
      <c r="O178" s="171">
        <f>ROUND(E178*N178,2)</f>
        <v>0</v>
      </c>
      <c r="P178" s="171">
        <v>0</v>
      </c>
      <c r="Q178" s="171">
        <f>ROUND(E178*P178,2)</f>
        <v>0</v>
      </c>
      <c r="R178" s="173"/>
      <c r="S178" s="173" t="s">
        <v>529</v>
      </c>
      <c r="T178" s="174" t="s">
        <v>289</v>
      </c>
      <c r="U178" s="159">
        <v>0</v>
      </c>
      <c r="V178" s="159">
        <f>ROUND(E178*U178,2)</f>
        <v>0</v>
      </c>
      <c r="W178" s="159"/>
      <c r="X178" s="159" t="s">
        <v>361</v>
      </c>
      <c r="Y178" s="149"/>
      <c r="Z178" s="149"/>
      <c r="AA178" s="149"/>
      <c r="AB178" s="149"/>
      <c r="AC178" s="149"/>
      <c r="AD178" s="149"/>
      <c r="AE178" s="149"/>
      <c r="AF178" s="149"/>
      <c r="AG178" s="149" t="s">
        <v>1341</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268" t="s">
        <v>1485</v>
      </c>
      <c r="D179" s="269"/>
      <c r="E179" s="269"/>
      <c r="F179" s="269"/>
      <c r="G179" s="26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318</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88</v>
      </c>
      <c r="B180" s="169" t="s">
        <v>1486</v>
      </c>
      <c r="C180" s="184" t="s">
        <v>1487</v>
      </c>
      <c r="D180" s="170" t="s">
        <v>1340</v>
      </c>
      <c r="E180" s="171">
        <v>1</v>
      </c>
      <c r="F180" s="172"/>
      <c r="G180" s="173">
        <f>ROUND(E180*F180,2)</f>
        <v>0</v>
      </c>
      <c r="H180" s="172"/>
      <c r="I180" s="173">
        <f>ROUND(E180*H180,2)</f>
        <v>0</v>
      </c>
      <c r="J180" s="172"/>
      <c r="K180" s="173">
        <f>ROUND(E180*J180,2)</f>
        <v>0</v>
      </c>
      <c r="L180" s="173">
        <v>21</v>
      </c>
      <c r="M180" s="173">
        <f>G180*(1+L180/100)</f>
        <v>0</v>
      </c>
      <c r="N180" s="171">
        <v>0</v>
      </c>
      <c r="O180" s="171">
        <f>ROUND(E180*N180,2)</f>
        <v>0</v>
      </c>
      <c r="P180" s="171">
        <v>0</v>
      </c>
      <c r="Q180" s="171">
        <f>ROUND(E180*P180,2)</f>
        <v>0</v>
      </c>
      <c r="R180" s="173"/>
      <c r="S180" s="173" t="s">
        <v>529</v>
      </c>
      <c r="T180" s="174" t="s">
        <v>289</v>
      </c>
      <c r="U180" s="159">
        <v>0</v>
      </c>
      <c r="V180" s="159">
        <f>ROUND(E180*U180,2)</f>
        <v>0</v>
      </c>
      <c r="W180" s="159"/>
      <c r="X180" s="159" t="s">
        <v>361</v>
      </c>
      <c r="Y180" s="149"/>
      <c r="Z180" s="149"/>
      <c r="AA180" s="149"/>
      <c r="AB180" s="149"/>
      <c r="AC180" s="149"/>
      <c r="AD180" s="149"/>
      <c r="AE180" s="149"/>
      <c r="AF180" s="149"/>
      <c r="AG180" s="149" t="s">
        <v>1341</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8" t="s">
        <v>1473</v>
      </c>
      <c r="D181" s="269"/>
      <c r="E181" s="269"/>
      <c r="F181" s="269"/>
      <c r="G181" s="269"/>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318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68">
        <v>89</v>
      </c>
      <c r="B182" s="169" t="s">
        <v>1488</v>
      </c>
      <c r="C182" s="184" t="s">
        <v>1489</v>
      </c>
      <c r="D182" s="170" t="s">
        <v>1340</v>
      </c>
      <c r="E182" s="171">
        <v>1</v>
      </c>
      <c r="F182" s="172"/>
      <c r="G182" s="173">
        <f>ROUND(E182*F182,2)</f>
        <v>0</v>
      </c>
      <c r="H182" s="172"/>
      <c r="I182" s="173">
        <f>ROUND(E182*H182,2)</f>
        <v>0</v>
      </c>
      <c r="J182" s="172"/>
      <c r="K182" s="173">
        <f>ROUND(E182*J182,2)</f>
        <v>0</v>
      </c>
      <c r="L182" s="173">
        <v>21</v>
      </c>
      <c r="M182" s="173">
        <f>G182*(1+L182/100)</f>
        <v>0</v>
      </c>
      <c r="N182" s="171">
        <v>0</v>
      </c>
      <c r="O182" s="171">
        <f>ROUND(E182*N182,2)</f>
        <v>0</v>
      </c>
      <c r="P182" s="171">
        <v>0</v>
      </c>
      <c r="Q182" s="171">
        <f>ROUND(E182*P182,2)</f>
        <v>0</v>
      </c>
      <c r="R182" s="173"/>
      <c r="S182" s="173" t="s">
        <v>529</v>
      </c>
      <c r="T182" s="174" t="s">
        <v>289</v>
      </c>
      <c r="U182" s="159">
        <v>0</v>
      </c>
      <c r="V182" s="159">
        <f>ROUND(E182*U182,2)</f>
        <v>0</v>
      </c>
      <c r="W182" s="159"/>
      <c r="X182" s="159" t="s">
        <v>302</v>
      </c>
      <c r="Y182" s="149"/>
      <c r="Z182" s="149"/>
      <c r="AA182" s="149"/>
      <c r="AB182" s="149"/>
      <c r="AC182" s="149"/>
      <c r="AD182" s="149"/>
      <c r="AE182" s="149"/>
      <c r="AF182" s="149"/>
      <c r="AG182" s="149" t="s">
        <v>1344</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268" t="s">
        <v>1485</v>
      </c>
      <c r="D183" s="269"/>
      <c r="E183" s="269"/>
      <c r="F183" s="269"/>
      <c r="G183" s="269"/>
      <c r="H183" s="159"/>
      <c r="I183" s="159"/>
      <c r="J183" s="159"/>
      <c r="K183" s="159"/>
      <c r="L183" s="159"/>
      <c r="M183" s="159"/>
      <c r="N183" s="158"/>
      <c r="O183" s="158"/>
      <c r="P183" s="158"/>
      <c r="Q183" s="158"/>
      <c r="R183" s="159"/>
      <c r="S183" s="159"/>
      <c r="T183" s="159"/>
      <c r="U183" s="159"/>
      <c r="V183" s="159"/>
      <c r="W183" s="159"/>
      <c r="X183" s="159"/>
      <c r="Y183" s="149"/>
      <c r="Z183" s="149"/>
      <c r="AA183" s="149"/>
      <c r="AB183" s="149"/>
      <c r="AC183" s="149"/>
      <c r="AD183" s="149"/>
      <c r="AE183" s="149"/>
      <c r="AF183" s="149"/>
      <c r="AG183" s="149" t="s">
        <v>318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68">
        <v>90</v>
      </c>
      <c r="B184" s="169" t="s">
        <v>1490</v>
      </c>
      <c r="C184" s="184" t="s">
        <v>1466</v>
      </c>
      <c r="D184" s="170" t="s">
        <v>1340</v>
      </c>
      <c r="E184" s="171">
        <v>1</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c r="S184" s="173" t="s">
        <v>529</v>
      </c>
      <c r="T184" s="174" t="s">
        <v>289</v>
      </c>
      <c r="U184" s="159">
        <v>0</v>
      </c>
      <c r="V184" s="159">
        <f>ROUND(E184*U184,2)</f>
        <v>0</v>
      </c>
      <c r="W184" s="159"/>
      <c r="X184" s="159" t="s">
        <v>302</v>
      </c>
      <c r="Y184" s="149"/>
      <c r="Z184" s="149"/>
      <c r="AA184" s="149"/>
      <c r="AB184" s="149"/>
      <c r="AC184" s="149"/>
      <c r="AD184" s="149"/>
      <c r="AE184" s="149"/>
      <c r="AF184" s="149"/>
      <c r="AG184" s="149" t="s">
        <v>1344</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68" t="s">
        <v>1485</v>
      </c>
      <c r="D185" s="269"/>
      <c r="E185" s="269"/>
      <c r="F185" s="269"/>
      <c r="G185" s="26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318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68">
        <v>91</v>
      </c>
      <c r="B186" s="169" t="s">
        <v>1491</v>
      </c>
      <c r="C186" s="184" t="s">
        <v>1492</v>
      </c>
      <c r="D186" s="170" t="s">
        <v>1340</v>
      </c>
      <c r="E186" s="171">
        <v>2</v>
      </c>
      <c r="F186" s="172"/>
      <c r="G186" s="173">
        <f>ROUND(E186*F186,2)</f>
        <v>0</v>
      </c>
      <c r="H186" s="172"/>
      <c r="I186" s="173">
        <f>ROUND(E186*H186,2)</f>
        <v>0</v>
      </c>
      <c r="J186" s="172"/>
      <c r="K186" s="173">
        <f>ROUND(E186*J186,2)</f>
        <v>0</v>
      </c>
      <c r="L186" s="173">
        <v>21</v>
      </c>
      <c r="M186" s="173">
        <f>G186*(1+L186/100)</f>
        <v>0</v>
      </c>
      <c r="N186" s="171">
        <v>0</v>
      </c>
      <c r="O186" s="171">
        <f>ROUND(E186*N186,2)</f>
        <v>0</v>
      </c>
      <c r="P186" s="171">
        <v>0</v>
      </c>
      <c r="Q186" s="171">
        <f>ROUND(E186*P186,2)</f>
        <v>0</v>
      </c>
      <c r="R186" s="173"/>
      <c r="S186" s="173" t="s">
        <v>529</v>
      </c>
      <c r="T186" s="174" t="s">
        <v>289</v>
      </c>
      <c r="U186" s="159">
        <v>0</v>
      </c>
      <c r="V186" s="159">
        <f>ROUND(E186*U186,2)</f>
        <v>0</v>
      </c>
      <c r="W186" s="159"/>
      <c r="X186" s="159" t="s">
        <v>302</v>
      </c>
      <c r="Y186" s="149"/>
      <c r="Z186" s="149"/>
      <c r="AA186" s="149"/>
      <c r="AB186" s="149"/>
      <c r="AC186" s="149"/>
      <c r="AD186" s="149"/>
      <c r="AE186" s="149"/>
      <c r="AF186" s="149"/>
      <c r="AG186" s="149" t="s">
        <v>1344</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268" t="s">
        <v>1485</v>
      </c>
      <c r="D187" s="269"/>
      <c r="E187" s="269"/>
      <c r="F187" s="269"/>
      <c r="G187" s="269"/>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318</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8">
        <v>92</v>
      </c>
      <c r="B188" s="169" t="s">
        <v>1493</v>
      </c>
      <c r="C188" s="184" t="s">
        <v>1348</v>
      </c>
      <c r="D188" s="170" t="s">
        <v>1340</v>
      </c>
      <c r="E188" s="171">
        <v>2</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c r="S188" s="173" t="s">
        <v>529</v>
      </c>
      <c r="T188" s="174" t="s">
        <v>289</v>
      </c>
      <c r="U188" s="159">
        <v>0</v>
      </c>
      <c r="V188" s="159">
        <f>ROUND(E188*U188,2)</f>
        <v>0</v>
      </c>
      <c r="W188" s="159"/>
      <c r="X188" s="159" t="s">
        <v>361</v>
      </c>
      <c r="Y188" s="149"/>
      <c r="Z188" s="149"/>
      <c r="AA188" s="149"/>
      <c r="AB188" s="149"/>
      <c r="AC188" s="149"/>
      <c r="AD188" s="149"/>
      <c r="AE188" s="149"/>
      <c r="AF188" s="149"/>
      <c r="AG188" s="149" t="s">
        <v>1341</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68" t="s">
        <v>1471</v>
      </c>
      <c r="D189" s="269"/>
      <c r="E189" s="269"/>
      <c r="F189" s="269"/>
      <c r="G189" s="269"/>
      <c r="H189" s="159"/>
      <c r="I189" s="159"/>
      <c r="J189" s="159"/>
      <c r="K189" s="159"/>
      <c r="L189" s="159"/>
      <c r="M189" s="159"/>
      <c r="N189" s="158"/>
      <c r="O189" s="158"/>
      <c r="P189" s="158"/>
      <c r="Q189" s="158"/>
      <c r="R189" s="159"/>
      <c r="S189" s="159"/>
      <c r="T189" s="159"/>
      <c r="U189" s="159"/>
      <c r="V189" s="159"/>
      <c r="W189" s="159"/>
      <c r="X189" s="159"/>
      <c r="Y189" s="149"/>
      <c r="Z189" s="149"/>
      <c r="AA189" s="149"/>
      <c r="AB189" s="149"/>
      <c r="AC189" s="149"/>
      <c r="AD189" s="149"/>
      <c r="AE189" s="149"/>
      <c r="AF189" s="149"/>
      <c r="AG189" s="149" t="s">
        <v>318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93</v>
      </c>
      <c r="B190" s="169" t="s">
        <v>1494</v>
      </c>
      <c r="C190" s="184" t="s">
        <v>1350</v>
      </c>
      <c r="D190" s="170" t="s">
        <v>1340</v>
      </c>
      <c r="E190" s="171">
        <v>2</v>
      </c>
      <c r="F190" s="172"/>
      <c r="G190" s="173">
        <f>ROUND(E190*F190,2)</f>
        <v>0</v>
      </c>
      <c r="H190" s="172"/>
      <c r="I190" s="173">
        <f>ROUND(E190*H190,2)</f>
        <v>0</v>
      </c>
      <c r="J190" s="172"/>
      <c r="K190" s="173">
        <f>ROUND(E190*J190,2)</f>
        <v>0</v>
      </c>
      <c r="L190" s="173">
        <v>21</v>
      </c>
      <c r="M190" s="173">
        <f>G190*(1+L190/100)</f>
        <v>0</v>
      </c>
      <c r="N190" s="171">
        <v>0</v>
      </c>
      <c r="O190" s="171">
        <f>ROUND(E190*N190,2)</f>
        <v>0</v>
      </c>
      <c r="P190" s="171">
        <v>0</v>
      </c>
      <c r="Q190" s="171">
        <f>ROUND(E190*P190,2)</f>
        <v>0</v>
      </c>
      <c r="R190" s="173"/>
      <c r="S190" s="173" t="s">
        <v>529</v>
      </c>
      <c r="T190" s="174" t="s">
        <v>289</v>
      </c>
      <c r="U190" s="159">
        <v>0</v>
      </c>
      <c r="V190" s="159">
        <f>ROUND(E190*U190,2)</f>
        <v>0</v>
      </c>
      <c r="W190" s="159"/>
      <c r="X190" s="159" t="s">
        <v>361</v>
      </c>
      <c r="Y190" s="149"/>
      <c r="Z190" s="149"/>
      <c r="AA190" s="149"/>
      <c r="AB190" s="149"/>
      <c r="AC190" s="149"/>
      <c r="AD190" s="149"/>
      <c r="AE190" s="149"/>
      <c r="AF190" s="149"/>
      <c r="AG190" s="149" t="s">
        <v>1341</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268" t="s">
        <v>1473</v>
      </c>
      <c r="D191" s="269"/>
      <c r="E191" s="269"/>
      <c r="F191" s="269"/>
      <c r="G191" s="269"/>
      <c r="H191" s="159"/>
      <c r="I191" s="159"/>
      <c r="J191" s="159"/>
      <c r="K191" s="159"/>
      <c r="L191" s="159"/>
      <c r="M191" s="159"/>
      <c r="N191" s="158"/>
      <c r="O191" s="158"/>
      <c r="P191" s="158"/>
      <c r="Q191" s="158"/>
      <c r="R191" s="159"/>
      <c r="S191" s="159"/>
      <c r="T191" s="159"/>
      <c r="U191" s="159"/>
      <c r="V191" s="159"/>
      <c r="W191" s="159"/>
      <c r="X191" s="159"/>
      <c r="Y191" s="149"/>
      <c r="Z191" s="149"/>
      <c r="AA191" s="149"/>
      <c r="AB191" s="149"/>
      <c r="AC191" s="149"/>
      <c r="AD191" s="149"/>
      <c r="AE191" s="149"/>
      <c r="AF191" s="149"/>
      <c r="AG191" s="149" t="s">
        <v>318</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68">
        <v>94</v>
      </c>
      <c r="B192" s="169" t="s">
        <v>1495</v>
      </c>
      <c r="C192" s="184" t="s">
        <v>1351</v>
      </c>
      <c r="D192" s="170" t="s">
        <v>518</v>
      </c>
      <c r="E192" s="171">
        <v>6</v>
      </c>
      <c r="F192" s="172"/>
      <c r="G192" s="173">
        <f>ROUND(E192*F192,2)</f>
        <v>0</v>
      </c>
      <c r="H192" s="172"/>
      <c r="I192" s="173">
        <f>ROUND(E192*H192,2)</f>
        <v>0</v>
      </c>
      <c r="J192" s="172"/>
      <c r="K192" s="173">
        <f>ROUND(E192*J192,2)</f>
        <v>0</v>
      </c>
      <c r="L192" s="173">
        <v>21</v>
      </c>
      <c r="M192" s="173">
        <f>G192*(1+L192/100)</f>
        <v>0</v>
      </c>
      <c r="N192" s="171">
        <v>0</v>
      </c>
      <c r="O192" s="171">
        <f>ROUND(E192*N192,2)</f>
        <v>0</v>
      </c>
      <c r="P192" s="171">
        <v>0</v>
      </c>
      <c r="Q192" s="171">
        <f>ROUND(E192*P192,2)</f>
        <v>0</v>
      </c>
      <c r="R192" s="173"/>
      <c r="S192" s="173" t="s">
        <v>529</v>
      </c>
      <c r="T192" s="174" t="s">
        <v>289</v>
      </c>
      <c r="U192" s="159">
        <v>0</v>
      </c>
      <c r="V192" s="159">
        <f>ROUND(E192*U192,2)</f>
        <v>0</v>
      </c>
      <c r="W192" s="159"/>
      <c r="X192" s="159" t="s">
        <v>302</v>
      </c>
      <c r="Y192" s="149"/>
      <c r="Z192" s="149"/>
      <c r="AA192" s="149"/>
      <c r="AB192" s="149"/>
      <c r="AC192" s="149"/>
      <c r="AD192" s="149"/>
      <c r="AE192" s="149"/>
      <c r="AF192" s="149"/>
      <c r="AG192" s="149" t="s">
        <v>1344</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268" t="s">
        <v>1496</v>
      </c>
      <c r="D193" s="269"/>
      <c r="E193" s="269"/>
      <c r="F193" s="269"/>
      <c r="G193" s="269"/>
      <c r="H193" s="159"/>
      <c r="I193" s="159"/>
      <c r="J193" s="159"/>
      <c r="K193" s="159"/>
      <c r="L193" s="159"/>
      <c r="M193" s="159"/>
      <c r="N193" s="158"/>
      <c r="O193" s="158"/>
      <c r="P193" s="158"/>
      <c r="Q193" s="158"/>
      <c r="R193" s="159"/>
      <c r="S193" s="159"/>
      <c r="T193" s="159"/>
      <c r="U193" s="159"/>
      <c r="V193" s="159"/>
      <c r="W193" s="159"/>
      <c r="X193" s="159"/>
      <c r="Y193" s="149"/>
      <c r="Z193" s="149"/>
      <c r="AA193" s="149"/>
      <c r="AB193" s="149"/>
      <c r="AC193" s="149"/>
      <c r="AD193" s="149"/>
      <c r="AE193" s="149"/>
      <c r="AF193" s="149"/>
      <c r="AG193" s="149" t="s">
        <v>318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8">
        <v>95</v>
      </c>
      <c r="B194" s="169" t="s">
        <v>1497</v>
      </c>
      <c r="C194" s="184" t="s">
        <v>1351</v>
      </c>
      <c r="D194" s="170" t="s">
        <v>518</v>
      </c>
      <c r="E194" s="171">
        <v>2</v>
      </c>
      <c r="F194" s="172"/>
      <c r="G194" s="173">
        <f>ROUND(E194*F194,2)</f>
        <v>0</v>
      </c>
      <c r="H194" s="172"/>
      <c r="I194" s="173">
        <f>ROUND(E194*H194,2)</f>
        <v>0</v>
      </c>
      <c r="J194" s="172"/>
      <c r="K194" s="173">
        <f>ROUND(E194*J194,2)</f>
        <v>0</v>
      </c>
      <c r="L194" s="173">
        <v>21</v>
      </c>
      <c r="M194" s="173">
        <f>G194*(1+L194/100)</f>
        <v>0</v>
      </c>
      <c r="N194" s="171">
        <v>0</v>
      </c>
      <c r="O194" s="171">
        <f>ROUND(E194*N194,2)</f>
        <v>0</v>
      </c>
      <c r="P194" s="171">
        <v>0</v>
      </c>
      <c r="Q194" s="171">
        <f>ROUND(E194*P194,2)</f>
        <v>0</v>
      </c>
      <c r="R194" s="173"/>
      <c r="S194" s="173" t="s">
        <v>529</v>
      </c>
      <c r="T194" s="174" t="s">
        <v>289</v>
      </c>
      <c r="U194" s="159">
        <v>0</v>
      </c>
      <c r="V194" s="159">
        <f>ROUND(E194*U194,2)</f>
        <v>0</v>
      </c>
      <c r="W194" s="159"/>
      <c r="X194" s="159" t="s">
        <v>302</v>
      </c>
      <c r="Y194" s="149"/>
      <c r="Z194" s="149"/>
      <c r="AA194" s="149"/>
      <c r="AB194" s="149"/>
      <c r="AC194" s="149"/>
      <c r="AD194" s="149"/>
      <c r="AE194" s="149"/>
      <c r="AF194" s="149"/>
      <c r="AG194" s="149" t="s">
        <v>1344</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8" t="s">
        <v>1473</v>
      </c>
      <c r="D195" s="269"/>
      <c r="E195" s="269"/>
      <c r="F195" s="269"/>
      <c r="G195" s="269"/>
      <c r="H195" s="159"/>
      <c r="I195" s="159"/>
      <c r="J195" s="159"/>
      <c r="K195" s="159"/>
      <c r="L195" s="159"/>
      <c r="M195" s="159"/>
      <c r="N195" s="158"/>
      <c r="O195" s="158"/>
      <c r="P195" s="158"/>
      <c r="Q195" s="158"/>
      <c r="R195" s="159"/>
      <c r="S195" s="159"/>
      <c r="T195" s="159"/>
      <c r="U195" s="159"/>
      <c r="V195" s="159"/>
      <c r="W195" s="159"/>
      <c r="X195" s="159"/>
      <c r="Y195" s="149"/>
      <c r="Z195" s="149"/>
      <c r="AA195" s="149"/>
      <c r="AB195" s="149"/>
      <c r="AC195" s="149"/>
      <c r="AD195" s="149"/>
      <c r="AE195" s="149"/>
      <c r="AF195" s="149"/>
      <c r="AG195" s="149" t="s">
        <v>318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96</v>
      </c>
      <c r="B196" s="169" t="s">
        <v>1498</v>
      </c>
      <c r="C196" s="184" t="s">
        <v>1351</v>
      </c>
      <c r="D196" s="170" t="s">
        <v>518</v>
      </c>
      <c r="E196" s="171">
        <v>2</v>
      </c>
      <c r="F196" s="172"/>
      <c r="G196" s="173">
        <f>ROUND(E196*F196,2)</f>
        <v>0</v>
      </c>
      <c r="H196" s="172"/>
      <c r="I196" s="173">
        <f>ROUND(E196*H196,2)</f>
        <v>0</v>
      </c>
      <c r="J196" s="172"/>
      <c r="K196" s="173">
        <f>ROUND(E196*J196,2)</f>
        <v>0</v>
      </c>
      <c r="L196" s="173">
        <v>21</v>
      </c>
      <c r="M196" s="173">
        <f>G196*(1+L196/100)</f>
        <v>0</v>
      </c>
      <c r="N196" s="171">
        <v>0</v>
      </c>
      <c r="O196" s="171">
        <f>ROUND(E196*N196,2)</f>
        <v>0</v>
      </c>
      <c r="P196" s="171">
        <v>0</v>
      </c>
      <c r="Q196" s="171">
        <f>ROUND(E196*P196,2)</f>
        <v>0</v>
      </c>
      <c r="R196" s="173"/>
      <c r="S196" s="173" t="s">
        <v>529</v>
      </c>
      <c r="T196" s="174" t="s">
        <v>289</v>
      </c>
      <c r="U196" s="159">
        <v>0</v>
      </c>
      <c r="V196" s="159">
        <f>ROUND(E196*U196,2)</f>
        <v>0</v>
      </c>
      <c r="W196" s="159"/>
      <c r="X196" s="159" t="s">
        <v>302</v>
      </c>
      <c r="Y196" s="149"/>
      <c r="Z196" s="149"/>
      <c r="AA196" s="149"/>
      <c r="AB196" s="149"/>
      <c r="AC196" s="149"/>
      <c r="AD196" s="149"/>
      <c r="AE196" s="149"/>
      <c r="AF196" s="149"/>
      <c r="AG196" s="149" t="s">
        <v>1344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68" t="s">
        <v>1471</v>
      </c>
      <c r="D197" s="269"/>
      <c r="E197" s="269"/>
      <c r="F197" s="269"/>
      <c r="G197" s="269"/>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318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8">
        <v>97</v>
      </c>
      <c r="B198" s="169" t="s">
        <v>1499</v>
      </c>
      <c r="C198" s="184" t="s">
        <v>1357</v>
      </c>
      <c r="D198" s="170" t="s">
        <v>1340</v>
      </c>
      <c r="E198" s="171">
        <v>5</v>
      </c>
      <c r="F198" s="172"/>
      <c r="G198" s="173">
        <f>ROUND(E198*F198,2)</f>
        <v>0</v>
      </c>
      <c r="H198" s="172"/>
      <c r="I198" s="173">
        <f>ROUND(E198*H198,2)</f>
        <v>0</v>
      </c>
      <c r="J198" s="172"/>
      <c r="K198" s="173">
        <f>ROUND(E198*J198,2)</f>
        <v>0</v>
      </c>
      <c r="L198" s="173">
        <v>21</v>
      </c>
      <c r="M198" s="173">
        <f>G198*(1+L198/100)</f>
        <v>0</v>
      </c>
      <c r="N198" s="171">
        <v>0</v>
      </c>
      <c r="O198" s="171">
        <f>ROUND(E198*N198,2)</f>
        <v>0</v>
      </c>
      <c r="P198" s="171">
        <v>0</v>
      </c>
      <c r="Q198" s="171">
        <f>ROUND(E198*P198,2)</f>
        <v>0</v>
      </c>
      <c r="R198" s="173"/>
      <c r="S198" s="173" t="s">
        <v>529</v>
      </c>
      <c r="T198" s="174" t="s">
        <v>289</v>
      </c>
      <c r="U198" s="159">
        <v>0</v>
      </c>
      <c r="V198" s="159">
        <f>ROUND(E198*U198,2)</f>
        <v>0</v>
      </c>
      <c r="W198" s="159"/>
      <c r="X198" s="159" t="s">
        <v>361</v>
      </c>
      <c r="Y198" s="149"/>
      <c r="Z198" s="149"/>
      <c r="AA198" s="149"/>
      <c r="AB198" s="149"/>
      <c r="AC198" s="149"/>
      <c r="AD198" s="149"/>
      <c r="AE198" s="149"/>
      <c r="AF198" s="149"/>
      <c r="AG198" s="149" t="s">
        <v>1341</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68" t="s">
        <v>1496</v>
      </c>
      <c r="D199" s="269"/>
      <c r="E199" s="269"/>
      <c r="F199" s="269"/>
      <c r="G199" s="269"/>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318</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68">
        <v>98</v>
      </c>
      <c r="B200" s="169" t="s">
        <v>1500</v>
      </c>
      <c r="C200" s="184" t="s">
        <v>1501</v>
      </c>
      <c r="D200" s="170" t="s">
        <v>1340</v>
      </c>
      <c r="E200" s="171">
        <v>5</v>
      </c>
      <c r="F200" s="172"/>
      <c r="G200" s="173">
        <f>ROUND(E200*F200,2)</f>
        <v>0</v>
      </c>
      <c r="H200" s="172"/>
      <c r="I200" s="173">
        <f>ROUND(E200*H200,2)</f>
        <v>0</v>
      </c>
      <c r="J200" s="172"/>
      <c r="K200" s="173">
        <f>ROUND(E200*J200,2)</f>
        <v>0</v>
      </c>
      <c r="L200" s="173">
        <v>21</v>
      </c>
      <c r="M200" s="173">
        <f>G200*(1+L200/100)</f>
        <v>0</v>
      </c>
      <c r="N200" s="171">
        <v>0</v>
      </c>
      <c r="O200" s="171">
        <f>ROUND(E200*N200,2)</f>
        <v>0</v>
      </c>
      <c r="P200" s="171">
        <v>0</v>
      </c>
      <c r="Q200" s="171">
        <f>ROUND(E200*P200,2)</f>
        <v>0</v>
      </c>
      <c r="R200" s="173"/>
      <c r="S200" s="173" t="s">
        <v>529</v>
      </c>
      <c r="T200" s="174" t="s">
        <v>289</v>
      </c>
      <c r="U200" s="159">
        <v>0</v>
      </c>
      <c r="V200" s="159">
        <f>ROUND(E200*U200,2)</f>
        <v>0</v>
      </c>
      <c r="W200" s="159"/>
      <c r="X200" s="159" t="s">
        <v>361</v>
      </c>
      <c r="Y200" s="149"/>
      <c r="Z200" s="149"/>
      <c r="AA200" s="149"/>
      <c r="AB200" s="149"/>
      <c r="AC200" s="149"/>
      <c r="AD200" s="149"/>
      <c r="AE200" s="149"/>
      <c r="AF200" s="149"/>
      <c r="AG200" s="149" t="s">
        <v>1341</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268" t="s">
        <v>1502</v>
      </c>
      <c r="D201" s="269"/>
      <c r="E201" s="269"/>
      <c r="F201" s="269"/>
      <c r="G201" s="26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318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68">
        <v>99</v>
      </c>
      <c r="B202" s="169" t="s">
        <v>1503</v>
      </c>
      <c r="C202" s="184" t="s">
        <v>1454</v>
      </c>
      <c r="D202" s="170" t="s">
        <v>1340</v>
      </c>
      <c r="E202" s="171">
        <v>20</v>
      </c>
      <c r="F202" s="172"/>
      <c r="G202" s="173">
        <f>ROUND(E202*F202,2)</f>
        <v>0</v>
      </c>
      <c r="H202" s="172"/>
      <c r="I202" s="173">
        <f>ROUND(E202*H202,2)</f>
        <v>0</v>
      </c>
      <c r="J202" s="172"/>
      <c r="K202" s="173">
        <f>ROUND(E202*J202,2)</f>
        <v>0</v>
      </c>
      <c r="L202" s="173">
        <v>21</v>
      </c>
      <c r="M202" s="173">
        <f>G202*(1+L202/100)</f>
        <v>0</v>
      </c>
      <c r="N202" s="171">
        <v>0</v>
      </c>
      <c r="O202" s="171">
        <f>ROUND(E202*N202,2)</f>
        <v>0</v>
      </c>
      <c r="P202" s="171">
        <v>0</v>
      </c>
      <c r="Q202" s="171">
        <f>ROUND(E202*P202,2)</f>
        <v>0</v>
      </c>
      <c r="R202" s="173"/>
      <c r="S202" s="173" t="s">
        <v>529</v>
      </c>
      <c r="T202" s="174" t="s">
        <v>289</v>
      </c>
      <c r="U202" s="159">
        <v>0</v>
      </c>
      <c r="V202" s="159">
        <f>ROUND(E202*U202,2)</f>
        <v>0</v>
      </c>
      <c r="W202" s="159"/>
      <c r="X202" s="159" t="s">
        <v>302</v>
      </c>
      <c r="Y202" s="149"/>
      <c r="Z202" s="149"/>
      <c r="AA202" s="149"/>
      <c r="AB202" s="149"/>
      <c r="AC202" s="149"/>
      <c r="AD202" s="149"/>
      <c r="AE202" s="149"/>
      <c r="AF202" s="149"/>
      <c r="AG202" s="149" t="s">
        <v>1344</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268" t="s">
        <v>1457</v>
      </c>
      <c r="D203" s="269"/>
      <c r="E203" s="269"/>
      <c r="F203" s="269"/>
      <c r="G203" s="269"/>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318</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100</v>
      </c>
      <c r="B204" s="169" t="s">
        <v>1504</v>
      </c>
      <c r="C204" s="184" t="s">
        <v>1454</v>
      </c>
      <c r="D204" s="170" t="s">
        <v>1340</v>
      </c>
      <c r="E204" s="171">
        <v>5</v>
      </c>
      <c r="F204" s="172"/>
      <c r="G204" s="173">
        <f>ROUND(E204*F204,2)</f>
        <v>0</v>
      </c>
      <c r="H204" s="172"/>
      <c r="I204" s="173">
        <f>ROUND(E204*H204,2)</f>
        <v>0</v>
      </c>
      <c r="J204" s="172"/>
      <c r="K204" s="173">
        <f>ROUND(E204*J204,2)</f>
        <v>0</v>
      </c>
      <c r="L204" s="173">
        <v>21</v>
      </c>
      <c r="M204" s="173">
        <f>G204*(1+L204/100)</f>
        <v>0</v>
      </c>
      <c r="N204" s="171">
        <v>0</v>
      </c>
      <c r="O204" s="171">
        <f>ROUND(E204*N204,2)</f>
        <v>0</v>
      </c>
      <c r="P204" s="171">
        <v>0</v>
      </c>
      <c r="Q204" s="171">
        <f>ROUND(E204*P204,2)</f>
        <v>0</v>
      </c>
      <c r="R204" s="173"/>
      <c r="S204" s="173" t="s">
        <v>529</v>
      </c>
      <c r="T204" s="174" t="s">
        <v>289</v>
      </c>
      <c r="U204" s="159">
        <v>0</v>
      </c>
      <c r="V204" s="159">
        <f>ROUND(E204*U204,2)</f>
        <v>0</v>
      </c>
      <c r="W204" s="159"/>
      <c r="X204" s="159" t="s">
        <v>302</v>
      </c>
      <c r="Y204" s="149"/>
      <c r="Z204" s="149"/>
      <c r="AA204" s="149"/>
      <c r="AB204" s="149"/>
      <c r="AC204" s="149"/>
      <c r="AD204" s="149"/>
      <c r="AE204" s="149"/>
      <c r="AF204" s="149"/>
      <c r="AG204" s="149" t="s">
        <v>1344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268" t="s">
        <v>1459</v>
      </c>
      <c r="D205" s="269"/>
      <c r="E205" s="269"/>
      <c r="F205" s="269"/>
      <c r="G205" s="269"/>
      <c r="H205" s="159"/>
      <c r="I205" s="159"/>
      <c r="J205" s="159"/>
      <c r="K205" s="159"/>
      <c r="L205" s="159"/>
      <c r="M205" s="159"/>
      <c r="N205" s="158"/>
      <c r="O205" s="158"/>
      <c r="P205" s="158"/>
      <c r="Q205" s="158"/>
      <c r="R205" s="159"/>
      <c r="S205" s="159"/>
      <c r="T205" s="159"/>
      <c r="U205" s="159"/>
      <c r="V205" s="159"/>
      <c r="W205" s="159"/>
      <c r="X205" s="159"/>
      <c r="Y205" s="149"/>
      <c r="Z205" s="149"/>
      <c r="AA205" s="149"/>
      <c r="AB205" s="149"/>
      <c r="AC205" s="149"/>
      <c r="AD205" s="149"/>
      <c r="AE205" s="149"/>
      <c r="AF205" s="149"/>
      <c r="AG205" s="149" t="s">
        <v>318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68">
        <v>101</v>
      </c>
      <c r="B206" s="169" t="s">
        <v>1505</v>
      </c>
      <c r="C206" s="184" t="s">
        <v>1454</v>
      </c>
      <c r="D206" s="170" t="s">
        <v>1340</v>
      </c>
      <c r="E206" s="171">
        <v>10</v>
      </c>
      <c r="F206" s="172"/>
      <c r="G206" s="173">
        <f>ROUND(E206*F206,2)</f>
        <v>0</v>
      </c>
      <c r="H206" s="172"/>
      <c r="I206" s="173">
        <f>ROUND(E206*H206,2)</f>
        <v>0</v>
      </c>
      <c r="J206" s="172"/>
      <c r="K206" s="173">
        <f>ROUND(E206*J206,2)</f>
        <v>0</v>
      </c>
      <c r="L206" s="173">
        <v>21</v>
      </c>
      <c r="M206" s="173">
        <f>G206*(1+L206/100)</f>
        <v>0</v>
      </c>
      <c r="N206" s="171">
        <v>0</v>
      </c>
      <c r="O206" s="171">
        <f>ROUND(E206*N206,2)</f>
        <v>0</v>
      </c>
      <c r="P206" s="171">
        <v>0</v>
      </c>
      <c r="Q206" s="171">
        <f>ROUND(E206*P206,2)</f>
        <v>0</v>
      </c>
      <c r="R206" s="173"/>
      <c r="S206" s="173" t="s">
        <v>529</v>
      </c>
      <c r="T206" s="174" t="s">
        <v>289</v>
      </c>
      <c r="U206" s="159">
        <v>0</v>
      </c>
      <c r="V206" s="159">
        <f>ROUND(E206*U206,2)</f>
        <v>0</v>
      </c>
      <c r="W206" s="159"/>
      <c r="X206" s="159" t="s">
        <v>302</v>
      </c>
      <c r="Y206" s="149"/>
      <c r="Z206" s="149"/>
      <c r="AA206" s="149"/>
      <c r="AB206" s="149"/>
      <c r="AC206" s="149"/>
      <c r="AD206" s="149"/>
      <c r="AE206" s="149"/>
      <c r="AF206" s="149"/>
      <c r="AG206" s="149" t="s">
        <v>1344</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268" t="s">
        <v>1461</v>
      </c>
      <c r="D207" s="269"/>
      <c r="E207" s="269"/>
      <c r="F207" s="269"/>
      <c r="G207" s="269"/>
      <c r="H207" s="159"/>
      <c r="I207" s="159"/>
      <c r="J207" s="159"/>
      <c r="K207" s="159"/>
      <c r="L207" s="159"/>
      <c r="M207" s="159"/>
      <c r="N207" s="158"/>
      <c r="O207" s="158"/>
      <c r="P207" s="158"/>
      <c r="Q207" s="158"/>
      <c r="R207" s="159"/>
      <c r="S207" s="159"/>
      <c r="T207" s="159"/>
      <c r="U207" s="159"/>
      <c r="V207" s="159"/>
      <c r="W207" s="159"/>
      <c r="X207" s="159"/>
      <c r="Y207" s="149"/>
      <c r="Z207" s="149"/>
      <c r="AA207" s="149"/>
      <c r="AB207" s="149"/>
      <c r="AC207" s="149"/>
      <c r="AD207" s="149"/>
      <c r="AE207" s="149"/>
      <c r="AF207" s="149"/>
      <c r="AG207" s="149" t="s">
        <v>318</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68">
        <v>102</v>
      </c>
      <c r="B208" s="169" t="s">
        <v>1506</v>
      </c>
      <c r="C208" s="184" t="s">
        <v>2491</v>
      </c>
      <c r="D208" s="170" t="s">
        <v>1340</v>
      </c>
      <c r="E208" s="171">
        <v>10</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529</v>
      </c>
      <c r="T208" s="174" t="s">
        <v>289</v>
      </c>
      <c r="U208" s="159">
        <v>0</v>
      </c>
      <c r="V208" s="159">
        <f>ROUND(E208*U208,2)</f>
        <v>0</v>
      </c>
      <c r="W208" s="159"/>
      <c r="X208" s="159" t="s">
        <v>302</v>
      </c>
      <c r="Y208" s="149"/>
      <c r="Z208" s="149"/>
      <c r="AA208" s="149"/>
      <c r="AB208" s="149"/>
      <c r="AC208" s="149"/>
      <c r="AD208" s="149"/>
      <c r="AE208" s="149"/>
      <c r="AF208" s="149"/>
      <c r="AG208" s="149" t="s">
        <v>1344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68" t="s">
        <v>1388</v>
      </c>
      <c r="D209" s="269"/>
      <c r="E209" s="269"/>
      <c r="F209" s="269"/>
      <c r="G209" s="269"/>
      <c r="H209" s="159"/>
      <c r="I209" s="159"/>
      <c r="J209" s="159"/>
      <c r="K209" s="159"/>
      <c r="L209" s="159"/>
      <c r="M209" s="159"/>
      <c r="N209" s="158"/>
      <c r="O209" s="158"/>
      <c r="P209" s="158"/>
      <c r="Q209" s="158"/>
      <c r="R209" s="159"/>
      <c r="S209" s="159"/>
      <c r="T209" s="159"/>
      <c r="U209" s="159"/>
      <c r="V209" s="159"/>
      <c r="W209" s="159"/>
      <c r="X209" s="159"/>
      <c r="Y209" s="149"/>
      <c r="Z209" s="149"/>
      <c r="AA209" s="149"/>
      <c r="AB209" s="149"/>
      <c r="AC209" s="149"/>
      <c r="AD209" s="149"/>
      <c r="AE209" s="149"/>
      <c r="AF209" s="149"/>
      <c r="AG209" s="149" t="s">
        <v>318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161" t="s">
        <v>283</v>
      </c>
      <c r="B210" s="162" t="s">
        <v>173</v>
      </c>
      <c r="C210" s="182" t="s">
        <v>174</v>
      </c>
      <c r="D210" s="163"/>
      <c r="E210" s="164"/>
      <c r="F210" s="165"/>
      <c r="G210" s="165">
        <f>SUMIF(AG211:AG238,"&lt;&gt;NOR",G211:G238)</f>
        <v>0</v>
      </c>
      <c r="H210" s="165"/>
      <c r="I210" s="165">
        <f>SUM(I211:I238)</f>
        <v>0</v>
      </c>
      <c r="J210" s="165"/>
      <c r="K210" s="165">
        <f>SUM(K211:K238)</f>
        <v>0</v>
      </c>
      <c r="L210" s="165"/>
      <c r="M210" s="165">
        <f>SUM(M211:M238)</f>
        <v>0</v>
      </c>
      <c r="N210" s="164"/>
      <c r="O210" s="164">
        <f>SUM(O211:O238)</f>
        <v>0</v>
      </c>
      <c r="P210" s="164"/>
      <c r="Q210" s="164">
        <f>SUM(Q211:Q238)</f>
        <v>0</v>
      </c>
      <c r="R210" s="165"/>
      <c r="S210" s="165"/>
      <c r="T210" s="166"/>
      <c r="U210" s="160"/>
      <c r="V210" s="160">
        <f>SUM(V211:V238)</f>
        <v>0</v>
      </c>
      <c r="W210" s="160"/>
      <c r="X210" s="160"/>
      <c r="AG210" t="s">
        <v>284</v>
      </c>
    </row>
    <row r="211" spans="1:60" outlineLevel="1" x14ac:dyDescent="0.2">
      <c r="A211" s="168">
        <v>103</v>
      </c>
      <c r="B211" s="169" t="s">
        <v>1507</v>
      </c>
      <c r="C211" s="184" t="s">
        <v>1482</v>
      </c>
      <c r="D211" s="170" t="s">
        <v>1340</v>
      </c>
      <c r="E211" s="171">
        <v>1</v>
      </c>
      <c r="F211" s="172"/>
      <c r="G211" s="173">
        <f>ROUND(E211*F211,2)</f>
        <v>0</v>
      </c>
      <c r="H211" s="172"/>
      <c r="I211" s="173">
        <f>ROUND(E211*H211,2)</f>
        <v>0</v>
      </c>
      <c r="J211" s="172"/>
      <c r="K211" s="173">
        <f>ROUND(E211*J211,2)</f>
        <v>0</v>
      </c>
      <c r="L211" s="173">
        <v>21</v>
      </c>
      <c r="M211" s="173">
        <f>G211*(1+L211/100)</f>
        <v>0</v>
      </c>
      <c r="N211" s="171">
        <v>0</v>
      </c>
      <c r="O211" s="171">
        <f>ROUND(E211*N211,2)</f>
        <v>0</v>
      </c>
      <c r="P211" s="171">
        <v>0</v>
      </c>
      <c r="Q211" s="171">
        <f>ROUND(E211*P211,2)</f>
        <v>0</v>
      </c>
      <c r="R211" s="173"/>
      <c r="S211" s="173" t="s">
        <v>529</v>
      </c>
      <c r="T211" s="174" t="s">
        <v>289</v>
      </c>
      <c r="U211" s="159">
        <v>0</v>
      </c>
      <c r="V211" s="159">
        <f>ROUND(E211*U211,2)</f>
        <v>0</v>
      </c>
      <c r="W211" s="159"/>
      <c r="X211" s="159" t="s">
        <v>361</v>
      </c>
      <c r="Y211" s="149"/>
      <c r="Z211" s="149"/>
      <c r="AA211" s="149"/>
      <c r="AB211" s="149"/>
      <c r="AC211" s="149"/>
      <c r="AD211" s="149"/>
      <c r="AE211" s="149"/>
      <c r="AF211" s="149"/>
      <c r="AG211" s="149" t="s">
        <v>1341</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268" t="s">
        <v>1508</v>
      </c>
      <c r="D212" s="269"/>
      <c r="E212" s="269"/>
      <c r="F212" s="269"/>
      <c r="G212" s="269"/>
      <c r="H212" s="159"/>
      <c r="I212" s="159"/>
      <c r="J212" s="159"/>
      <c r="K212" s="159"/>
      <c r="L212" s="159"/>
      <c r="M212" s="159"/>
      <c r="N212" s="158"/>
      <c r="O212" s="158"/>
      <c r="P212" s="158"/>
      <c r="Q212" s="158"/>
      <c r="R212" s="159"/>
      <c r="S212" s="159"/>
      <c r="T212" s="159"/>
      <c r="U212" s="159"/>
      <c r="V212" s="159"/>
      <c r="W212" s="159"/>
      <c r="X212" s="159"/>
      <c r="Y212" s="149"/>
      <c r="Z212" s="149"/>
      <c r="AA212" s="149"/>
      <c r="AB212" s="149"/>
      <c r="AC212" s="149"/>
      <c r="AD212" s="149"/>
      <c r="AE212" s="149"/>
      <c r="AF212" s="149"/>
      <c r="AG212" s="149" t="s">
        <v>318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104</v>
      </c>
      <c r="B213" s="169" t="s">
        <v>1509</v>
      </c>
      <c r="C213" s="184" t="s">
        <v>1468</v>
      </c>
      <c r="D213" s="170" t="s">
        <v>1340</v>
      </c>
      <c r="E213" s="171">
        <v>4</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c r="S213" s="173" t="s">
        <v>529</v>
      </c>
      <c r="T213" s="174" t="s">
        <v>289</v>
      </c>
      <c r="U213" s="159">
        <v>0</v>
      </c>
      <c r="V213" s="159">
        <f>ROUND(E213*U213,2)</f>
        <v>0</v>
      </c>
      <c r="W213" s="159"/>
      <c r="X213" s="159" t="s">
        <v>361</v>
      </c>
      <c r="Y213" s="149"/>
      <c r="Z213" s="149"/>
      <c r="AA213" s="149"/>
      <c r="AB213" s="149"/>
      <c r="AC213" s="149"/>
      <c r="AD213" s="149"/>
      <c r="AE213" s="149"/>
      <c r="AF213" s="149"/>
      <c r="AG213" s="149" t="s">
        <v>1341</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68" t="s">
        <v>1473</v>
      </c>
      <c r="D214" s="269"/>
      <c r="E214" s="269"/>
      <c r="F214" s="269"/>
      <c r="G214" s="269"/>
      <c r="H214" s="159"/>
      <c r="I214" s="159"/>
      <c r="J214" s="159"/>
      <c r="K214" s="159"/>
      <c r="L214" s="159"/>
      <c r="M214" s="159"/>
      <c r="N214" s="158"/>
      <c r="O214" s="158"/>
      <c r="P214" s="158"/>
      <c r="Q214" s="158"/>
      <c r="R214" s="159"/>
      <c r="S214" s="159"/>
      <c r="T214" s="159"/>
      <c r="U214" s="159"/>
      <c r="V214" s="159"/>
      <c r="W214" s="159"/>
      <c r="X214" s="159"/>
      <c r="Y214" s="149"/>
      <c r="Z214" s="149"/>
      <c r="AA214" s="149"/>
      <c r="AB214" s="149"/>
      <c r="AC214" s="149"/>
      <c r="AD214" s="149"/>
      <c r="AE214" s="149"/>
      <c r="AF214" s="149"/>
      <c r="AG214" s="149" t="s">
        <v>318</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68">
        <v>105</v>
      </c>
      <c r="B215" s="169" t="s">
        <v>1510</v>
      </c>
      <c r="C215" s="184" t="s">
        <v>1489</v>
      </c>
      <c r="D215" s="170" t="s">
        <v>1340</v>
      </c>
      <c r="E215" s="171">
        <v>1</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c r="S215" s="173" t="s">
        <v>529</v>
      </c>
      <c r="T215" s="174" t="s">
        <v>289</v>
      </c>
      <c r="U215" s="159">
        <v>0</v>
      </c>
      <c r="V215" s="159">
        <f>ROUND(E215*U215,2)</f>
        <v>0</v>
      </c>
      <c r="W215" s="159"/>
      <c r="X215" s="159" t="s">
        <v>302</v>
      </c>
      <c r="Y215" s="149"/>
      <c r="Z215" s="149"/>
      <c r="AA215" s="149"/>
      <c r="AB215" s="149"/>
      <c r="AC215" s="149"/>
      <c r="AD215" s="149"/>
      <c r="AE215" s="149"/>
      <c r="AF215" s="149"/>
      <c r="AG215" s="149" t="s">
        <v>1344</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268" t="s">
        <v>1473</v>
      </c>
      <c r="D216" s="269"/>
      <c r="E216" s="269"/>
      <c r="F216" s="269"/>
      <c r="G216" s="269"/>
      <c r="H216" s="159"/>
      <c r="I216" s="159"/>
      <c r="J216" s="159"/>
      <c r="K216" s="159"/>
      <c r="L216" s="159"/>
      <c r="M216" s="159"/>
      <c r="N216" s="158"/>
      <c r="O216" s="158"/>
      <c r="P216" s="158"/>
      <c r="Q216" s="158"/>
      <c r="R216" s="159"/>
      <c r="S216" s="159"/>
      <c r="T216" s="159"/>
      <c r="U216" s="159"/>
      <c r="V216" s="159"/>
      <c r="W216" s="159"/>
      <c r="X216" s="159"/>
      <c r="Y216" s="149"/>
      <c r="Z216" s="149"/>
      <c r="AA216" s="149"/>
      <c r="AB216" s="149"/>
      <c r="AC216" s="149"/>
      <c r="AD216" s="149"/>
      <c r="AE216" s="149"/>
      <c r="AF216" s="149"/>
      <c r="AG216" s="149" t="s">
        <v>318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8">
        <v>106</v>
      </c>
      <c r="B217" s="169" t="s">
        <v>1511</v>
      </c>
      <c r="C217" s="184" t="s">
        <v>1466</v>
      </c>
      <c r="D217" s="170" t="s">
        <v>1340</v>
      </c>
      <c r="E217" s="171">
        <v>1</v>
      </c>
      <c r="F217" s="172"/>
      <c r="G217" s="173">
        <f>ROUND(E217*F217,2)</f>
        <v>0</v>
      </c>
      <c r="H217" s="172"/>
      <c r="I217" s="173">
        <f>ROUND(E217*H217,2)</f>
        <v>0</v>
      </c>
      <c r="J217" s="172"/>
      <c r="K217" s="173">
        <f>ROUND(E217*J217,2)</f>
        <v>0</v>
      </c>
      <c r="L217" s="173">
        <v>21</v>
      </c>
      <c r="M217" s="173">
        <f>G217*(1+L217/100)</f>
        <v>0</v>
      </c>
      <c r="N217" s="171">
        <v>0</v>
      </c>
      <c r="O217" s="171">
        <f>ROUND(E217*N217,2)</f>
        <v>0</v>
      </c>
      <c r="P217" s="171">
        <v>0</v>
      </c>
      <c r="Q217" s="171">
        <f>ROUND(E217*P217,2)</f>
        <v>0</v>
      </c>
      <c r="R217" s="173"/>
      <c r="S217" s="173" t="s">
        <v>529</v>
      </c>
      <c r="T217" s="174" t="s">
        <v>289</v>
      </c>
      <c r="U217" s="159">
        <v>0</v>
      </c>
      <c r="V217" s="159">
        <f>ROUND(E217*U217,2)</f>
        <v>0</v>
      </c>
      <c r="W217" s="159"/>
      <c r="X217" s="159" t="s">
        <v>302</v>
      </c>
      <c r="Y217" s="149"/>
      <c r="Z217" s="149"/>
      <c r="AA217" s="149"/>
      <c r="AB217" s="149"/>
      <c r="AC217" s="149"/>
      <c r="AD217" s="149"/>
      <c r="AE217" s="149"/>
      <c r="AF217" s="149"/>
      <c r="AG217" s="149" t="s">
        <v>1344</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268" t="s">
        <v>1473</v>
      </c>
      <c r="D218" s="269"/>
      <c r="E218" s="269"/>
      <c r="F218" s="269"/>
      <c r="G218" s="26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318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68">
        <v>107</v>
      </c>
      <c r="B219" s="169" t="s">
        <v>1512</v>
      </c>
      <c r="C219" s="184" t="s">
        <v>1492</v>
      </c>
      <c r="D219" s="170" t="s">
        <v>1340</v>
      </c>
      <c r="E219" s="171">
        <v>2</v>
      </c>
      <c r="F219" s="172"/>
      <c r="G219" s="173">
        <f>ROUND(E219*F219,2)</f>
        <v>0</v>
      </c>
      <c r="H219" s="172"/>
      <c r="I219" s="173">
        <f>ROUND(E219*H219,2)</f>
        <v>0</v>
      </c>
      <c r="J219" s="172"/>
      <c r="K219" s="173">
        <f>ROUND(E219*J219,2)</f>
        <v>0</v>
      </c>
      <c r="L219" s="173">
        <v>21</v>
      </c>
      <c r="M219" s="173">
        <f>G219*(1+L219/100)</f>
        <v>0</v>
      </c>
      <c r="N219" s="171">
        <v>0</v>
      </c>
      <c r="O219" s="171">
        <f>ROUND(E219*N219,2)</f>
        <v>0</v>
      </c>
      <c r="P219" s="171">
        <v>0</v>
      </c>
      <c r="Q219" s="171">
        <f>ROUND(E219*P219,2)</f>
        <v>0</v>
      </c>
      <c r="R219" s="173"/>
      <c r="S219" s="173" t="s">
        <v>529</v>
      </c>
      <c r="T219" s="174" t="s">
        <v>289</v>
      </c>
      <c r="U219" s="159">
        <v>0</v>
      </c>
      <c r="V219" s="159">
        <f>ROUND(E219*U219,2)</f>
        <v>0</v>
      </c>
      <c r="W219" s="159"/>
      <c r="X219" s="159" t="s">
        <v>302</v>
      </c>
      <c r="Y219" s="149"/>
      <c r="Z219" s="149"/>
      <c r="AA219" s="149"/>
      <c r="AB219" s="149"/>
      <c r="AC219" s="149"/>
      <c r="AD219" s="149"/>
      <c r="AE219" s="149"/>
      <c r="AF219" s="149"/>
      <c r="AG219" s="149" t="s">
        <v>1344</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68" t="s">
        <v>1473</v>
      </c>
      <c r="D220" s="269"/>
      <c r="E220" s="269"/>
      <c r="F220" s="269"/>
      <c r="G220" s="26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318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68">
        <v>108</v>
      </c>
      <c r="B221" s="169" t="s">
        <v>1513</v>
      </c>
      <c r="C221" s="184" t="s">
        <v>1348</v>
      </c>
      <c r="D221" s="170" t="s">
        <v>1340</v>
      </c>
      <c r="E221" s="171">
        <v>2</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c r="S221" s="173" t="s">
        <v>529</v>
      </c>
      <c r="T221" s="174" t="s">
        <v>289</v>
      </c>
      <c r="U221" s="159">
        <v>0</v>
      </c>
      <c r="V221" s="159">
        <f>ROUND(E221*U221,2)</f>
        <v>0</v>
      </c>
      <c r="W221" s="159"/>
      <c r="X221" s="159" t="s">
        <v>361</v>
      </c>
      <c r="Y221" s="149"/>
      <c r="Z221" s="149"/>
      <c r="AA221" s="149"/>
      <c r="AB221" s="149"/>
      <c r="AC221" s="149"/>
      <c r="AD221" s="149"/>
      <c r="AE221" s="149"/>
      <c r="AF221" s="149"/>
      <c r="AG221" s="149" t="s">
        <v>1341</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268" t="s">
        <v>1471</v>
      </c>
      <c r="D222" s="269"/>
      <c r="E222" s="269"/>
      <c r="F222" s="269"/>
      <c r="G222" s="269"/>
      <c r="H222" s="159"/>
      <c r="I222" s="159"/>
      <c r="J222" s="159"/>
      <c r="K222" s="159"/>
      <c r="L222" s="159"/>
      <c r="M222" s="159"/>
      <c r="N222" s="158"/>
      <c r="O222" s="158"/>
      <c r="P222" s="158"/>
      <c r="Q222" s="158"/>
      <c r="R222" s="159"/>
      <c r="S222" s="159"/>
      <c r="T222" s="159"/>
      <c r="U222" s="159"/>
      <c r="V222" s="159"/>
      <c r="W222" s="159"/>
      <c r="X222" s="159"/>
      <c r="Y222" s="149"/>
      <c r="Z222" s="149"/>
      <c r="AA222" s="149"/>
      <c r="AB222" s="149"/>
      <c r="AC222" s="149"/>
      <c r="AD222" s="149"/>
      <c r="AE222" s="149"/>
      <c r="AF222" s="149"/>
      <c r="AG222" s="149" t="s">
        <v>318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109</v>
      </c>
      <c r="B223" s="169" t="s">
        <v>1514</v>
      </c>
      <c r="C223" s="184" t="s">
        <v>1350</v>
      </c>
      <c r="D223" s="170" t="s">
        <v>1340</v>
      </c>
      <c r="E223" s="171">
        <v>2</v>
      </c>
      <c r="F223" s="172"/>
      <c r="G223" s="173">
        <f>ROUND(E223*F223,2)</f>
        <v>0</v>
      </c>
      <c r="H223" s="172"/>
      <c r="I223" s="173">
        <f>ROUND(E223*H223,2)</f>
        <v>0</v>
      </c>
      <c r="J223" s="172"/>
      <c r="K223" s="173">
        <f>ROUND(E223*J223,2)</f>
        <v>0</v>
      </c>
      <c r="L223" s="173">
        <v>21</v>
      </c>
      <c r="M223" s="173">
        <f>G223*(1+L223/100)</f>
        <v>0</v>
      </c>
      <c r="N223" s="171">
        <v>0</v>
      </c>
      <c r="O223" s="171">
        <f>ROUND(E223*N223,2)</f>
        <v>0</v>
      </c>
      <c r="P223" s="171">
        <v>0</v>
      </c>
      <c r="Q223" s="171">
        <f>ROUND(E223*P223,2)</f>
        <v>0</v>
      </c>
      <c r="R223" s="173"/>
      <c r="S223" s="173" t="s">
        <v>529</v>
      </c>
      <c r="T223" s="174" t="s">
        <v>289</v>
      </c>
      <c r="U223" s="159">
        <v>0</v>
      </c>
      <c r="V223" s="159">
        <f>ROUND(E223*U223,2)</f>
        <v>0</v>
      </c>
      <c r="W223" s="159"/>
      <c r="X223" s="159" t="s">
        <v>361</v>
      </c>
      <c r="Y223" s="149"/>
      <c r="Z223" s="149"/>
      <c r="AA223" s="149"/>
      <c r="AB223" s="149"/>
      <c r="AC223" s="149"/>
      <c r="AD223" s="149"/>
      <c r="AE223" s="149"/>
      <c r="AF223" s="149"/>
      <c r="AG223" s="149" t="s">
        <v>1341</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68" t="s">
        <v>1473</v>
      </c>
      <c r="D224" s="269"/>
      <c r="E224" s="269"/>
      <c r="F224" s="269"/>
      <c r="G224" s="269"/>
      <c r="H224" s="159"/>
      <c r="I224" s="159"/>
      <c r="J224" s="159"/>
      <c r="K224" s="159"/>
      <c r="L224" s="159"/>
      <c r="M224" s="159"/>
      <c r="N224" s="158"/>
      <c r="O224" s="158"/>
      <c r="P224" s="158"/>
      <c r="Q224" s="158"/>
      <c r="R224" s="159"/>
      <c r="S224" s="159"/>
      <c r="T224" s="159"/>
      <c r="U224" s="159"/>
      <c r="V224" s="159"/>
      <c r="W224" s="159"/>
      <c r="X224" s="159"/>
      <c r="Y224" s="149"/>
      <c r="Z224" s="149"/>
      <c r="AA224" s="149"/>
      <c r="AB224" s="149"/>
      <c r="AC224" s="149"/>
      <c r="AD224" s="149"/>
      <c r="AE224" s="149"/>
      <c r="AF224" s="149"/>
      <c r="AG224" s="149" t="s">
        <v>318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68">
        <v>110</v>
      </c>
      <c r="B225" s="169" t="s">
        <v>1515</v>
      </c>
      <c r="C225" s="184" t="s">
        <v>1351</v>
      </c>
      <c r="D225" s="170" t="s">
        <v>518</v>
      </c>
      <c r="E225" s="171">
        <v>6</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c r="S225" s="173" t="s">
        <v>529</v>
      </c>
      <c r="T225" s="174" t="s">
        <v>289</v>
      </c>
      <c r="U225" s="159">
        <v>0</v>
      </c>
      <c r="V225" s="159">
        <f>ROUND(E225*U225,2)</f>
        <v>0</v>
      </c>
      <c r="W225" s="159"/>
      <c r="X225" s="159" t="s">
        <v>302</v>
      </c>
      <c r="Y225" s="149"/>
      <c r="Z225" s="149"/>
      <c r="AA225" s="149"/>
      <c r="AB225" s="149"/>
      <c r="AC225" s="149"/>
      <c r="AD225" s="149"/>
      <c r="AE225" s="149"/>
      <c r="AF225" s="149"/>
      <c r="AG225" s="149" t="s">
        <v>1344</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268" t="s">
        <v>1473</v>
      </c>
      <c r="D226" s="269"/>
      <c r="E226" s="269"/>
      <c r="F226" s="269"/>
      <c r="G226" s="269"/>
      <c r="H226" s="159"/>
      <c r="I226" s="159"/>
      <c r="J226" s="159"/>
      <c r="K226" s="159"/>
      <c r="L226" s="159"/>
      <c r="M226" s="159"/>
      <c r="N226" s="158"/>
      <c r="O226" s="158"/>
      <c r="P226" s="158"/>
      <c r="Q226" s="158"/>
      <c r="R226" s="159"/>
      <c r="S226" s="159"/>
      <c r="T226" s="159"/>
      <c r="U226" s="159"/>
      <c r="V226" s="159"/>
      <c r="W226" s="159"/>
      <c r="X226" s="159"/>
      <c r="Y226" s="149"/>
      <c r="Z226" s="149"/>
      <c r="AA226" s="149"/>
      <c r="AB226" s="149"/>
      <c r="AC226" s="149"/>
      <c r="AD226" s="149"/>
      <c r="AE226" s="149"/>
      <c r="AF226" s="149"/>
      <c r="AG226" s="149" t="s">
        <v>318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68">
        <v>111</v>
      </c>
      <c r="B227" s="169" t="s">
        <v>1516</v>
      </c>
      <c r="C227" s="184" t="s">
        <v>1351</v>
      </c>
      <c r="D227" s="170" t="s">
        <v>518</v>
      </c>
      <c r="E227" s="171">
        <v>2</v>
      </c>
      <c r="F227" s="172"/>
      <c r="G227" s="173">
        <f>ROUND(E227*F227,2)</f>
        <v>0</v>
      </c>
      <c r="H227" s="172"/>
      <c r="I227" s="173">
        <f>ROUND(E227*H227,2)</f>
        <v>0</v>
      </c>
      <c r="J227" s="172"/>
      <c r="K227" s="173">
        <f>ROUND(E227*J227,2)</f>
        <v>0</v>
      </c>
      <c r="L227" s="173">
        <v>21</v>
      </c>
      <c r="M227" s="173">
        <f>G227*(1+L227/100)</f>
        <v>0</v>
      </c>
      <c r="N227" s="171">
        <v>0</v>
      </c>
      <c r="O227" s="171">
        <f>ROUND(E227*N227,2)</f>
        <v>0</v>
      </c>
      <c r="P227" s="171">
        <v>0</v>
      </c>
      <c r="Q227" s="171">
        <f>ROUND(E227*P227,2)</f>
        <v>0</v>
      </c>
      <c r="R227" s="173"/>
      <c r="S227" s="173" t="s">
        <v>529</v>
      </c>
      <c r="T227" s="174" t="s">
        <v>289</v>
      </c>
      <c r="U227" s="159">
        <v>0</v>
      </c>
      <c r="V227" s="159">
        <f>ROUND(E227*U227,2)</f>
        <v>0</v>
      </c>
      <c r="W227" s="159"/>
      <c r="X227" s="159" t="s">
        <v>302</v>
      </c>
      <c r="Y227" s="149"/>
      <c r="Z227" s="149"/>
      <c r="AA227" s="149"/>
      <c r="AB227" s="149"/>
      <c r="AC227" s="149"/>
      <c r="AD227" s="149"/>
      <c r="AE227" s="149"/>
      <c r="AF227" s="149"/>
      <c r="AG227" s="149" t="s">
        <v>1344</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268" t="s">
        <v>1517</v>
      </c>
      <c r="D228" s="269"/>
      <c r="E228" s="269"/>
      <c r="F228" s="269"/>
      <c r="G228" s="269"/>
      <c r="H228" s="159"/>
      <c r="I228" s="159"/>
      <c r="J228" s="159"/>
      <c r="K228" s="159"/>
      <c r="L228" s="159"/>
      <c r="M228" s="159"/>
      <c r="N228" s="158"/>
      <c r="O228" s="158"/>
      <c r="P228" s="158"/>
      <c r="Q228" s="158"/>
      <c r="R228" s="159"/>
      <c r="S228" s="159"/>
      <c r="T228" s="159"/>
      <c r="U228" s="159"/>
      <c r="V228" s="159"/>
      <c r="W228" s="159"/>
      <c r="X228" s="159"/>
      <c r="Y228" s="149"/>
      <c r="Z228" s="149"/>
      <c r="AA228" s="149"/>
      <c r="AB228" s="149"/>
      <c r="AC228" s="149"/>
      <c r="AD228" s="149"/>
      <c r="AE228" s="149"/>
      <c r="AF228" s="149"/>
      <c r="AG228" s="149" t="s">
        <v>318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68">
        <v>112</v>
      </c>
      <c r="B229" s="169" t="s">
        <v>1518</v>
      </c>
      <c r="C229" s="184" t="s">
        <v>1351</v>
      </c>
      <c r="D229" s="170" t="s">
        <v>518</v>
      </c>
      <c r="E229" s="171">
        <v>2</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c r="S229" s="173" t="s">
        <v>529</v>
      </c>
      <c r="T229" s="174" t="s">
        <v>289</v>
      </c>
      <c r="U229" s="159">
        <v>0</v>
      </c>
      <c r="V229" s="159">
        <f>ROUND(E229*U229,2)</f>
        <v>0</v>
      </c>
      <c r="W229" s="159"/>
      <c r="X229" s="159" t="s">
        <v>302</v>
      </c>
      <c r="Y229" s="149"/>
      <c r="Z229" s="149"/>
      <c r="AA229" s="149"/>
      <c r="AB229" s="149"/>
      <c r="AC229" s="149"/>
      <c r="AD229" s="149"/>
      <c r="AE229" s="149"/>
      <c r="AF229" s="149"/>
      <c r="AG229" s="149" t="s">
        <v>1344</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268" t="s">
        <v>1471</v>
      </c>
      <c r="D230" s="269"/>
      <c r="E230" s="269"/>
      <c r="F230" s="269"/>
      <c r="G230" s="269"/>
      <c r="H230" s="159"/>
      <c r="I230" s="159"/>
      <c r="J230" s="159"/>
      <c r="K230" s="159"/>
      <c r="L230" s="159"/>
      <c r="M230" s="159"/>
      <c r="N230" s="158"/>
      <c r="O230" s="158"/>
      <c r="P230" s="158"/>
      <c r="Q230" s="158"/>
      <c r="R230" s="159"/>
      <c r="S230" s="159"/>
      <c r="T230" s="159"/>
      <c r="U230" s="159"/>
      <c r="V230" s="159"/>
      <c r="W230" s="159"/>
      <c r="X230" s="159"/>
      <c r="Y230" s="149"/>
      <c r="Z230" s="149"/>
      <c r="AA230" s="149"/>
      <c r="AB230" s="149"/>
      <c r="AC230" s="149"/>
      <c r="AD230" s="149"/>
      <c r="AE230" s="149"/>
      <c r="AF230" s="149"/>
      <c r="AG230" s="149" t="s">
        <v>318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68">
        <v>113</v>
      </c>
      <c r="B231" s="169" t="s">
        <v>1519</v>
      </c>
      <c r="C231" s="184" t="s">
        <v>1454</v>
      </c>
      <c r="D231" s="170" t="s">
        <v>1340</v>
      </c>
      <c r="E231" s="171">
        <v>20</v>
      </c>
      <c r="F231" s="172"/>
      <c r="G231" s="173">
        <f>ROUND(E231*F231,2)</f>
        <v>0</v>
      </c>
      <c r="H231" s="172"/>
      <c r="I231" s="173">
        <f>ROUND(E231*H231,2)</f>
        <v>0</v>
      </c>
      <c r="J231" s="172"/>
      <c r="K231" s="173">
        <f>ROUND(E231*J231,2)</f>
        <v>0</v>
      </c>
      <c r="L231" s="173">
        <v>21</v>
      </c>
      <c r="M231" s="173">
        <f>G231*(1+L231/100)</f>
        <v>0</v>
      </c>
      <c r="N231" s="171">
        <v>0</v>
      </c>
      <c r="O231" s="171">
        <f>ROUND(E231*N231,2)</f>
        <v>0</v>
      </c>
      <c r="P231" s="171">
        <v>0</v>
      </c>
      <c r="Q231" s="171">
        <f>ROUND(E231*P231,2)</f>
        <v>0</v>
      </c>
      <c r="R231" s="173"/>
      <c r="S231" s="173" t="s">
        <v>529</v>
      </c>
      <c r="T231" s="174" t="s">
        <v>289</v>
      </c>
      <c r="U231" s="159">
        <v>0</v>
      </c>
      <c r="V231" s="159">
        <f>ROUND(E231*U231,2)</f>
        <v>0</v>
      </c>
      <c r="W231" s="159"/>
      <c r="X231" s="159" t="s">
        <v>302</v>
      </c>
      <c r="Y231" s="149"/>
      <c r="Z231" s="149"/>
      <c r="AA231" s="149"/>
      <c r="AB231" s="149"/>
      <c r="AC231" s="149"/>
      <c r="AD231" s="149"/>
      <c r="AE231" s="149"/>
      <c r="AF231" s="149"/>
      <c r="AG231" s="149" t="s">
        <v>1344</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268" t="s">
        <v>1520</v>
      </c>
      <c r="D232" s="269"/>
      <c r="E232" s="269"/>
      <c r="F232" s="269"/>
      <c r="G232" s="269"/>
      <c r="H232" s="159"/>
      <c r="I232" s="159"/>
      <c r="J232" s="159"/>
      <c r="K232" s="159"/>
      <c r="L232" s="159"/>
      <c r="M232" s="159"/>
      <c r="N232" s="158"/>
      <c r="O232" s="158"/>
      <c r="P232" s="158"/>
      <c r="Q232" s="158"/>
      <c r="R232" s="159"/>
      <c r="S232" s="159"/>
      <c r="T232" s="159"/>
      <c r="U232" s="159"/>
      <c r="V232" s="159"/>
      <c r="W232" s="159"/>
      <c r="X232" s="159"/>
      <c r="Y232" s="149"/>
      <c r="Z232" s="149"/>
      <c r="AA232" s="149"/>
      <c r="AB232" s="149"/>
      <c r="AC232" s="149"/>
      <c r="AD232" s="149"/>
      <c r="AE232" s="149"/>
      <c r="AF232" s="149"/>
      <c r="AG232" s="149" t="s">
        <v>318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68">
        <v>114</v>
      </c>
      <c r="B233" s="169" t="s">
        <v>1521</v>
      </c>
      <c r="C233" s="184" t="s">
        <v>1454</v>
      </c>
      <c r="D233" s="170" t="s">
        <v>1340</v>
      </c>
      <c r="E233" s="171">
        <v>10</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c r="S233" s="173" t="s">
        <v>529</v>
      </c>
      <c r="T233" s="174" t="s">
        <v>289</v>
      </c>
      <c r="U233" s="159">
        <v>0</v>
      </c>
      <c r="V233" s="159">
        <f>ROUND(E233*U233,2)</f>
        <v>0</v>
      </c>
      <c r="W233" s="159"/>
      <c r="X233" s="159" t="s">
        <v>302</v>
      </c>
      <c r="Y233" s="149"/>
      <c r="Z233" s="149"/>
      <c r="AA233" s="149"/>
      <c r="AB233" s="149"/>
      <c r="AC233" s="149"/>
      <c r="AD233" s="149"/>
      <c r="AE233" s="149"/>
      <c r="AF233" s="149"/>
      <c r="AG233" s="149" t="s">
        <v>1344</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68" t="s">
        <v>1459</v>
      </c>
      <c r="D234" s="269"/>
      <c r="E234" s="269"/>
      <c r="F234" s="269"/>
      <c r="G234" s="269"/>
      <c r="H234" s="159"/>
      <c r="I234" s="159"/>
      <c r="J234" s="159"/>
      <c r="K234" s="159"/>
      <c r="L234" s="159"/>
      <c r="M234" s="159"/>
      <c r="N234" s="158"/>
      <c r="O234" s="158"/>
      <c r="P234" s="158"/>
      <c r="Q234" s="158"/>
      <c r="R234" s="159"/>
      <c r="S234" s="159"/>
      <c r="T234" s="159"/>
      <c r="U234" s="159"/>
      <c r="V234" s="159"/>
      <c r="W234" s="159"/>
      <c r="X234" s="159"/>
      <c r="Y234" s="149"/>
      <c r="Z234" s="149"/>
      <c r="AA234" s="149"/>
      <c r="AB234" s="149"/>
      <c r="AC234" s="149"/>
      <c r="AD234" s="149"/>
      <c r="AE234" s="149"/>
      <c r="AF234" s="149"/>
      <c r="AG234" s="149" t="s">
        <v>318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68">
        <v>115</v>
      </c>
      <c r="B235" s="169" t="s">
        <v>1522</v>
      </c>
      <c r="C235" s="184" t="s">
        <v>1454</v>
      </c>
      <c r="D235" s="170" t="s">
        <v>1340</v>
      </c>
      <c r="E235" s="171">
        <v>10</v>
      </c>
      <c r="F235" s="172"/>
      <c r="G235" s="173">
        <f>ROUND(E235*F235,2)</f>
        <v>0</v>
      </c>
      <c r="H235" s="172"/>
      <c r="I235" s="173">
        <f>ROUND(E235*H235,2)</f>
        <v>0</v>
      </c>
      <c r="J235" s="172"/>
      <c r="K235" s="173">
        <f>ROUND(E235*J235,2)</f>
        <v>0</v>
      </c>
      <c r="L235" s="173">
        <v>21</v>
      </c>
      <c r="M235" s="173">
        <f>G235*(1+L235/100)</f>
        <v>0</v>
      </c>
      <c r="N235" s="171">
        <v>0</v>
      </c>
      <c r="O235" s="171">
        <f>ROUND(E235*N235,2)</f>
        <v>0</v>
      </c>
      <c r="P235" s="171">
        <v>0</v>
      </c>
      <c r="Q235" s="171">
        <f>ROUND(E235*P235,2)</f>
        <v>0</v>
      </c>
      <c r="R235" s="173"/>
      <c r="S235" s="173" t="s">
        <v>529</v>
      </c>
      <c r="T235" s="174" t="s">
        <v>289</v>
      </c>
      <c r="U235" s="159">
        <v>0</v>
      </c>
      <c r="V235" s="159">
        <f>ROUND(E235*U235,2)</f>
        <v>0</v>
      </c>
      <c r="W235" s="159"/>
      <c r="X235" s="159" t="s">
        <v>302</v>
      </c>
      <c r="Y235" s="149"/>
      <c r="Z235" s="149"/>
      <c r="AA235" s="149"/>
      <c r="AB235" s="149"/>
      <c r="AC235" s="149"/>
      <c r="AD235" s="149"/>
      <c r="AE235" s="149"/>
      <c r="AF235" s="149"/>
      <c r="AG235" s="149" t="s">
        <v>1344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268" t="s">
        <v>1461</v>
      </c>
      <c r="D236" s="269"/>
      <c r="E236" s="269"/>
      <c r="F236" s="269"/>
      <c r="G236" s="269"/>
      <c r="H236" s="159"/>
      <c r="I236" s="159"/>
      <c r="J236" s="159"/>
      <c r="K236" s="159"/>
      <c r="L236" s="159"/>
      <c r="M236" s="159"/>
      <c r="N236" s="158"/>
      <c r="O236" s="158"/>
      <c r="P236" s="158"/>
      <c r="Q236" s="158"/>
      <c r="R236" s="159"/>
      <c r="S236" s="159"/>
      <c r="T236" s="159"/>
      <c r="U236" s="159"/>
      <c r="V236" s="159"/>
      <c r="W236" s="159"/>
      <c r="X236" s="159"/>
      <c r="Y236" s="149"/>
      <c r="Z236" s="149"/>
      <c r="AA236" s="149"/>
      <c r="AB236" s="149"/>
      <c r="AC236" s="149"/>
      <c r="AD236" s="149"/>
      <c r="AE236" s="149"/>
      <c r="AF236" s="149"/>
      <c r="AG236" s="149" t="s">
        <v>318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68">
        <v>116</v>
      </c>
      <c r="B237" s="169" t="s">
        <v>1523</v>
      </c>
      <c r="C237" s="184" t="s">
        <v>2492</v>
      </c>
      <c r="D237" s="170" t="s">
        <v>1340</v>
      </c>
      <c r="E237" s="171">
        <v>4</v>
      </c>
      <c r="F237" s="172"/>
      <c r="G237" s="173">
        <f>ROUND(E237*F237,2)</f>
        <v>0</v>
      </c>
      <c r="H237" s="172"/>
      <c r="I237" s="173">
        <f>ROUND(E237*H237,2)</f>
        <v>0</v>
      </c>
      <c r="J237" s="172"/>
      <c r="K237" s="173">
        <f>ROUND(E237*J237,2)</f>
        <v>0</v>
      </c>
      <c r="L237" s="173">
        <v>21</v>
      </c>
      <c r="M237" s="173">
        <f>G237*(1+L237/100)</f>
        <v>0</v>
      </c>
      <c r="N237" s="171">
        <v>0</v>
      </c>
      <c r="O237" s="171">
        <f>ROUND(E237*N237,2)</f>
        <v>0</v>
      </c>
      <c r="P237" s="171">
        <v>0</v>
      </c>
      <c r="Q237" s="171">
        <f>ROUND(E237*P237,2)</f>
        <v>0</v>
      </c>
      <c r="R237" s="173"/>
      <c r="S237" s="173" t="s">
        <v>529</v>
      </c>
      <c r="T237" s="174" t="s">
        <v>289</v>
      </c>
      <c r="U237" s="159">
        <v>0</v>
      </c>
      <c r="V237" s="159">
        <f>ROUND(E237*U237,2)</f>
        <v>0</v>
      </c>
      <c r="W237" s="159"/>
      <c r="X237" s="159" t="s">
        <v>302</v>
      </c>
      <c r="Y237" s="149"/>
      <c r="Z237" s="149"/>
      <c r="AA237" s="149"/>
      <c r="AB237" s="149"/>
      <c r="AC237" s="149"/>
      <c r="AD237" s="149"/>
      <c r="AE237" s="149"/>
      <c r="AF237" s="149"/>
      <c r="AG237" s="149" t="s">
        <v>1344</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268" t="s">
        <v>1388</v>
      </c>
      <c r="D238" s="269"/>
      <c r="E238" s="269"/>
      <c r="F238" s="269"/>
      <c r="G238" s="269"/>
      <c r="H238" s="159"/>
      <c r="I238" s="159"/>
      <c r="J238" s="159"/>
      <c r="K238" s="159"/>
      <c r="L238" s="159"/>
      <c r="M238" s="159"/>
      <c r="N238" s="158"/>
      <c r="O238" s="158"/>
      <c r="P238" s="158"/>
      <c r="Q238" s="158"/>
      <c r="R238" s="159"/>
      <c r="S238" s="159"/>
      <c r="T238" s="159"/>
      <c r="U238" s="159"/>
      <c r="V238" s="159"/>
      <c r="W238" s="159"/>
      <c r="X238" s="159"/>
      <c r="Y238" s="149"/>
      <c r="Z238" s="149"/>
      <c r="AA238" s="149"/>
      <c r="AB238" s="149"/>
      <c r="AC238" s="149"/>
      <c r="AD238" s="149"/>
      <c r="AE238" s="149"/>
      <c r="AF238" s="149"/>
      <c r="AG238" s="149" t="s">
        <v>318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1" t="s">
        <v>283</v>
      </c>
      <c r="B239" s="162" t="s">
        <v>175</v>
      </c>
      <c r="C239" s="182" t="s">
        <v>176</v>
      </c>
      <c r="D239" s="163"/>
      <c r="E239" s="164"/>
      <c r="F239" s="165"/>
      <c r="G239" s="165">
        <f>SUMIF(AG240:AG273,"&lt;&gt;NOR",G240:G273)</f>
        <v>0</v>
      </c>
      <c r="H239" s="165"/>
      <c r="I239" s="165">
        <f>SUM(I240:I273)</f>
        <v>0</v>
      </c>
      <c r="J239" s="165"/>
      <c r="K239" s="165">
        <f>SUM(K240:K273)</f>
        <v>0</v>
      </c>
      <c r="L239" s="165"/>
      <c r="M239" s="165">
        <f>SUM(M240:M273)</f>
        <v>0</v>
      </c>
      <c r="N239" s="164"/>
      <c r="O239" s="164">
        <f>SUM(O240:O273)</f>
        <v>0</v>
      </c>
      <c r="P239" s="164"/>
      <c r="Q239" s="164">
        <f>SUM(Q240:Q273)</f>
        <v>0</v>
      </c>
      <c r="R239" s="165"/>
      <c r="S239" s="165"/>
      <c r="T239" s="166"/>
      <c r="U239" s="160"/>
      <c r="V239" s="160">
        <f>SUM(V240:V273)</f>
        <v>0</v>
      </c>
      <c r="W239" s="160"/>
      <c r="X239" s="160"/>
      <c r="AG239" t="s">
        <v>284</v>
      </c>
    </row>
    <row r="240" spans="1:60" outlineLevel="1" x14ac:dyDescent="0.2">
      <c r="A240" s="168">
        <v>117</v>
      </c>
      <c r="B240" s="169" t="s">
        <v>1524</v>
      </c>
      <c r="C240" s="184" t="s">
        <v>1525</v>
      </c>
      <c r="D240" s="170" t="s">
        <v>1340</v>
      </c>
      <c r="E240" s="171">
        <v>1</v>
      </c>
      <c r="F240" s="172"/>
      <c r="G240" s="173">
        <f>ROUND(E240*F240,2)</f>
        <v>0</v>
      </c>
      <c r="H240" s="172"/>
      <c r="I240" s="173">
        <f>ROUND(E240*H240,2)</f>
        <v>0</v>
      </c>
      <c r="J240" s="172"/>
      <c r="K240" s="173">
        <f>ROUND(E240*J240,2)</f>
        <v>0</v>
      </c>
      <c r="L240" s="173">
        <v>21</v>
      </c>
      <c r="M240" s="173">
        <f>G240*(1+L240/100)</f>
        <v>0</v>
      </c>
      <c r="N240" s="171">
        <v>0</v>
      </c>
      <c r="O240" s="171">
        <f>ROUND(E240*N240,2)</f>
        <v>0</v>
      </c>
      <c r="P240" s="171">
        <v>0</v>
      </c>
      <c r="Q240" s="171">
        <f>ROUND(E240*P240,2)</f>
        <v>0</v>
      </c>
      <c r="R240" s="173"/>
      <c r="S240" s="173" t="s">
        <v>529</v>
      </c>
      <c r="T240" s="174" t="s">
        <v>289</v>
      </c>
      <c r="U240" s="159">
        <v>0</v>
      </c>
      <c r="V240" s="159">
        <f>ROUND(E240*U240,2)</f>
        <v>0</v>
      </c>
      <c r="W240" s="159"/>
      <c r="X240" s="159" t="s">
        <v>361</v>
      </c>
      <c r="Y240" s="149"/>
      <c r="Z240" s="149"/>
      <c r="AA240" s="149"/>
      <c r="AB240" s="149"/>
      <c r="AC240" s="149"/>
      <c r="AD240" s="149"/>
      <c r="AE240" s="149"/>
      <c r="AF240" s="149"/>
      <c r="AG240" s="149" t="s">
        <v>1341</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268" t="s">
        <v>1483</v>
      </c>
      <c r="D241" s="269"/>
      <c r="E241" s="269"/>
      <c r="F241" s="269"/>
      <c r="G241" s="269"/>
      <c r="H241" s="159"/>
      <c r="I241" s="159"/>
      <c r="J241" s="159"/>
      <c r="K241" s="159"/>
      <c r="L241" s="159"/>
      <c r="M241" s="159"/>
      <c r="N241" s="158"/>
      <c r="O241" s="158"/>
      <c r="P241" s="158"/>
      <c r="Q241" s="158"/>
      <c r="R241" s="159"/>
      <c r="S241" s="159"/>
      <c r="T241" s="159"/>
      <c r="U241" s="159"/>
      <c r="V241" s="159"/>
      <c r="W241" s="159"/>
      <c r="X241" s="159"/>
      <c r="Y241" s="149"/>
      <c r="Z241" s="149"/>
      <c r="AA241" s="149"/>
      <c r="AB241" s="149"/>
      <c r="AC241" s="149"/>
      <c r="AD241" s="149"/>
      <c r="AE241" s="149"/>
      <c r="AF241" s="149"/>
      <c r="AG241" s="149" t="s">
        <v>318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118</v>
      </c>
      <c r="B242" s="169" t="s">
        <v>1526</v>
      </c>
      <c r="C242" s="184" t="s">
        <v>1468</v>
      </c>
      <c r="D242" s="170" t="s">
        <v>1340</v>
      </c>
      <c r="E242" s="171">
        <v>4</v>
      </c>
      <c r="F242" s="172"/>
      <c r="G242" s="173">
        <f>ROUND(E242*F242,2)</f>
        <v>0</v>
      </c>
      <c r="H242" s="172"/>
      <c r="I242" s="173">
        <f>ROUND(E242*H242,2)</f>
        <v>0</v>
      </c>
      <c r="J242" s="172"/>
      <c r="K242" s="173">
        <f>ROUND(E242*J242,2)</f>
        <v>0</v>
      </c>
      <c r="L242" s="173">
        <v>21</v>
      </c>
      <c r="M242" s="173">
        <f>G242*(1+L242/100)</f>
        <v>0</v>
      </c>
      <c r="N242" s="171">
        <v>0</v>
      </c>
      <c r="O242" s="171">
        <f>ROUND(E242*N242,2)</f>
        <v>0</v>
      </c>
      <c r="P242" s="171">
        <v>0</v>
      </c>
      <c r="Q242" s="171">
        <f>ROUND(E242*P242,2)</f>
        <v>0</v>
      </c>
      <c r="R242" s="173"/>
      <c r="S242" s="173" t="s">
        <v>529</v>
      </c>
      <c r="T242" s="174" t="s">
        <v>289</v>
      </c>
      <c r="U242" s="159">
        <v>0</v>
      </c>
      <c r="V242" s="159">
        <f>ROUND(E242*U242,2)</f>
        <v>0</v>
      </c>
      <c r="W242" s="159"/>
      <c r="X242" s="159" t="s">
        <v>361</v>
      </c>
      <c r="Y242" s="149"/>
      <c r="Z242" s="149"/>
      <c r="AA242" s="149"/>
      <c r="AB242" s="149"/>
      <c r="AC242" s="149"/>
      <c r="AD242" s="149"/>
      <c r="AE242" s="149"/>
      <c r="AF242" s="149"/>
      <c r="AG242" s="149" t="s">
        <v>1341</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268" t="s">
        <v>1485</v>
      </c>
      <c r="D243" s="269"/>
      <c r="E243" s="269"/>
      <c r="F243" s="269"/>
      <c r="G243" s="269"/>
      <c r="H243" s="159"/>
      <c r="I243" s="159"/>
      <c r="J243" s="159"/>
      <c r="K243" s="159"/>
      <c r="L243" s="159"/>
      <c r="M243" s="159"/>
      <c r="N243" s="158"/>
      <c r="O243" s="158"/>
      <c r="P243" s="158"/>
      <c r="Q243" s="158"/>
      <c r="R243" s="159"/>
      <c r="S243" s="159"/>
      <c r="T243" s="159"/>
      <c r="U243" s="159"/>
      <c r="V243" s="159"/>
      <c r="W243" s="159"/>
      <c r="X243" s="159"/>
      <c r="Y243" s="149"/>
      <c r="Z243" s="149"/>
      <c r="AA243" s="149"/>
      <c r="AB243" s="149"/>
      <c r="AC243" s="149"/>
      <c r="AD243" s="149"/>
      <c r="AE243" s="149"/>
      <c r="AF243" s="149"/>
      <c r="AG243" s="149" t="s">
        <v>318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8">
        <v>119</v>
      </c>
      <c r="B244" s="169" t="s">
        <v>1527</v>
      </c>
      <c r="C244" s="184" t="s">
        <v>1528</v>
      </c>
      <c r="D244" s="170" t="s">
        <v>1340</v>
      </c>
      <c r="E244" s="171">
        <v>1</v>
      </c>
      <c r="F244" s="172"/>
      <c r="G244" s="173">
        <f>ROUND(E244*F244,2)</f>
        <v>0</v>
      </c>
      <c r="H244" s="172"/>
      <c r="I244" s="173">
        <f>ROUND(E244*H244,2)</f>
        <v>0</v>
      </c>
      <c r="J244" s="172"/>
      <c r="K244" s="173">
        <f>ROUND(E244*J244,2)</f>
        <v>0</v>
      </c>
      <c r="L244" s="173">
        <v>21</v>
      </c>
      <c r="M244" s="173">
        <f>G244*(1+L244/100)</f>
        <v>0</v>
      </c>
      <c r="N244" s="171">
        <v>0</v>
      </c>
      <c r="O244" s="171">
        <f>ROUND(E244*N244,2)</f>
        <v>0</v>
      </c>
      <c r="P244" s="171">
        <v>0</v>
      </c>
      <c r="Q244" s="171">
        <f>ROUND(E244*P244,2)</f>
        <v>0</v>
      </c>
      <c r="R244" s="173"/>
      <c r="S244" s="173" t="s">
        <v>529</v>
      </c>
      <c r="T244" s="174" t="s">
        <v>289</v>
      </c>
      <c r="U244" s="159">
        <v>0</v>
      </c>
      <c r="V244" s="159">
        <f>ROUND(E244*U244,2)</f>
        <v>0</v>
      </c>
      <c r="W244" s="159"/>
      <c r="X244" s="159" t="s">
        <v>361</v>
      </c>
      <c r="Y244" s="149"/>
      <c r="Z244" s="149"/>
      <c r="AA244" s="149"/>
      <c r="AB244" s="149"/>
      <c r="AC244" s="149"/>
      <c r="AD244" s="149"/>
      <c r="AE244" s="149"/>
      <c r="AF244" s="149"/>
      <c r="AG244" s="149" t="s">
        <v>1341</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268" t="s">
        <v>1473</v>
      </c>
      <c r="D245" s="269"/>
      <c r="E245" s="269"/>
      <c r="F245" s="269"/>
      <c r="G245" s="269"/>
      <c r="H245" s="159"/>
      <c r="I245" s="159"/>
      <c r="J245" s="159"/>
      <c r="K245" s="159"/>
      <c r="L245" s="159"/>
      <c r="M245" s="159"/>
      <c r="N245" s="158"/>
      <c r="O245" s="158"/>
      <c r="P245" s="158"/>
      <c r="Q245" s="158"/>
      <c r="R245" s="159"/>
      <c r="S245" s="159"/>
      <c r="T245" s="159"/>
      <c r="U245" s="159"/>
      <c r="V245" s="159"/>
      <c r="W245" s="159"/>
      <c r="X245" s="159"/>
      <c r="Y245" s="149"/>
      <c r="Z245" s="149"/>
      <c r="AA245" s="149"/>
      <c r="AB245" s="149"/>
      <c r="AC245" s="149"/>
      <c r="AD245" s="149"/>
      <c r="AE245" s="149"/>
      <c r="AF245" s="149"/>
      <c r="AG245" s="149" t="s">
        <v>318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8">
        <v>120</v>
      </c>
      <c r="B246" s="169" t="s">
        <v>1529</v>
      </c>
      <c r="C246" s="184" t="s">
        <v>1489</v>
      </c>
      <c r="D246" s="170" t="s">
        <v>1340</v>
      </c>
      <c r="E246" s="171">
        <v>1</v>
      </c>
      <c r="F246" s="172"/>
      <c r="G246" s="173">
        <f>ROUND(E246*F246,2)</f>
        <v>0</v>
      </c>
      <c r="H246" s="172"/>
      <c r="I246" s="173">
        <f>ROUND(E246*H246,2)</f>
        <v>0</v>
      </c>
      <c r="J246" s="172"/>
      <c r="K246" s="173">
        <f>ROUND(E246*J246,2)</f>
        <v>0</v>
      </c>
      <c r="L246" s="173">
        <v>21</v>
      </c>
      <c r="M246" s="173">
        <f>G246*(1+L246/100)</f>
        <v>0</v>
      </c>
      <c r="N246" s="171">
        <v>0</v>
      </c>
      <c r="O246" s="171">
        <f>ROUND(E246*N246,2)</f>
        <v>0</v>
      </c>
      <c r="P246" s="171">
        <v>0</v>
      </c>
      <c r="Q246" s="171">
        <f>ROUND(E246*P246,2)</f>
        <v>0</v>
      </c>
      <c r="R246" s="173"/>
      <c r="S246" s="173" t="s">
        <v>529</v>
      </c>
      <c r="T246" s="174" t="s">
        <v>289</v>
      </c>
      <c r="U246" s="159">
        <v>0</v>
      </c>
      <c r="V246" s="159">
        <f>ROUND(E246*U246,2)</f>
        <v>0</v>
      </c>
      <c r="W246" s="159"/>
      <c r="X246" s="159" t="s">
        <v>302</v>
      </c>
      <c r="Y246" s="149"/>
      <c r="Z246" s="149"/>
      <c r="AA246" s="149"/>
      <c r="AB246" s="149"/>
      <c r="AC246" s="149"/>
      <c r="AD246" s="149"/>
      <c r="AE246" s="149"/>
      <c r="AF246" s="149"/>
      <c r="AG246" s="149" t="s">
        <v>1344</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268" t="s">
        <v>1485</v>
      </c>
      <c r="D247" s="269"/>
      <c r="E247" s="269"/>
      <c r="F247" s="269"/>
      <c r="G247" s="269"/>
      <c r="H247" s="159"/>
      <c r="I247" s="159"/>
      <c r="J247" s="159"/>
      <c r="K247" s="159"/>
      <c r="L247" s="159"/>
      <c r="M247" s="159"/>
      <c r="N247" s="158"/>
      <c r="O247" s="158"/>
      <c r="P247" s="158"/>
      <c r="Q247" s="158"/>
      <c r="R247" s="159"/>
      <c r="S247" s="159"/>
      <c r="T247" s="159"/>
      <c r="U247" s="159"/>
      <c r="V247" s="159"/>
      <c r="W247" s="159"/>
      <c r="X247" s="159"/>
      <c r="Y247" s="149"/>
      <c r="Z247" s="149"/>
      <c r="AA247" s="149"/>
      <c r="AB247" s="149"/>
      <c r="AC247" s="149"/>
      <c r="AD247" s="149"/>
      <c r="AE247" s="149"/>
      <c r="AF247" s="149"/>
      <c r="AG247" s="149" t="s">
        <v>318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68">
        <v>121</v>
      </c>
      <c r="B248" s="169" t="s">
        <v>1530</v>
      </c>
      <c r="C248" s="184" t="s">
        <v>1466</v>
      </c>
      <c r="D248" s="170" t="s">
        <v>1340</v>
      </c>
      <c r="E248" s="171">
        <v>1</v>
      </c>
      <c r="F248" s="172"/>
      <c r="G248" s="173">
        <f>ROUND(E248*F248,2)</f>
        <v>0</v>
      </c>
      <c r="H248" s="172"/>
      <c r="I248" s="173">
        <f>ROUND(E248*H248,2)</f>
        <v>0</v>
      </c>
      <c r="J248" s="172"/>
      <c r="K248" s="173">
        <f>ROUND(E248*J248,2)</f>
        <v>0</v>
      </c>
      <c r="L248" s="173">
        <v>21</v>
      </c>
      <c r="M248" s="173">
        <f>G248*(1+L248/100)</f>
        <v>0</v>
      </c>
      <c r="N248" s="171">
        <v>0</v>
      </c>
      <c r="O248" s="171">
        <f>ROUND(E248*N248,2)</f>
        <v>0</v>
      </c>
      <c r="P248" s="171">
        <v>0</v>
      </c>
      <c r="Q248" s="171">
        <f>ROUND(E248*P248,2)</f>
        <v>0</v>
      </c>
      <c r="R248" s="173"/>
      <c r="S248" s="173" t="s">
        <v>529</v>
      </c>
      <c r="T248" s="174" t="s">
        <v>289</v>
      </c>
      <c r="U248" s="159">
        <v>0</v>
      </c>
      <c r="V248" s="159">
        <f>ROUND(E248*U248,2)</f>
        <v>0</v>
      </c>
      <c r="W248" s="159"/>
      <c r="X248" s="159" t="s">
        <v>302</v>
      </c>
      <c r="Y248" s="149"/>
      <c r="Z248" s="149"/>
      <c r="AA248" s="149"/>
      <c r="AB248" s="149"/>
      <c r="AC248" s="149"/>
      <c r="AD248" s="149"/>
      <c r="AE248" s="149"/>
      <c r="AF248" s="149"/>
      <c r="AG248" s="149" t="s">
        <v>1344</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268" t="s">
        <v>1485</v>
      </c>
      <c r="D249" s="269"/>
      <c r="E249" s="269"/>
      <c r="F249" s="269"/>
      <c r="G249" s="269"/>
      <c r="H249" s="159"/>
      <c r="I249" s="159"/>
      <c r="J249" s="159"/>
      <c r="K249" s="159"/>
      <c r="L249" s="159"/>
      <c r="M249" s="159"/>
      <c r="N249" s="158"/>
      <c r="O249" s="158"/>
      <c r="P249" s="158"/>
      <c r="Q249" s="158"/>
      <c r="R249" s="159"/>
      <c r="S249" s="159"/>
      <c r="T249" s="159"/>
      <c r="U249" s="159"/>
      <c r="V249" s="159"/>
      <c r="W249" s="159"/>
      <c r="X249" s="159"/>
      <c r="Y249" s="149"/>
      <c r="Z249" s="149"/>
      <c r="AA249" s="149"/>
      <c r="AB249" s="149"/>
      <c r="AC249" s="149"/>
      <c r="AD249" s="149"/>
      <c r="AE249" s="149"/>
      <c r="AF249" s="149"/>
      <c r="AG249" s="149" t="s">
        <v>318</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68">
        <v>122</v>
      </c>
      <c r="B250" s="169" t="s">
        <v>1531</v>
      </c>
      <c r="C250" s="184" t="s">
        <v>1492</v>
      </c>
      <c r="D250" s="170" t="s">
        <v>1340</v>
      </c>
      <c r="E250" s="171">
        <v>2</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c r="S250" s="173" t="s">
        <v>529</v>
      </c>
      <c r="T250" s="174" t="s">
        <v>289</v>
      </c>
      <c r="U250" s="159">
        <v>0</v>
      </c>
      <c r="V250" s="159">
        <f>ROUND(E250*U250,2)</f>
        <v>0</v>
      </c>
      <c r="W250" s="159"/>
      <c r="X250" s="159" t="s">
        <v>302</v>
      </c>
      <c r="Y250" s="149"/>
      <c r="Z250" s="149"/>
      <c r="AA250" s="149"/>
      <c r="AB250" s="149"/>
      <c r="AC250" s="149"/>
      <c r="AD250" s="149"/>
      <c r="AE250" s="149"/>
      <c r="AF250" s="149"/>
      <c r="AG250" s="149" t="s">
        <v>1344</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68" t="s">
        <v>1485</v>
      </c>
      <c r="D251" s="269"/>
      <c r="E251" s="269"/>
      <c r="F251" s="269"/>
      <c r="G251" s="269"/>
      <c r="H251" s="159"/>
      <c r="I251" s="159"/>
      <c r="J251" s="159"/>
      <c r="K251" s="159"/>
      <c r="L251" s="159"/>
      <c r="M251" s="159"/>
      <c r="N251" s="158"/>
      <c r="O251" s="158"/>
      <c r="P251" s="158"/>
      <c r="Q251" s="158"/>
      <c r="R251" s="159"/>
      <c r="S251" s="159"/>
      <c r="T251" s="159"/>
      <c r="U251" s="159"/>
      <c r="V251" s="159"/>
      <c r="W251" s="159"/>
      <c r="X251" s="159"/>
      <c r="Y251" s="149"/>
      <c r="Z251" s="149"/>
      <c r="AA251" s="149"/>
      <c r="AB251" s="149"/>
      <c r="AC251" s="149"/>
      <c r="AD251" s="149"/>
      <c r="AE251" s="149"/>
      <c r="AF251" s="149"/>
      <c r="AG251" s="149" t="s">
        <v>318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8">
        <v>123</v>
      </c>
      <c r="B252" s="169" t="s">
        <v>1532</v>
      </c>
      <c r="C252" s="184" t="s">
        <v>1348</v>
      </c>
      <c r="D252" s="170" t="s">
        <v>1340</v>
      </c>
      <c r="E252" s="171">
        <v>2</v>
      </c>
      <c r="F252" s="172"/>
      <c r="G252" s="173">
        <f>ROUND(E252*F252,2)</f>
        <v>0</v>
      </c>
      <c r="H252" s="172"/>
      <c r="I252" s="173">
        <f>ROUND(E252*H252,2)</f>
        <v>0</v>
      </c>
      <c r="J252" s="172"/>
      <c r="K252" s="173">
        <f>ROUND(E252*J252,2)</f>
        <v>0</v>
      </c>
      <c r="L252" s="173">
        <v>21</v>
      </c>
      <c r="M252" s="173">
        <f>G252*(1+L252/100)</f>
        <v>0</v>
      </c>
      <c r="N252" s="171">
        <v>0</v>
      </c>
      <c r="O252" s="171">
        <f>ROUND(E252*N252,2)</f>
        <v>0</v>
      </c>
      <c r="P252" s="171">
        <v>0</v>
      </c>
      <c r="Q252" s="171">
        <f>ROUND(E252*P252,2)</f>
        <v>0</v>
      </c>
      <c r="R252" s="173"/>
      <c r="S252" s="173" t="s">
        <v>529</v>
      </c>
      <c r="T252" s="174" t="s">
        <v>289</v>
      </c>
      <c r="U252" s="159">
        <v>0</v>
      </c>
      <c r="V252" s="159">
        <f>ROUND(E252*U252,2)</f>
        <v>0</v>
      </c>
      <c r="W252" s="159"/>
      <c r="X252" s="159" t="s">
        <v>361</v>
      </c>
      <c r="Y252" s="149"/>
      <c r="Z252" s="149"/>
      <c r="AA252" s="149"/>
      <c r="AB252" s="149"/>
      <c r="AC252" s="149"/>
      <c r="AD252" s="149"/>
      <c r="AE252" s="149"/>
      <c r="AF252" s="149"/>
      <c r="AG252" s="149" t="s">
        <v>1341</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268" t="s">
        <v>1471</v>
      </c>
      <c r="D253" s="269"/>
      <c r="E253" s="269"/>
      <c r="F253" s="269"/>
      <c r="G253" s="26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318</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8">
        <v>124</v>
      </c>
      <c r="B254" s="169" t="s">
        <v>1533</v>
      </c>
      <c r="C254" s="184" t="s">
        <v>1350</v>
      </c>
      <c r="D254" s="170" t="s">
        <v>1340</v>
      </c>
      <c r="E254" s="171">
        <v>2</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529</v>
      </c>
      <c r="T254" s="174" t="s">
        <v>289</v>
      </c>
      <c r="U254" s="159">
        <v>0</v>
      </c>
      <c r="V254" s="159">
        <f>ROUND(E254*U254,2)</f>
        <v>0</v>
      </c>
      <c r="W254" s="159"/>
      <c r="X254" s="159" t="s">
        <v>361</v>
      </c>
      <c r="Y254" s="149"/>
      <c r="Z254" s="149"/>
      <c r="AA254" s="149"/>
      <c r="AB254" s="149"/>
      <c r="AC254" s="149"/>
      <c r="AD254" s="149"/>
      <c r="AE254" s="149"/>
      <c r="AF254" s="149"/>
      <c r="AG254" s="149" t="s">
        <v>1341</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68" t="s">
        <v>1473</v>
      </c>
      <c r="D255" s="269"/>
      <c r="E255" s="269"/>
      <c r="F255" s="269"/>
      <c r="G255" s="269"/>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318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68">
        <v>125</v>
      </c>
      <c r="B256" s="169" t="s">
        <v>1534</v>
      </c>
      <c r="C256" s="184" t="s">
        <v>1351</v>
      </c>
      <c r="D256" s="170" t="s">
        <v>518</v>
      </c>
      <c r="E256" s="171">
        <v>6</v>
      </c>
      <c r="F256" s="172"/>
      <c r="G256" s="173">
        <f>ROUND(E256*F256,2)</f>
        <v>0</v>
      </c>
      <c r="H256" s="172"/>
      <c r="I256" s="173">
        <f>ROUND(E256*H256,2)</f>
        <v>0</v>
      </c>
      <c r="J256" s="172"/>
      <c r="K256" s="173">
        <f>ROUND(E256*J256,2)</f>
        <v>0</v>
      </c>
      <c r="L256" s="173">
        <v>21</v>
      </c>
      <c r="M256" s="173">
        <f>G256*(1+L256/100)</f>
        <v>0</v>
      </c>
      <c r="N256" s="171">
        <v>0</v>
      </c>
      <c r="O256" s="171">
        <f>ROUND(E256*N256,2)</f>
        <v>0</v>
      </c>
      <c r="P256" s="171">
        <v>0</v>
      </c>
      <c r="Q256" s="171">
        <f>ROUND(E256*P256,2)</f>
        <v>0</v>
      </c>
      <c r="R256" s="173"/>
      <c r="S256" s="173" t="s">
        <v>529</v>
      </c>
      <c r="T256" s="174" t="s">
        <v>289</v>
      </c>
      <c r="U256" s="159">
        <v>0</v>
      </c>
      <c r="V256" s="159">
        <f>ROUND(E256*U256,2)</f>
        <v>0</v>
      </c>
      <c r="W256" s="159"/>
      <c r="X256" s="159" t="s">
        <v>302</v>
      </c>
      <c r="Y256" s="149"/>
      <c r="Z256" s="149"/>
      <c r="AA256" s="149"/>
      <c r="AB256" s="149"/>
      <c r="AC256" s="149"/>
      <c r="AD256" s="149"/>
      <c r="AE256" s="149"/>
      <c r="AF256" s="149"/>
      <c r="AG256" s="149" t="s">
        <v>1344</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268" t="s">
        <v>1496</v>
      </c>
      <c r="D257" s="269"/>
      <c r="E257" s="269"/>
      <c r="F257" s="269"/>
      <c r="G257" s="26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318</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68">
        <v>126</v>
      </c>
      <c r="B258" s="169" t="s">
        <v>1535</v>
      </c>
      <c r="C258" s="184" t="s">
        <v>1351</v>
      </c>
      <c r="D258" s="170" t="s">
        <v>518</v>
      </c>
      <c r="E258" s="171">
        <v>2</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c r="S258" s="173" t="s">
        <v>529</v>
      </c>
      <c r="T258" s="174" t="s">
        <v>289</v>
      </c>
      <c r="U258" s="159">
        <v>0</v>
      </c>
      <c r="V258" s="159">
        <f>ROUND(E258*U258,2)</f>
        <v>0</v>
      </c>
      <c r="W258" s="159"/>
      <c r="X258" s="159" t="s">
        <v>302</v>
      </c>
      <c r="Y258" s="149"/>
      <c r="Z258" s="149"/>
      <c r="AA258" s="149"/>
      <c r="AB258" s="149"/>
      <c r="AC258" s="149"/>
      <c r="AD258" s="149"/>
      <c r="AE258" s="149"/>
      <c r="AF258" s="149"/>
      <c r="AG258" s="149" t="s">
        <v>1344</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268" t="s">
        <v>1473</v>
      </c>
      <c r="D259" s="269"/>
      <c r="E259" s="269"/>
      <c r="F259" s="269"/>
      <c r="G259" s="269"/>
      <c r="H259" s="159"/>
      <c r="I259" s="159"/>
      <c r="J259" s="159"/>
      <c r="K259" s="159"/>
      <c r="L259" s="159"/>
      <c r="M259" s="159"/>
      <c r="N259" s="158"/>
      <c r="O259" s="158"/>
      <c r="P259" s="158"/>
      <c r="Q259" s="158"/>
      <c r="R259" s="159"/>
      <c r="S259" s="159"/>
      <c r="T259" s="159"/>
      <c r="U259" s="159"/>
      <c r="V259" s="159"/>
      <c r="W259" s="159"/>
      <c r="X259" s="159"/>
      <c r="Y259" s="149"/>
      <c r="Z259" s="149"/>
      <c r="AA259" s="149"/>
      <c r="AB259" s="149"/>
      <c r="AC259" s="149"/>
      <c r="AD259" s="149"/>
      <c r="AE259" s="149"/>
      <c r="AF259" s="149"/>
      <c r="AG259" s="149" t="s">
        <v>318</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68">
        <v>127</v>
      </c>
      <c r="B260" s="169" t="s">
        <v>515</v>
      </c>
      <c r="C260" s="184" t="s">
        <v>1351</v>
      </c>
      <c r="D260" s="170" t="s">
        <v>518</v>
      </c>
      <c r="E260" s="171">
        <v>2</v>
      </c>
      <c r="F260" s="172"/>
      <c r="G260" s="173">
        <f>ROUND(E260*F260,2)</f>
        <v>0</v>
      </c>
      <c r="H260" s="172"/>
      <c r="I260" s="173">
        <f>ROUND(E260*H260,2)</f>
        <v>0</v>
      </c>
      <c r="J260" s="172"/>
      <c r="K260" s="173">
        <f>ROUND(E260*J260,2)</f>
        <v>0</v>
      </c>
      <c r="L260" s="173">
        <v>21</v>
      </c>
      <c r="M260" s="173">
        <f>G260*(1+L260/100)</f>
        <v>0</v>
      </c>
      <c r="N260" s="171">
        <v>0</v>
      </c>
      <c r="O260" s="171">
        <f>ROUND(E260*N260,2)</f>
        <v>0</v>
      </c>
      <c r="P260" s="171">
        <v>0</v>
      </c>
      <c r="Q260" s="171">
        <f>ROUND(E260*P260,2)</f>
        <v>0</v>
      </c>
      <c r="R260" s="173"/>
      <c r="S260" s="173" t="s">
        <v>529</v>
      </c>
      <c r="T260" s="174" t="s">
        <v>289</v>
      </c>
      <c r="U260" s="159">
        <v>0</v>
      </c>
      <c r="V260" s="159">
        <f>ROUND(E260*U260,2)</f>
        <v>0</v>
      </c>
      <c r="W260" s="159"/>
      <c r="X260" s="159" t="s">
        <v>302</v>
      </c>
      <c r="Y260" s="149"/>
      <c r="Z260" s="149"/>
      <c r="AA260" s="149"/>
      <c r="AB260" s="149"/>
      <c r="AC260" s="149"/>
      <c r="AD260" s="149"/>
      <c r="AE260" s="149"/>
      <c r="AF260" s="149"/>
      <c r="AG260" s="149" t="s">
        <v>1344</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268" t="s">
        <v>1471</v>
      </c>
      <c r="D261" s="269"/>
      <c r="E261" s="269"/>
      <c r="F261" s="269"/>
      <c r="G261" s="269"/>
      <c r="H261" s="159"/>
      <c r="I261" s="159"/>
      <c r="J261" s="159"/>
      <c r="K261" s="159"/>
      <c r="L261" s="159"/>
      <c r="M261" s="159"/>
      <c r="N261" s="158"/>
      <c r="O261" s="158"/>
      <c r="P261" s="158"/>
      <c r="Q261" s="158"/>
      <c r="R261" s="159"/>
      <c r="S261" s="159"/>
      <c r="T261" s="159"/>
      <c r="U261" s="159"/>
      <c r="V261" s="159"/>
      <c r="W261" s="159"/>
      <c r="X261" s="159"/>
      <c r="Y261" s="149"/>
      <c r="Z261" s="149"/>
      <c r="AA261" s="149"/>
      <c r="AB261" s="149"/>
      <c r="AC261" s="149"/>
      <c r="AD261" s="149"/>
      <c r="AE261" s="149"/>
      <c r="AF261" s="149"/>
      <c r="AG261" s="149" t="s">
        <v>318</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68">
        <v>128</v>
      </c>
      <c r="B262" s="169" t="s">
        <v>1536</v>
      </c>
      <c r="C262" s="184" t="s">
        <v>1357</v>
      </c>
      <c r="D262" s="170" t="s">
        <v>1340</v>
      </c>
      <c r="E262" s="171">
        <v>5</v>
      </c>
      <c r="F262" s="172"/>
      <c r="G262" s="173">
        <f>ROUND(E262*F262,2)</f>
        <v>0</v>
      </c>
      <c r="H262" s="172"/>
      <c r="I262" s="173">
        <f>ROUND(E262*H262,2)</f>
        <v>0</v>
      </c>
      <c r="J262" s="172"/>
      <c r="K262" s="173">
        <f>ROUND(E262*J262,2)</f>
        <v>0</v>
      </c>
      <c r="L262" s="173">
        <v>21</v>
      </c>
      <c r="M262" s="173">
        <f>G262*(1+L262/100)</f>
        <v>0</v>
      </c>
      <c r="N262" s="171">
        <v>0</v>
      </c>
      <c r="O262" s="171">
        <f>ROUND(E262*N262,2)</f>
        <v>0</v>
      </c>
      <c r="P262" s="171">
        <v>0</v>
      </c>
      <c r="Q262" s="171">
        <f>ROUND(E262*P262,2)</f>
        <v>0</v>
      </c>
      <c r="R262" s="173"/>
      <c r="S262" s="173" t="s">
        <v>529</v>
      </c>
      <c r="T262" s="174" t="s">
        <v>289</v>
      </c>
      <c r="U262" s="159">
        <v>0</v>
      </c>
      <c r="V262" s="159">
        <f>ROUND(E262*U262,2)</f>
        <v>0</v>
      </c>
      <c r="W262" s="159"/>
      <c r="X262" s="159" t="s">
        <v>361</v>
      </c>
      <c r="Y262" s="149"/>
      <c r="Z262" s="149"/>
      <c r="AA262" s="149"/>
      <c r="AB262" s="149"/>
      <c r="AC262" s="149"/>
      <c r="AD262" s="149"/>
      <c r="AE262" s="149"/>
      <c r="AF262" s="149"/>
      <c r="AG262" s="149" t="s">
        <v>1341</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268" t="s">
        <v>1496</v>
      </c>
      <c r="D263" s="269"/>
      <c r="E263" s="269"/>
      <c r="F263" s="269"/>
      <c r="G263" s="26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318</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8">
        <v>129</v>
      </c>
      <c r="B264" s="169" t="s">
        <v>1537</v>
      </c>
      <c r="C264" s="184" t="s">
        <v>1501</v>
      </c>
      <c r="D264" s="170" t="s">
        <v>1340</v>
      </c>
      <c r="E264" s="171">
        <v>5</v>
      </c>
      <c r="F264" s="172"/>
      <c r="G264" s="173">
        <f>ROUND(E264*F264,2)</f>
        <v>0</v>
      </c>
      <c r="H264" s="172"/>
      <c r="I264" s="173">
        <f>ROUND(E264*H264,2)</f>
        <v>0</v>
      </c>
      <c r="J264" s="172"/>
      <c r="K264" s="173">
        <f>ROUND(E264*J264,2)</f>
        <v>0</v>
      </c>
      <c r="L264" s="173">
        <v>21</v>
      </c>
      <c r="M264" s="173">
        <f>G264*(1+L264/100)</f>
        <v>0</v>
      </c>
      <c r="N264" s="171">
        <v>0</v>
      </c>
      <c r="O264" s="171">
        <f>ROUND(E264*N264,2)</f>
        <v>0</v>
      </c>
      <c r="P264" s="171">
        <v>0</v>
      </c>
      <c r="Q264" s="171">
        <f>ROUND(E264*P264,2)</f>
        <v>0</v>
      </c>
      <c r="R264" s="173"/>
      <c r="S264" s="173" t="s">
        <v>529</v>
      </c>
      <c r="T264" s="174" t="s">
        <v>289</v>
      </c>
      <c r="U264" s="159">
        <v>0</v>
      </c>
      <c r="V264" s="159">
        <f>ROUND(E264*U264,2)</f>
        <v>0</v>
      </c>
      <c r="W264" s="159"/>
      <c r="X264" s="159" t="s">
        <v>361</v>
      </c>
      <c r="Y264" s="149"/>
      <c r="Z264" s="149"/>
      <c r="AA264" s="149"/>
      <c r="AB264" s="149"/>
      <c r="AC264" s="149"/>
      <c r="AD264" s="149"/>
      <c r="AE264" s="149"/>
      <c r="AF264" s="149"/>
      <c r="AG264" s="149" t="s">
        <v>1341</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268" t="s">
        <v>1502</v>
      </c>
      <c r="D265" s="269"/>
      <c r="E265" s="269"/>
      <c r="F265" s="269"/>
      <c r="G265" s="269"/>
      <c r="H265" s="159"/>
      <c r="I265" s="159"/>
      <c r="J265" s="159"/>
      <c r="K265" s="159"/>
      <c r="L265" s="159"/>
      <c r="M265" s="159"/>
      <c r="N265" s="158"/>
      <c r="O265" s="158"/>
      <c r="P265" s="158"/>
      <c r="Q265" s="158"/>
      <c r="R265" s="159"/>
      <c r="S265" s="159"/>
      <c r="T265" s="159"/>
      <c r="U265" s="159"/>
      <c r="V265" s="159"/>
      <c r="W265" s="159"/>
      <c r="X265" s="159"/>
      <c r="Y265" s="149"/>
      <c r="Z265" s="149"/>
      <c r="AA265" s="149"/>
      <c r="AB265" s="149"/>
      <c r="AC265" s="149"/>
      <c r="AD265" s="149"/>
      <c r="AE265" s="149"/>
      <c r="AF265" s="149"/>
      <c r="AG265" s="149" t="s">
        <v>318</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68">
        <v>130</v>
      </c>
      <c r="B266" s="169" t="s">
        <v>1538</v>
      </c>
      <c r="C266" s="184" t="s">
        <v>1454</v>
      </c>
      <c r="D266" s="170" t="s">
        <v>1340</v>
      </c>
      <c r="E266" s="171">
        <v>20</v>
      </c>
      <c r="F266" s="172"/>
      <c r="G266" s="173">
        <f>ROUND(E266*F266,2)</f>
        <v>0</v>
      </c>
      <c r="H266" s="172"/>
      <c r="I266" s="173">
        <f>ROUND(E266*H266,2)</f>
        <v>0</v>
      </c>
      <c r="J266" s="172"/>
      <c r="K266" s="173">
        <f>ROUND(E266*J266,2)</f>
        <v>0</v>
      </c>
      <c r="L266" s="173">
        <v>21</v>
      </c>
      <c r="M266" s="173">
        <f>G266*(1+L266/100)</f>
        <v>0</v>
      </c>
      <c r="N266" s="171">
        <v>0</v>
      </c>
      <c r="O266" s="171">
        <f>ROUND(E266*N266,2)</f>
        <v>0</v>
      </c>
      <c r="P266" s="171">
        <v>0</v>
      </c>
      <c r="Q266" s="171">
        <f>ROUND(E266*P266,2)</f>
        <v>0</v>
      </c>
      <c r="R266" s="173"/>
      <c r="S266" s="173" t="s">
        <v>529</v>
      </c>
      <c r="T266" s="174" t="s">
        <v>289</v>
      </c>
      <c r="U266" s="159">
        <v>0</v>
      </c>
      <c r="V266" s="159">
        <f>ROUND(E266*U266,2)</f>
        <v>0</v>
      </c>
      <c r="W266" s="159"/>
      <c r="X266" s="159" t="s">
        <v>302</v>
      </c>
      <c r="Y266" s="149"/>
      <c r="Z266" s="149"/>
      <c r="AA266" s="149"/>
      <c r="AB266" s="149"/>
      <c r="AC266" s="149"/>
      <c r="AD266" s="149"/>
      <c r="AE266" s="149"/>
      <c r="AF266" s="149"/>
      <c r="AG266" s="149" t="s">
        <v>1344</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268" t="s">
        <v>1457</v>
      </c>
      <c r="D267" s="269"/>
      <c r="E267" s="269"/>
      <c r="F267" s="269"/>
      <c r="G267" s="26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318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68">
        <v>131</v>
      </c>
      <c r="B268" s="169" t="s">
        <v>1539</v>
      </c>
      <c r="C268" s="184" t="s">
        <v>1454</v>
      </c>
      <c r="D268" s="170" t="s">
        <v>1340</v>
      </c>
      <c r="E268" s="171">
        <v>5</v>
      </c>
      <c r="F268" s="172"/>
      <c r="G268" s="173">
        <f>ROUND(E268*F268,2)</f>
        <v>0</v>
      </c>
      <c r="H268" s="172"/>
      <c r="I268" s="173">
        <f>ROUND(E268*H268,2)</f>
        <v>0</v>
      </c>
      <c r="J268" s="172"/>
      <c r="K268" s="173">
        <f>ROUND(E268*J268,2)</f>
        <v>0</v>
      </c>
      <c r="L268" s="173">
        <v>21</v>
      </c>
      <c r="M268" s="173">
        <f>G268*(1+L268/100)</f>
        <v>0</v>
      </c>
      <c r="N268" s="171">
        <v>0</v>
      </c>
      <c r="O268" s="171">
        <f>ROUND(E268*N268,2)</f>
        <v>0</v>
      </c>
      <c r="P268" s="171">
        <v>0</v>
      </c>
      <c r="Q268" s="171">
        <f>ROUND(E268*P268,2)</f>
        <v>0</v>
      </c>
      <c r="R268" s="173"/>
      <c r="S268" s="173" t="s">
        <v>529</v>
      </c>
      <c r="T268" s="174" t="s">
        <v>289</v>
      </c>
      <c r="U268" s="159">
        <v>0</v>
      </c>
      <c r="V268" s="159">
        <f>ROUND(E268*U268,2)</f>
        <v>0</v>
      </c>
      <c r="W268" s="159"/>
      <c r="X268" s="159" t="s">
        <v>302</v>
      </c>
      <c r="Y268" s="149"/>
      <c r="Z268" s="149"/>
      <c r="AA268" s="149"/>
      <c r="AB268" s="149"/>
      <c r="AC268" s="149"/>
      <c r="AD268" s="149"/>
      <c r="AE268" s="149"/>
      <c r="AF268" s="149"/>
      <c r="AG268" s="149" t="s">
        <v>1344</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268" t="s">
        <v>1459</v>
      </c>
      <c r="D269" s="269"/>
      <c r="E269" s="269"/>
      <c r="F269" s="269"/>
      <c r="G269" s="269"/>
      <c r="H269" s="159"/>
      <c r="I269" s="159"/>
      <c r="J269" s="159"/>
      <c r="K269" s="159"/>
      <c r="L269" s="159"/>
      <c r="M269" s="159"/>
      <c r="N269" s="158"/>
      <c r="O269" s="158"/>
      <c r="P269" s="158"/>
      <c r="Q269" s="158"/>
      <c r="R269" s="159"/>
      <c r="S269" s="159"/>
      <c r="T269" s="159"/>
      <c r="U269" s="159"/>
      <c r="V269" s="159"/>
      <c r="W269" s="159"/>
      <c r="X269" s="159"/>
      <c r="Y269" s="149"/>
      <c r="Z269" s="149"/>
      <c r="AA269" s="149"/>
      <c r="AB269" s="149"/>
      <c r="AC269" s="149"/>
      <c r="AD269" s="149"/>
      <c r="AE269" s="149"/>
      <c r="AF269" s="149"/>
      <c r="AG269" s="149" t="s">
        <v>318</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68">
        <v>132</v>
      </c>
      <c r="B270" s="169" t="s">
        <v>1540</v>
      </c>
      <c r="C270" s="184" t="s">
        <v>1454</v>
      </c>
      <c r="D270" s="170" t="s">
        <v>1340</v>
      </c>
      <c r="E270" s="171">
        <v>6</v>
      </c>
      <c r="F270" s="172"/>
      <c r="G270" s="173">
        <f>ROUND(E270*F270,2)</f>
        <v>0</v>
      </c>
      <c r="H270" s="172"/>
      <c r="I270" s="173">
        <f>ROUND(E270*H270,2)</f>
        <v>0</v>
      </c>
      <c r="J270" s="172"/>
      <c r="K270" s="173">
        <f>ROUND(E270*J270,2)</f>
        <v>0</v>
      </c>
      <c r="L270" s="173">
        <v>21</v>
      </c>
      <c r="M270" s="173">
        <f>G270*(1+L270/100)</f>
        <v>0</v>
      </c>
      <c r="N270" s="171">
        <v>0</v>
      </c>
      <c r="O270" s="171">
        <f>ROUND(E270*N270,2)</f>
        <v>0</v>
      </c>
      <c r="P270" s="171">
        <v>0</v>
      </c>
      <c r="Q270" s="171">
        <f>ROUND(E270*P270,2)</f>
        <v>0</v>
      </c>
      <c r="R270" s="173"/>
      <c r="S270" s="173" t="s">
        <v>529</v>
      </c>
      <c r="T270" s="174" t="s">
        <v>289</v>
      </c>
      <c r="U270" s="159">
        <v>0</v>
      </c>
      <c r="V270" s="159">
        <f>ROUND(E270*U270,2)</f>
        <v>0</v>
      </c>
      <c r="W270" s="159"/>
      <c r="X270" s="159" t="s">
        <v>302</v>
      </c>
      <c r="Y270" s="149"/>
      <c r="Z270" s="149"/>
      <c r="AA270" s="149"/>
      <c r="AB270" s="149"/>
      <c r="AC270" s="149"/>
      <c r="AD270" s="149"/>
      <c r="AE270" s="149"/>
      <c r="AF270" s="149"/>
      <c r="AG270" s="149" t="s">
        <v>1344</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268" t="s">
        <v>1461</v>
      </c>
      <c r="D271" s="269"/>
      <c r="E271" s="269"/>
      <c r="F271" s="269"/>
      <c r="G271" s="26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318</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68">
        <v>133</v>
      </c>
      <c r="B272" s="169" t="s">
        <v>1541</v>
      </c>
      <c r="C272" s="184" t="s">
        <v>2493</v>
      </c>
      <c r="D272" s="170" t="s">
        <v>1340</v>
      </c>
      <c r="E272" s="171">
        <v>10</v>
      </c>
      <c r="F272" s="172"/>
      <c r="G272" s="173">
        <f>ROUND(E272*F272,2)</f>
        <v>0</v>
      </c>
      <c r="H272" s="172"/>
      <c r="I272" s="173">
        <f>ROUND(E272*H272,2)</f>
        <v>0</v>
      </c>
      <c r="J272" s="172"/>
      <c r="K272" s="173">
        <f>ROUND(E272*J272,2)</f>
        <v>0</v>
      </c>
      <c r="L272" s="173">
        <v>21</v>
      </c>
      <c r="M272" s="173">
        <f>G272*(1+L272/100)</f>
        <v>0</v>
      </c>
      <c r="N272" s="171">
        <v>0</v>
      </c>
      <c r="O272" s="171">
        <f>ROUND(E272*N272,2)</f>
        <v>0</v>
      </c>
      <c r="P272" s="171">
        <v>0</v>
      </c>
      <c r="Q272" s="171">
        <f>ROUND(E272*P272,2)</f>
        <v>0</v>
      </c>
      <c r="R272" s="173"/>
      <c r="S272" s="173" t="s">
        <v>529</v>
      </c>
      <c r="T272" s="174" t="s">
        <v>289</v>
      </c>
      <c r="U272" s="159">
        <v>0</v>
      </c>
      <c r="V272" s="159">
        <f>ROUND(E272*U272,2)</f>
        <v>0</v>
      </c>
      <c r="W272" s="159"/>
      <c r="X272" s="159" t="s">
        <v>302</v>
      </c>
      <c r="Y272" s="149"/>
      <c r="Z272" s="149"/>
      <c r="AA272" s="149"/>
      <c r="AB272" s="149"/>
      <c r="AC272" s="149"/>
      <c r="AD272" s="149"/>
      <c r="AE272" s="149"/>
      <c r="AF272" s="149"/>
      <c r="AG272" s="149" t="s">
        <v>1344</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268" t="s">
        <v>1388</v>
      </c>
      <c r="D273" s="269"/>
      <c r="E273" s="269"/>
      <c r="F273" s="269"/>
      <c r="G273" s="269"/>
      <c r="H273" s="159"/>
      <c r="I273" s="159"/>
      <c r="J273" s="159"/>
      <c r="K273" s="159"/>
      <c r="L273" s="159"/>
      <c r="M273" s="159"/>
      <c r="N273" s="158"/>
      <c r="O273" s="158"/>
      <c r="P273" s="158"/>
      <c r="Q273" s="158"/>
      <c r="R273" s="159"/>
      <c r="S273" s="159"/>
      <c r="T273" s="159"/>
      <c r="U273" s="159"/>
      <c r="V273" s="159"/>
      <c r="W273" s="159"/>
      <c r="X273" s="159"/>
      <c r="Y273" s="149"/>
      <c r="Z273" s="149"/>
      <c r="AA273" s="149"/>
      <c r="AB273" s="149"/>
      <c r="AC273" s="149"/>
      <c r="AD273" s="149"/>
      <c r="AE273" s="149"/>
      <c r="AF273" s="149"/>
      <c r="AG273" s="149" t="s">
        <v>318</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x14ac:dyDescent="0.2">
      <c r="A274" s="161" t="s">
        <v>283</v>
      </c>
      <c r="B274" s="162" t="s">
        <v>177</v>
      </c>
      <c r="C274" s="182" t="s">
        <v>178</v>
      </c>
      <c r="D274" s="163"/>
      <c r="E274" s="164"/>
      <c r="F274" s="165"/>
      <c r="G274" s="165">
        <f>SUMIF(AG275:AG308,"&lt;&gt;NOR",G275:G308)</f>
        <v>0</v>
      </c>
      <c r="H274" s="165"/>
      <c r="I274" s="165">
        <f>SUM(I275:I308)</f>
        <v>0</v>
      </c>
      <c r="J274" s="165"/>
      <c r="K274" s="165">
        <f>SUM(K275:K308)</f>
        <v>0</v>
      </c>
      <c r="L274" s="165"/>
      <c r="M274" s="165">
        <f>SUM(M275:M308)</f>
        <v>0</v>
      </c>
      <c r="N274" s="164"/>
      <c r="O274" s="164">
        <f>SUM(O275:O308)</f>
        <v>0</v>
      </c>
      <c r="P274" s="164"/>
      <c r="Q274" s="164">
        <f>SUM(Q275:Q308)</f>
        <v>0</v>
      </c>
      <c r="R274" s="165"/>
      <c r="S274" s="165"/>
      <c r="T274" s="166"/>
      <c r="U274" s="160"/>
      <c r="V274" s="160">
        <f>SUM(V275:V308)</f>
        <v>0</v>
      </c>
      <c r="W274" s="160"/>
      <c r="X274" s="160"/>
      <c r="AG274" t="s">
        <v>284</v>
      </c>
    </row>
    <row r="275" spans="1:60" outlineLevel="1" x14ac:dyDescent="0.2">
      <c r="A275" s="168">
        <v>134</v>
      </c>
      <c r="B275" s="169" t="s">
        <v>1542</v>
      </c>
      <c r="C275" s="184" t="s">
        <v>1525</v>
      </c>
      <c r="D275" s="170" t="s">
        <v>1340</v>
      </c>
      <c r="E275" s="171">
        <v>1</v>
      </c>
      <c r="F275" s="172"/>
      <c r="G275" s="173">
        <f>ROUND(E275*F275,2)</f>
        <v>0</v>
      </c>
      <c r="H275" s="172"/>
      <c r="I275" s="173">
        <f>ROUND(E275*H275,2)</f>
        <v>0</v>
      </c>
      <c r="J275" s="172"/>
      <c r="K275" s="173">
        <f>ROUND(E275*J275,2)</f>
        <v>0</v>
      </c>
      <c r="L275" s="173">
        <v>21</v>
      </c>
      <c r="M275" s="173">
        <f>G275*(1+L275/100)</f>
        <v>0</v>
      </c>
      <c r="N275" s="171">
        <v>0</v>
      </c>
      <c r="O275" s="171">
        <f>ROUND(E275*N275,2)</f>
        <v>0</v>
      </c>
      <c r="P275" s="171">
        <v>0</v>
      </c>
      <c r="Q275" s="171">
        <f>ROUND(E275*P275,2)</f>
        <v>0</v>
      </c>
      <c r="R275" s="173"/>
      <c r="S275" s="173" t="s">
        <v>529</v>
      </c>
      <c r="T275" s="174" t="s">
        <v>289</v>
      </c>
      <c r="U275" s="159">
        <v>0</v>
      </c>
      <c r="V275" s="159">
        <f>ROUND(E275*U275,2)</f>
        <v>0</v>
      </c>
      <c r="W275" s="159"/>
      <c r="X275" s="159" t="s">
        <v>361</v>
      </c>
      <c r="Y275" s="149"/>
      <c r="Z275" s="149"/>
      <c r="AA275" s="149"/>
      <c r="AB275" s="149"/>
      <c r="AC275" s="149"/>
      <c r="AD275" s="149"/>
      <c r="AE275" s="149"/>
      <c r="AF275" s="149"/>
      <c r="AG275" s="149" t="s">
        <v>1341</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56"/>
      <c r="B276" s="157"/>
      <c r="C276" s="268" t="s">
        <v>1543</v>
      </c>
      <c r="D276" s="269"/>
      <c r="E276" s="269"/>
      <c r="F276" s="269"/>
      <c r="G276" s="269"/>
      <c r="H276" s="159"/>
      <c r="I276" s="159"/>
      <c r="J276" s="159"/>
      <c r="K276" s="159"/>
      <c r="L276" s="159"/>
      <c r="M276" s="159"/>
      <c r="N276" s="158"/>
      <c r="O276" s="158"/>
      <c r="P276" s="158"/>
      <c r="Q276" s="158"/>
      <c r="R276" s="159"/>
      <c r="S276" s="159"/>
      <c r="T276" s="159"/>
      <c r="U276" s="159"/>
      <c r="V276" s="159"/>
      <c r="W276" s="159"/>
      <c r="X276" s="159"/>
      <c r="Y276" s="149"/>
      <c r="Z276" s="149"/>
      <c r="AA276" s="149"/>
      <c r="AB276" s="149"/>
      <c r="AC276" s="149"/>
      <c r="AD276" s="149"/>
      <c r="AE276" s="149"/>
      <c r="AF276" s="149"/>
      <c r="AG276" s="149" t="s">
        <v>318</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68">
        <v>135</v>
      </c>
      <c r="B277" s="169" t="s">
        <v>1544</v>
      </c>
      <c r="C277" s="184" t="s">
        <v>1468</v>
      </c>
      <c r="D277" s="170" t="s">
        <v>1340</v>
      </c>
      <c r="E277" s="171">
        <v>4</v>
      </c>
      <c r="F277" s="172"/>
      <c r="G277" s="173">
        <f>ROUND(E277*F277,2)</f>
        <v>0</v>
      </c>
      <c r="H277" s="172"/>
      <c r="I277" s="173">
        <f>ROUND(E277*H277,2)</f>
        <v>0</v>
      </c>
      <c r="J277" s="172"/>
      <c r="K277" s="173">
        <f>ROUND(E277*J277,2)</f>
        <v>0</v>
      </c>
      <c r="L277" s="173">
        <v>21</v>
      </c>
      <c r="M277" s="173">
        <f>G277*(1+L277/100)</f>
        <v>0</v>
      </c>
      <c r="N277" s="171">
        <v>0</v>
      </c>
      <c r="O277" s="171">
        <f>ROUND(E277*N277,2)</f>
        <v>0</v>
      </c>
      <c r="P277" s="171">
        <v>0</v>
      </c>
      <c r="Q277" s="171">
        <f>ROUND(E277*P277,2)</f>
        <v>0</v>
      </c>
      <c r="R277" s="173"/>
      <c r="S277" s="173" t="s">
        <v>529</v>
      </c>
      <c r="T277" s="174" t="s">
        <v>289</v>
      </c>
      <c r="U277" s="159">
        <v>0</v>
      </c>
      <c r="V277" s="159">
        <f>ROUND(E277*U277,2)</f>
        <v>0</v>
      </c>
      <c r="W277" s="159"/>
      <c r="X277" s="159" t="s">
        <v>361</v>
      </c>
      <c r="Y277" s="149"/>
      <c r="Z277" s="149"/>
      <c r="AA277" s="149"/>
      <c r="AB277" s="149"/>
      <c r="AC277" s="149"/>
      <c r="AD277" s="149"/>
      <c r="AE277" s="149"/>
      <c r="AF277" s="149"/>
      <c r="AG277" s="149" t="s">
        <v>1341</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8" t="s">
        <v>1545</v>
      </c>
      <c r="D278" s="269"/>
      <c r="E278" s="269"/>
      <c r="F278" s="269"/>
      <c r="G278" s="269"/>
      <c r="H278" s="159"/>
      <c r="I278" s="159"/>
      <c r="J278" s="159"/>
      <c r="K278" s="159"/>
      <c r="L278" s="159"/>
      <c r="M278" s="159"/>
      <c r="N278" s="158"/>
      <c r="O278" s="158"/>
      <c r="P278" s="158"/>
      <c r="Q278" s="158"/>
      <c r="R278" s="159"/>
      <c r="S278" s="159"/>
      <c r="T278" s="159"/>
      <c r="U278" s="159"/>
      <c r="V278" s="159"/>
      <c r="W278" s="159"/>
      <c r="X278" s="159"/>
      <c r="Y278" s="149"/>
      <c r="Z278" s="149"/>
      <c r="AA278" s="149"/>
      <c r="AB278" s="149"/>
      <c r="AC278" s="149"/>
      <c r="AD278" s="149"/>
      <c r="AE278" s="149"/>
      <c r="AF278" s="149"/>
      <c r="AG278" s="149" t="s">
        <v>318</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68">
        <v>136</v>
      </c>
      <c r="B279" s="169" t="s">
        <v>1546</v>
      </c>
      <c r="C279" s="184" t="s">
        <v>1528</v>
      </c>
      <c r="D279" s="170" t="s">
        <v>1340</v>
      </c>
      <c r="E279" s="171">
        <v>1</v>
      </c>
      <c r="F279" s="172"/>
      <c r="G279" s="173">
        <f>ROUND(E279*F279,2)</f>
        <v>0</v>
      </c>
      <c r="H279" s="172"/>
      <c r="I279" s="173">
        <f>ROUND(E279*H279,2)</f>
        <v>0</v>
      </c>
      <c r="J279" s="172"/>
      <c r="K279" s="173">
        <f>ROUND(E279*J279,2)</f>
        <v>0</v>
      </c>
      <c r="L279" s="173">
        <v>21</v>
      </c>
      <c r="M279" s="173">
        <f>G279*(1+L279/100)</f>
        <v>0</v>
      </c>
      <c r="N279" s="171">
        <v>0</v>
      </c>
      <c r="O279" s="171">
        <f>ROUND(E279*N279,2)</f>
        <v>0</v>
      </c>
      <c r="P279" s="171">
        <v>0</v>
      </c>
      <c r="Q279" s="171">
        <f>ROUND(E279*P279,2)</f>
        <v>0</v>
      </c>
      <c r="R279" s="173"/>
      <c r="S279" s="173" t="s">
        <v>529</v>
      </c>
      <c r="T279" s="174" t="s">
        <v>289</v>
      </c>
      <c r="U279" s="159">
        <v>0</v>
      </c>
      <c r="V279" s="159">
        <f>ROUND(E279*U279,2)</f>
        <v>0</v>
      </c>
      <c r="W279" s="159"/>
      <c r="X279" s="159" t="s">
        <v>361</v>
      </c>
      <c r="Y279" s="149"/>
      <c r="Z279" s="149"/>
      <c r="AA279" s="149"/>
      <c r="AB279" s="149"/>
      <c r="AC279" s="149"/>
      <c r="AD279" s="149"/>
      <c r="AE279" s="149"/>
      <c r="AF279" s="149"/>
      <c r="AG279" s="149" t="s">
        <v>1341</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268" t="s">
        <v>1473</v>
      </c>
      <c r="D280" s="269"/>
      <c r="E280" s="269"/>
      <c r="F280" s="269"/>
      <c r="G280" s="269"/>
      <c r="H280" s="159"/>
      <c r="I280" s="159"/>
      <c r="J280" s="159"/>
      <c r="K280" s="159"/>
      <c r="L280" s="159"/>
      <c r="M280" s="159"/>
      <c r="N280" s="158"/>
      <c r="O280" s="158"/>
      <c r="P280" s="158"/>
      <c r="Q280" s="158"/>
      <c r="R280" s="159"/>
      <c r="S280" s="159"/>
      <c r="T280" s="159"/>
      <c r="U280" s="159"/>
      <c r="V280" s="159"/>
      <c r="W280" s="159"/>
      <c r="X280" s="159"/>
      <c r="Y280" s="149"/>
      <c r="Z280" s="149"/>
      <c r="AA280" s="149"/>
      <c r="AB280" s="149"/>
      <c r="AC280" s="149"/>
      <c r="AD280" s="149"/>
      <c r="AE280" s="149"/>
      <c r="AF280" s="149"/>
      <c r="AG280" s="149" t="s">
        <v>318</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8">
        <v>137</v>
      </c>
      <c r="B281" s="169" t="s">
        <v>1547</v>
      </c>
      <c r="C281" s="184" t="s">
        <v>1489</v>
      </c>
      <c r="D281" s="170" t="s">
        <v>1340</v>
      </c>
      <c r="E281" s="171">
        <v>1</v>
      </c>
      <c r="F281" s="172"/>
      <c r="G281" s="173">
        <f>ROUND(E281*F281,2)</f>
        <v>0</v>
      </c>
      <c r="H281" s="172"/>
      <c r="I281" s="173">
        <f>ROUND(E281*H281,2)</f>
        <v>0</v>
      </c>
      <c r="J281" s="172"/>
      <c r="K281" s="173">
        <f>ROUND(E281*J281,2)</f>
        <v>0</v>
      </c>
      <c r="L281" s="173">
        <v>21</v>
      </c>
      <c r="M281" s="173">
        <f>G281*(1+L281/100)</f>
        <v>0</v>
      </c>
      <c r="N281" s="171">
        <v>0</v>
      </c>
      <c r="O281" s="171">
        <f>ROUND(E281*N281,2)</f>
        <v>0</v>
      </c>
      <c r="P281" s="171">
        <v>0</v>
      </c>
      <c r="Q281" s="171">
        <f>ROUND(E281*P281,2)</f>
        <v>0</v>
      </c>
      <c r="R281" s="173"/>
      <c r="S281" s="173" t="s">
        <v>529</v>
      </c>
      <c r="T281" s="174" t="s">
        <v>289</v>
      </c>
      <c r="U281" s="159">
        <v>0</v>
      </c>
      <c r="V281" s="159">
        <f>ROUND(E281*U281,2)</f>
        <v>0</v>
      </c>
      <c r="W281" s="159"/>
      <c r="X281" s="159" t="s">
        <v>302</v>
      </c>
      <c r="Y281" s="149"/>
      <c r="Z281" s="149"/>
      <c r="AA281" s="149"/>
      <c r="AB281" s="149"/>
      <c r="AC281" s="149"/>
      <c r="AD281" s="149"/>
      <c r="AE281" s="149"/>
      <c r="AF281" s="149"/>
      <c r="AG281" s="149" t="s">
        <v>1344</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68" t="s">
        <v>1545</v>
      </c>
      <c r="D282" s="269"/>
      <c r="E282" s="269"/>
      <c r="F282" s="269"/>
      <c r="G282" s="26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318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8">
        <v>138</v>
      </c>
      <c r="B283" s="169" t="s">
        <v>1548</v>
      </c>
      <c r="C283" s="184" t="s">
        <v>1466</v>
      </c>
      <c r="D283" s="170" t="s">
        <v>1340</v>
      </c>
      <c r="E283" s="171">
        <v>1</v>
      </c>
      <c r="F283" s="172"/>
      <c r="G283" s="173">
        <f>ROUND(E283*F283,2)</f>
        <v>0</v>
      </c>
      <c r="H283" s="172"/>
      <c r="I283" s="173">
        <f>ROUND(E283*H283,2)</f>
        <v>0</v>
      </c>
      <c r="J283" s="172"/>
      <c r="K283" s="173">
        <f>ROUND(E283*J283,2)</f>
        <v>0</v>
      </c>
      <c r="L283" s="173">
        <v>21</v>
      </c>
      <c r="M283" s="173">
        <f>G283*(1+L283/100)</f>
        <v>0</v>
      </c>
      <c r="N283" s="171">
        <v>0</v>
      </c>
      <c r="O283" s="171">
        <f>ROUND(E283*N283,2)</f>
        <v>0</v>
      </c>
      <c r="P283" s="171">
        <v>0</v>
      </c>
      <c r="Q283" s="171">
        <f>ROUND(E283*P283,2)</f>
        <v>0</v>
      </c>
      <c r="R283" s="173"/>
      <c r="S283" s="173" t="s">
        <v>529</v>
      </c>
      <c r="T283" s="174" t="s">
        <v>289</v>
      </c>
      <c r="U283" s="159">
        <v>0</v>
      </c>
      <c r="V283" s="159">
        <f>ROUND(E283*U283,2)</f>
        <v>0</v>
      </c>
      <c r="W283" s="159"/>
      <c r="X283" s="159" t="s">
        <v>302</v>
      </c>
      <c r="Y283" s="149"/>
      <c r="Z283" s="149"/>
      <c r="AA283" s="149"/>
      <c r="AB283" s="149"/>
      <c r="AC283" s="149"/>
      <c r="AD283" s="149"/>
      <c r="AE283" s="149"/>
      <c r="AF283" s="149"/>
      <c r="AG283" s="149" t="s">
        <v>1344</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268" t="s">
        <v>1545</v>
      </c>
      <c r="D284" s="269"/>
      <c r="E284" s="269"/>
      <c r="F284" s="269"/>
      <c r="G284" s="269"/>
      <c r="H284" s="159"/>
      <c r="I284" s="159"/>
      <c r="J284" s="159"/>
      <c r="K284" s="159"/>
      <c r="L284" s="159"/>
      <c r="M284" s="159"/>
      <c r="N284" s="158"/>
      <c r="O284" s="158"/>
      <c r="P284" s="158"/>
      <c r="Q284" s="158"/>
      <c r="R284" s="159"/>
      <c r="S284" s="159"/>
      <c r="T284" s="159"/>
      <c r="U284" s="159"/>
      <c r="V284" s="159"/>
      <c r="W284" s="159"/>
      <c r="X284" s="159"/>
      <c r="Y284" s="149"/>
      <c r="Z284" s="149"/>
      <c r="AA284" s="149"/>
      <c r="AB284" s="149"/>
      <c r="AC284" s="149"/>
      <c r="AD284" s="149"/>
      <c r="AE284" s="149"/>
      <c r="AF284" s="149"/>
      <c r="AG284" s="149" t="s">
        <v>318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68">
        <v>139</v>
      </c>
      <c r="B285" s="169" t="s">
        <v>1549</v>
      </c>
      <c r="C285" s="184" t="s">
        <v>1492</v>
      </c>
      <c r="D285" s="170" t="s">
        <v>1340</v>
      </c>
      <c r="E285" s="171">
        <v>2</v>
      </c>
      <c r="F285" s="172"/>
      <c r="G285" s="173">
        <f>ROUND(E285*F285,2)</f>
        <v>0</v>
      </c>
      <c r="H285" s="172"/>
      <c r="I285" s="173">
        <f>ROUND(E285*H285,2)</f>
        <v>0</v>
      </c>
      <c r="J285" s="172"/>
      <c r="K285" s="173">
        <f>ROUND(E285*J285,2)</f>
        <v>0</v>
      </c>
      <c r="L285" s="173">
        <v>21</v>
      </c>
      <c r="M285" s="173">
        <f>G285*(1+L285/100)</f>
        <v>0</v>
      </c>
      <c r="N285" s="171">
        <v>0</v>
      </c>
      <c r="O285" s="171">
        <f>ROUND(E285*N285,2)</f>
        <v>0</v>
      </c>
      <c r="P285" s="171">
        <v>0</v>
      </c>
      <c r="Q285" s="171">
        <f>ROUND(E285*P285,2)</f>
        <v>0</v>
      </c>
      <c r="R285" s="173"/>
      <c r="S285" s="173" t="s">
        <v>529</v>
      </c>
      <c r="T285" s="174" t="s">
        <v>289</v>
      </c>
      <c r="U285" s="159">
        <v>0</v>
      </c>
      <c r="V285" s="159">
        <f>ROUND(E285*U285,2)</f>
        <v>0</v>
      </c>
      <c r="W285" s="159"/>
      <c r="X285" s="159" t="s">
        <v>302</v>
      </c>
      <c r="Y285" s="149"/>
      <c r="Z285" s="149"/>
      <c r="AA285" s="149"/>
      <c r="AB285" s="149"/>
      <c r="AC285" s="149"/>
      <c r="AD285" s="149"/>
      <c r="AE285" s="149"/>
      <c r="AF285" s="149"/>
      <c r="AG285" s="149" t="s">
        <v>1344</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268" t="s">
        <v>1545</v>
      </c>
      <c r="D286" s="269"/>
      <c r="E286" s="269"/>
      <c r="F286" s="269"/>
      <c r="G286" s="269"/>
      <c r="H286" s="159"/>
      <c r="I286" s="159"/>
      <c r="J286" s="159"/>
      <c r="K286" s="159"/>
      <c r="L286" s="159"/>
      <c r="M286" s="159"/>
      <c r="N286" s="158"/>
      <c r="O286" s="158"/>
      <c r="P286" s="158"/>
      <c r="Q286" s="158"/>
      <c r="R286" s="159"/>
      <c r="S286" s="159"/>
      <c r="T286" s="159"/>
      <c r="U286" s="159"/>
      <c r="V286" s="159"/>
      <c r="W286" s="159"/>
      <c r="X286" s="159"/>
      <c r="Y286" s="149"/>
      <c r="Z286" s="149"/>
      <c r="AA286" s="149"/>
      <c r="AB286" s="149"/>
      <c r="AC286" s="149"/>
      <c r="AD286" s="149"/>
      <c r="AE286" s="149"/>
      <c r="AF286" s="149"/>
      <c r="AG286" s="149" t="s">
        <v>318</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68">
        <v>140</v>
      </c>
      <c r="B287" s="169" t="s">
        <v>1550</v>
      </c>
      <c r="C287" s="184" t="s">
        <v>1348</v>
      </c>
      <c r="D287" s="170" t="s">
        <v>1340</v>
      </c>
      <c r="E287" s="171">
        <v>2</v>
      </c>
      <c r="F287" s="172"/>
      <c r="G287" s="173">
        <f>ROUND(E287*F287,2)</f>
        <v>0</v>
      </c>
      <c r="H287" s="172"/>
      <c r="I287" s="173">
        <f>ROUND(E287*H287,2)</f>
        <v>0</v>
      </c>
      <c r="J287" s="172"/>
      <c r="K287" s="173">
        <f>ROUND(E287*J287,2)</f>
        <v>0</v>
      </c>
      <c r="L287" s="173">
        <v>21</v>
      </c>
      <c r="M287" s="173">
        <f>G287*(1+L287/100)</f>
        <v>0</v>
      </c>
      <c r="N287" s="171">
        <v>0</v>
      </c>
      <c r="O287" s="171">
        <f>ROUND(E287*N287,2)</f>
        <v>0</v>
      </c>
      <c r="P287" s="171">
        <v>0</v>
      </c>
      <c r="Q287" s="171">
        <f>ROUND(E287*P287,2)</f>
        <v>0</v>
      </c>
      <c r="R287" s="173"/>
      <c r="S287" s="173" t="s">
        <v>529</v>
      </c>
      <c r="T287" s="174" t="s">
        <v>289</v>
      </c>
      <c r="U287" s="159">
        <v>0</v>
      </c>
      <c r="V287" s="159">
        <f>ROUND(E287*U287,2)</f>
        <v>0</v>
      </c>
      <c r="W287" s="159"/>
      <c r="X287" s="159" t="s">
        <v>361</v>
      </c>
      <c r="Y287" s="149"/>
      <c r="Z287" s="149"/>
      <c r="AA287" s="149"/>
      <c r="AB287" s="149"/>
      <c r="AC287" s="149"/>
      <c r="AD287" s="149"/>
      <c r="AE287" s="149"/>
      <c r="AF287" s="149"/>
      <c r="AG287" s="149" t="s">
        <v>1341</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268" t="s">
        <v>1471</v>
      </c>
      <c r="D288" s="269"/>
      <c r="E288" s="269"/>
      <c r="F288" s="269"/>
      <c r="G288" s="269"/>
      <c r="H288" s="159"/>
      <c r="I288" s="159"/>
      <c r="J288" s="159"/>
      <c r="K288" s="159"/>
      <c r="L288" s="159"/>
      <c r="M288" s="159"/>
      <c r="N288" s="158"/>
      <c r="O288" s="158"/>
      <c r="P288" s="158"/>
      <c r="Q288" s="158"/>
      <c r="R288" s="159"/>
      <c r="S288" s="159"/>
      <c r="T288" s="159"/>
      <c r="U288" s="159"/>
      <c r="V288" s="159"/>
      <c r="W288" s="159"/>
      <c r="X288" s="159"/>
      <c r="Y288" s="149"/>
      <c r="Z288" s="149"/>
      <c r="AA288" s="149"/>
      <c r="AB288" s="149"/>
      <c r="AC288" s="149"/>
      <c r="AD288" s="149"/>
      <c r="AE288" s="149"/>
      <c r="AF288" s="149"/>
      <c r="AG288" s="149" t="s">
        <v>318</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68">
        <v>141</v>
      </c>
      <c r="B289" s="169" t="s">
        <v>1551</v>
      </c>
      <c r="C289" s="184" t="s">
        <v>1350</v>
      </c>
      <c r="D289" s="170" t="s">
        <v>1340</v>
      </c>
      <c r="E289" s="171">
        <v>2</v>
      </c>
      <c r="F289" s="172"/>
      <c r="G289" s="173">
        <f>ROUND(E289*F289,2)</f>
        <v>0</v>
      </c>
      <c r="H289" s="172"/>
      <c r="I289" s="173">
        <f>ROUND(E289*H289,2)</f>
        <v>0</v>
      </c>
      <c r="J289" s="172"/>
      <c r="K289" s="173">
        <f>ROUND(E289*J289,2)</f>
        <v>0</v>
      </c>
      <c r="L289" s="173">
        <v>21</v>
      </c>
      <c r="M289" s="173">
        <f>G289*(1+L289/100)</f>
        <v>0</v>
      </c>
      <c r="N289" s="171">
        <v>0</v>
      </c>
      <c r="O289" s="171">
        <f>ROUND(E289*N289,2)</f>
        <v>0</v>
      </c>
      <c r="P289" s="171">
        <v>0</v>
      </c>
      <c r="Q289" s="171">
        <f>ROUND(E289*P289,2)</f>
        <v>0</v>
      </c>
      <c r="R289" s="173"/>
      <c r="S289" s="173" t="s">
        <v>529</v>
      </c>
      <c r="T289" s="174" t="s">
        <v>289</v>
      </c>
      <c r="U289" s="159">
        <v>0</v>
      </c>
      <c r="V289" s="159">
        <f>ROUND(E289*U289,2)</f>
        <v>0</v>
      </c>
      <c r="W289" s="159"/>
      <c r="X289" s="159" t="s">
        <v>361</v>
      </c>
      <c r="Y289" s="149"/>
      <c r="Z289" s="149"/>
      <c r="AA289" s="149"/>
      <c r="AB289" s="149"/>
      <c r="AC289" s="149"/>
      <c r="AD289" s="149"/>
      <c r="AE289" s="149"/>
      <c r="AF289" s="149"/>
      <c r="AG289" s="149" t="s">
        <v>1341</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268" t="s">
        <v>1473</v>
      </c>
      <c r="D290" s="269"/>
      <c r="E290" s="269"/>
      <c r="F290" s="269"/>
      <c r="G290" s="269"/>
      <c r="H290" s="159"/>
      <c r="I290" s="159"/>
      <c r="J290" s="159"/>
      <c r="K290" s="159"/>
      <c r="L290" s="159"/>
      <c r="M290" s="159"/>
      <c r="N290" s="158"/>
      <c r="O290" s="158"/>
      <c r="P290" s="158"/>
      <c r="Q290" s="158"/>
      <c r="R290" s="159"/>
      <c r="S290" s="159"/>
      <c r="T290" s="159"/>
      <c r="U290" s="159"/>
      <c r="V290" s="159"/>
      <c r="W290" s="159"/>
      <c r="X290" s="159"/>
      <c r="Y290" s="149"/>
      <c r="Z290" s="149"/>
      <c r="AA290" s="149"/>
      <c r="AB290" s="149"/>
      <c r="AC290" s="149"/>
      <c r="AD290" s="149"/>
      <c r="AE290" s="149"/>
      <c r="AF290" s="149"/>
      <c r="AG290" s="149" t="s">
        <v>318</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68">
        <v>142</v>
      </c>
      <c r="B291" s="169" t="s">
        <v>1552</v>
      </c>
      <c r="C291" s="184" t="s">
        <v>1351</v>
      </c>
      <c r="D291" s="170" t="s">
        <v>518</v>
      </c>
      <c r="E291" s="171">
        <v>8</v>
      </c>
      <c r="F291" s="172"/>
      <c r="G291" s="173">
        <f>ROUND(E291*F291,2)</f>
        <v>0</v>
      </c>
      <c r="H291" s="172"/>
      <c r="I291" s="173">
        <f>ROUND(E291*H291,2)</f>
        <v>0</v>
      </c>
      <c r="J291" s="172"/>
      <c r="K291" s="173">
        <f>ROUND(E291*J291,2)</f>
        <v>0</v>
      </c>
      <c r="L291" s="173">
        <v>21</v>
      </c>
      <c r="M291" s="173">
        <f>G291*(1+L291/100)</f>
        <v>0</v>
      </c>
      <c r="N291" s="171">
        <v>0</v>
      </c>
      <c r="O291" s="171">
        <f>ROUND(E291*N291,2)</f>
        <v>0</v>
      </c>
      <c r="P291" s="171">
        <v>0</v>
      </c>
      <c r="Q291" s="171">
        <f>ROUND(E291*P291,2)</f>
        <v>0</v>
      </c>
      <c r="R291" s="173"/>
      <c r="S291" s="173" t="s">
        <v>529</v>
      </c>
      <c r="T291" s="174" t="s">
        <v>289</v>
      </c>
      <c r="U291" s="159">
        <v>0</v>
      </c>
      <c r="V291" s="159">
        <f>ROUND(E291*U291,2)</f>
        <v>0</v>
      </c>
      <c r="W291" s="159"/>
      <c r="X291" s="159" t="s">
        <v>302</v>
      </c>
      <c r="Y291" s="149"/>
      <c r="Z291" s="149"/>
      <c r="AA291" s="149"/>
      <c r="AB291" s="149"/>
      <c r="AC291" s="149"/>
      <c r="AD291" s="149"/>
      <c r="AE291" s="149"/>
      <c r="AF291" s="149"/>
      <c r="AG291" s="149" t="s">
        <v>1344</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268" t="s">
        <v>1553</v>
      </c>
      <c r="D292" s="269"/>
      <c r="E292" s="269"/>
      <c r="F292" s="269"/>
      <c r="G292" s="269"/>
      <c r="H292" s="159"/>
      <c r="I292" s="159"/>
      <c r="J292" s="159"/>
      <c r="K292" s="159"/>
      <c r="L292" s="159"/>
      <c r="M292" s="159"/>
      <c r="N292" s="158"/>
      <c r="O292" s="158"/>
      <c r="P292" s="158"/>
      <c r="Q292" s="158"/>
      <c r="R292" s="159"/>
      <c r="S292" s="159"/>
      <c r="T292" s="159"/>
      <c r="U292" s="159"/>
      <c r="V292" s="159"/>
      <c r="W292" s="159"/>
      <c r="X292" s="159"/>
      <c r="Y292" s="149"/>
      <c r="Z292" s="149"/>
      <c r="AA292" s="149"/>
      <c r="AB292" s="149"/>
      <c r="AC292" s="149"/>
      <c r="AD292" s="149"/>
      <c r="AE292" s="149"/>
      <c r="AF292" s="149"/>
      <c r="AG292" s="149" t="s">
        <v>318</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8">
        <v>143</v>
      </c>
      <c r="B293" s="169" t="s">
        <v>1554</v>
      </c>
      <c r="C293" s="184" t="s">
        <v>1351</v>
      </c>
      <c r="D293" s="170" t="s">
        <v>518</v>
      </c>
      <c r="E293" s="171">
        <v>4</v>
      </c>
      <c r="F293" s="172"/>
      <c r="G293" s="173">
        <f>ROUND(E293*F293,2)</f>
        <v>0</v>
      </c>
      <c r="H293" s="172"/>
      <c r="I293" s="173">
        <f>ROUND(E293*H293,2)</f>
        <v>0</v>
      </c>
      <c r="J293" s="172"/>
      <c r="K293" s="173">
        <f>ROUND(E293*J293,2)</f>
        <v>0</v>
      </c>
      <c r="L293" s="173">
        <v>21</v>
      </c>
      <c r="M293" s="173">
        <f>G293*(1+L293/100)</f>
        <v>0</v>
      </c>
      <c r="N293" s="171">
        <v>0</v>
      </c>
      <c r="O293" s="171">
        <f>ROUND(E293*N293,2)</f>
        <v>0</v>
      </c>
      <c r="P293" s="171">
        <v>0</v>
      </c>
      <c r="Q293" s="171">
        <f>ROUND(E293*P293,2)</f>
        <v>0</v>
      </c>
      <c r="R293" s="173"/>
      <c r="S293" s="173" t="s">
        <v>529</v>
      </c>
      <c r="T293" s="174" t="s">
        <v>289</v>
      </c>
      <c r="U293" s="159">
        <v>0</v>
      </c>
      <c r="V293" s="159">
        <f>ROUND(E293*U293,2)</f>
        <v>0</v>
      </c>
      <c r="W293" s="159"/>
      <c r="X293" s="159" t="s">
        <v>302</v>
      </c>
      <c r="Y293" s="149"/>
      <c r="Z293" s="149"/>
      <c r="AA293" s="149"/>
      <c r="AB293" s="149"/>
      <c r="AC293" s="149"/>
      <c r="AD293" s="149"/>
      <c r="AE293" s="149"/>
      <c r="AF293" s="149"/>
      <c r="AG293" s="149" t="s">
        <v>1344</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268" t="s">
        <v>1473</v>
      </c>
      <c r="D294" s="269"/>
      <c r="E294" s="269"/>
      <c r="F294" s="269"/>
      <c r="G294" s="269"/>
      <c r="H294" s="159"/>
      <c r="I294" s="159"/>
      <c r="J294" s="159"/>
      <c r="K294" s="159"/>
      <c r="L294" s="159"/>
      <c r="M294" s="159"/>
      <c r="N294" s="158"/>
      <c r="O294" s="158"/>
      <c r="P294" s="158"/>
      <c r="Q294" s="158"/>
      <c r="R294" s="159"/>
      <c r="S294" s="159"/>
      <c r="T294" s="159"/>
      <c r="U294" s="159"/>
      <c r="V294" s="159"/>
      <c r="W294" s="159"/>
      <c r="X294" s="159"/>
      <c r="Y294" s="149"/>
      <c r="Z294" s="149"/>
      <c r="AA294" s="149"/>
      <c r="AB294" s="149"/>
      <c r="AC294" s="149"/>
      <c r="AD294" s="149"/>
      <c r="AE294" s="149"/>
      <c r="AF294" s="149"/>
      <c r="AG294" s="149" t="s">
        <v>318</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68">
        <v>144</v>
      </c>
      <c r="B295" s="169" t="s">
        <v>1555</v>
      </c>
      <c r="C295" s="184" t="s">
        <v>1351</v>
      </c>
      <c r="D295" s="170" t="s">
        <v>518</v>
      </c>
      <c r="E295" s="171">
        <v>4</v>
      </c>
      <c r="F295" s="172"/>
      <c r="G295" s="173">
        <f>ROUND(E295*F295,2)</f>
        <v>0</v>
      </c>
      <c r="H295" s="172"/>
      <c r="I295" s="173">
        <f>ROUND(E295*H295,2)</f>
        <v>0</v>
      </c>
      <c r="J295" s="172"/>
      <c r="K295" s="173">
        <f>ROUND(E295*J295,2)</f>
        <v>0</v>
      </c>
      <c r="L295" s="173">
        <v>21</v>
      </c>
      <c r="M295" s="173">
        <f>G295*(1+L295/100)</f>
        <v>0</v>
      </c>
      <c r="N295" s="171">
        <v>0</v>
      </c>
      <c r="O295" s="171">
        <f>ROUND(E295*N295,2)</f>
        <v>0</v>
      </c>
      <c r="P295" s="171">
        <v>0</v>
      </c>
      <c r="Q295" s="171">
        <f>ROUND(E295*P295,2)</f>
        <v>0</v>
      </c>
      <c r="R295" s="173"/>
      <c r="S295" s="173" t="s">
        <v>529</v>
      </c>
      <c r="T295" s="174" t="s">
        <v>289</v>
      </c>
      <c r="U295" s="159">
        <v>0</v>
      </c>
      <c r="V295" s="159">
        <f>ROUND(E295*U295,2)</f>
        <v>0</v>
      </c>
      <c r="W295" s="159"/>
      <c r="X295" s="159" t="s">
        <v>302</v>
      </c>
      <c r="Y295" s="149"/>
      <c r="Z295" s="149"/>
      <c r="AA295" s="149"/>
      <c r="AB295" s="149"/>
      <c r="AC295" s="149"/>
      <c r="AD295" s="149"/>
      <c r="AE295" s="149"/>
      <c r="AF295" s="149"/>
      <c r="AG295" s="149" t="s">
        <v>1344</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268" t="s">
        <v>1471</v>
      </c>
      <c r="D296" s="269"/>
      <c r="E296" s="269"/>
      <c r="F296" s="269"/>
      <c r="G296" s="269"/>
      <c r="H296" s="159"/>
      <c r="I296" s="159"/>
      <c r="J296" s="159"/>
      <c r="K296" s="159"/>
      <c r="L296" s="159"/>
      <c r="M296" s="159"/>
      <c r="N296" s="158"/>
      <c r="O296" s="158"/>
      <c r="P296" s="158"/>
      <c r="Q296" s="158"/>
      <c r="R296" s="159"/>
      <c r="S296" s="159"/>
      <c r="T296" s="159"/>
      <c r="U296" s="159"/>
      <c r="V296" s="159"/>
      <c r="W296" s="159"/>
      <c r="X296" s="159"/>
      <c r="Y296" s="149"/>
      <c r="Z296" s="149"/>
      <c r="AA296" s="149"/>
      <c r="AB296" s="149"/>
      <c r="AC296" s="149"/>
      <c r="AD296" s="149"/>
      <c r="AE296" s="149"/>
      <c r="AF296" s="149"/>
      <c r="AG296" s="149" t="s">
        <v>318</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68">
        <v>145</v>
      </c>
      <c r="B297" s="169" t="s">
        <v>1556</v>
      </c>
      <c r="C297" s="184" t="s">
        <v>1357</v>
      </c>
      <c r="D297" s="170" t="s">
        <v>1340</v>
      </c>
      <c r="E297" s="171">
        <v>6</v>
      </c>
      <c r="F297" s="172"/>
      <c r="G297" s="173">
        <f>ROUND(E297*F297,2)</f>
        <v>0</v>
      </c>
      <c r="H297" s="172"/>
      <c r="I297" s="173">
        <f>ROUND(E297*H297,2)</f>
        <v>0</v>
      </c>
      <c r="J297" s="172"/>
      <c r="K297" s="173">
        <f>ROUND(E297*J297,2)</f>
        <v>0</v>
      </c>
      <c r="L297" s="173">
        <v>21</v>
      </c>
      <c r="M297" s="173">
        <f>G297*(1+L297/100)</f>
        <v>0</v>
      </c>
      <c r="N297" s="171">
        <v>0</v>
      </c>
      <c r="O297" s="171">
        <f>ROUND(E297*N297,2)</f>
        <v>0</v>
      </c>
      <c r="P297" s="171">
        <v>0</v>
      </c>
      <c r="Q297" s="171">
        <f>ROUND(E297*P297,2)</f>
        <v>0</v>
      </c>
      <c r="R297" s="173"/>
      <c r="S297" s="173" t="s">
        <v>529</v>
      </c>
      <c r="T297" s="174" t="s">
        <v>289</v>
      </c>
      <c r="U297" s="159">
        <v>0</v>
      </c>
      <c r="V297" s="159">
        <f>ROUND(E297*U297,2)</f>
        <v>0</v>
      </c>
      <c r="W297" s="159"/>
      <c r="X297" s="159" t="s">
        <v>361</v>
      </c>
      <c r="Y297" s="149"/>
      <c r="Z297" s="149"/>
      <c r="AA297" s="149"/>
      <c r="AB297" s="149"/>
      <c r="AC297" s="149"/>
      <c r="AD297" s="149"/>
      <c r="AE297" s="149"/>
      <c r="AF297" s="149"/>
      <c r="AG297" s="149" t="s">
        <v>1341</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268" t="s">
        <v>1553</v>
      </c>
      <c r="D298" s="269"/>
      <c r="E298" s="269"/>
      <c r="F298" s="269"/>
      <c r="G298" s="269"/>
      <c r="H298" s="159"/>
      <c r="I298" s="159"/>
      <c r="J298" s="159"/>
      <c r="K298" s="159"/>
      <c r="L298" s="159"/>
      <c r="M298" s="159"/>
      <c r="N298" s="158"/>
      <c r="O298" s="158"/>
      <c r="P298" s="158"/>
      <c r="Q298" s="158"/>
      <c r="R298" s="159"/>
      <c r="S298" s="159"/>
      <c r="T298" s="159"/>
      <c r="U298" s="159"/>
      <c r="V298" s="159"/>
      <c r="W298" s="159"/>
      <c r="X298" s="159"/>
      <c r="Y298" s="149"/>
      <c r="Z298" s="149"/>
      <c r="AA298" s="149"/>
      <c r="AB298" s="149"/>
      <c r="AC298" s="149"/>
      <c r="AD298" s="149"/>
      <c r="AE298" s="149"/>
      <c r="AF298" s="149"/>
      <c r="AG298" s="149" t="s">
        <v>318</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68">
        <v>146</v>
      </c>
      <c r="B299" s="169" t="s">
        <v>1557</v>
      </c>
      <c r="C299" s="184" t="s">
        <v>1501</v>
      </c>
      <c r="D299" s="170" t="s">
        <v>1340</v>
      </c>
      <c r="E299" s="171">
        <v>5</v>
      </c>
      <c r="F299" s="172"/>
      <c r="G299" s="173">
        <f>ROUND(E299*F299,2)</f>
        <v>0</v>
      </c>
      <c r="H299" s="172"/>
      <c r="I299" s="173">
        <f>ROUND(E299*H299,2)</f>
        <v>0</v>
      </c>
      <c r="J299" s="172"/>
      <c r="K299" s="173">
        <f>ROUND(E299*J299,2)</f>
        <v>0</v>
      </c>
      <c r="L299" s="173">
        <v>21</v>
      </c>
      <c r="M299" s="173">
        <f>G299*(1+L299/100)</f>
        <v>0</v>
      </c>
      <c r="N299" s="171">
        <v>0</v>
      </c>
      <c r="O299" s="171">
        <f>ROUND(E299*N299,2)</f>
        <v>0</v>
      </c>
      <c r="P299" s="171">
        <v>0</v>
      </c>
      <c r="Q299" s="171">
        <f>ROUND(E299*P299,2)</f>
        <v>0</v>
      </c>
      <c r="R299" s="173"/>
      <c r="S299" s="173" t="s">
        <v>529</v>
      </c>
      <c r="T299" s="174" t="s">
        <v>289</v>
      </c>
      <c r="U299" s="159">
        <v>0</v>
      </c>
      <c r="V299" s="159">
        <f>ROUND(E299*U299,2)</f>
        <v>0</v>
      </c>
      <c r="W299" s="159"/>
      <c r="X299" s="159" t="s">
        <v>361</v>
      </c>
      <c r="Y299" s="149"/>
      <c r="Z299" s="149"/>
      <c r="AA299" s="149"/>
      <c r="AB299" s="149"/>
      <c r="AC299" s="149"/>
      <c r="AD299" s="149"/>
      <c r="AE299" s="149"/>
      <c r="AF299" s="149"/>
      <c r="AG299" s="149" t="s">
        <v>1341</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56"/>
      <c r="B300" s="157"/>
      <c r="C300" s="268" t="s">
        <v>1558</v>
      </c>
      <c r="D300" s="269"/>
      <c r="E300" s="269"/>
      <c r="F300" s="269"/>
      <c r="G300" s="269"/>
      <c r="H300" s="159"/>
      <c r="I300" s="159"/>
      <c r="J300" s="159"/>
      <c r="K300" s="159"/>
      <c r="L300" s="159"/>
      <c r="M300" s="159"/>
      <c r="N300" s="158"/>
      <c r="O300" s="158"/>
      <c r="P300" s="158"/>
      <c r="Q300" s="158"/>
      <c r="R300" s="159"/>
      <c r="S300" s="159"/>
      <c r="T300" s="159"/>
      <c r="U300" s="159"/>
      <c r="V300" s="159"/>
      <c r="W300" s="159"/>
      <c r="X300" s="159"/>
      <c r="Y300" s="149"/>
      <c r="Z300" s="149"/>
      <c r="AA300" s="149"/>
      <c r="AB300" s="149"/>
      <c r="AC300" s="149"/>
      <c r="AD300" s="149"/>
      <c r="AE300" s="149"/>
      <c r="AF300" s="149"/>
      <c r="AG300" s="149" t="s">
        <v>318</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68">
        <v>147</v>
      </c>
      <c r="B301" s="169" t="s">
        <v>1559</v>
      </c>
      <c r="C301" s="184" t="s">
        <v>1454</v>
      </c>
      <c r="D301" s="170" t="s">
        <v>1340</v>
      </c>
      <c r="E301" s="171">
        <v>20</v>
      </c>
      <c r="F301" s="172"/>
      <c r="G301" s="173">
        <f>ROUND(E301*F301,2)</f>
        <v>0</v>
      </c>
      <c r="H301" s="172"/>
      <c r="I301" s="173">
        <f>ROUND(E301*H301,2)</f>
        <v>0</v>
      </c>
      <c r="J301" s="172"/>
      <c r="K301" s="173">
        <f>ROUND(E301*J301,2)</f>
        <v>0</v>
      </c>
      <c r="L301" s="173">
        <v>21</v>
      </c>
      <c r="M301" s="173">
        <f>G301*(1+L301/100)</f>
        <v>0</v>
      </c>
      <c r="N301" s="171">
        <v>0</v>
      </c>
      <c r="O301" s="171">
        <f>ROUND(E301*N301,2)</f>
        <v>0</v>
      </c>
      <c r="P301" s="171">
        <v>0</v>
      </c>
      <c r="Q301" s="171">
        <f>ROUND(E301*P301,2)</f>
        <v>0</v>
      </c>
      <c r="R301" s="173"/>
      <c r="S301" s="173" t="s">
        <v>529</v>
      </c>
      <c r="T301" s="174" t="s">
        <v>289</v>
      </c>
      <c r="U301" s="159">
        <v>0</v>
      </c>
      <c r="V301" s="159">
        <f>ROUND(E301*U301,2)</f>
        <v>0</v>
      </c>
      <c r="W301" s="159"/>
      <c r="X301" s="159" t="s">
        <v>302</v>
      </c>
      <c r="Y301" s="149"/>
      <c r="Z301" s="149"/>
      <c r="AA301" s="149"/>
      <c r="AB301" s="149"/>
      <c r="AC301" s="149"/>
      <c r="AD301" s="149"/>
      <c r="AE301" s="149"/>
      <c r="AF301" s="149"/>
      <c r="AG301" s="149" t="s">
        <v>1344</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8" t="s">
        <v>1560</v>
      </c>
      <c r="D302" s="269"/>
      <c r="E302" s="269"/>
      <c r="F302" s="269"/>
      <c r="G302" s="269"/>
      <c r="H302" s="159"/>
      <c r="I302" s="159"/>
      <c r="J302" s="159"/>
      <c r="K302" s="159"/>
      <c r="L302" s="159"/>
      <c r="M302" s="159"/>
      <c r="N302" s="158"/>
      <c r="O302" s="158"/>
      <c r="P302" s="158"/>
      <c r="Q302" s="158"/>
      <c r="R302" s="159"/>
      <c r="S302" s="159"/>
      <c r="T302" s="159"/>
      <c r="U302" s="159"/>
      <c r="V302" s="159"/>
      <c r="W302" s="159"/>
      <c r="X302" s="159"/>
      <c r="Y302" s="149"/>
      <c r="Z302" s="149"/>
      <c r="AA302" s="149"/>
      <c r="AB302" s="149"/>
      <c r="AC302" s="149"/>
      <c r="AD302" s="149"/>
      <c r="AE302" s="149"/>
      <c r="AF302" s="149"/>
      <c r="AG302" s="149" t="s">
        <v>318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68">
        <v>148</v>
      </c>
      <c r="B303" s="169" t="s">
        <v>1561</v>
      </c>
      <c r="C303" s="184" t="s">
        <v>1454</v>
      </c>
      <c r="D303" s="170" t="s">
        <v>1340</v>
      </c>
      <c r="E303" s="171">
        <v>5</v>
      </c>
      <c r="F303" s="172"/>
      <c r="G303" s="173">
        <f>ROUND(E303*F303,2)</f>
        <v>0</v>
      </c>
      <c r="H303" s="172"/>
      <c r="I303" s="173">
        <f>ROUND(E303*H303,2)</f>
        <v>0</v>
      </c>
      <c r="J303" s="172"/>
      <c r="K303" s="173">
        <f>ROUND(E303*J303,2)</f>
        <v>0</v>
      </c>
      <c r="L303" s="173">
        <v>21</v>
      </c>
      <c r="M303" s="173">
        <f>G303*(1+L303/100)</f>
        <v>0</v>
      </c>
      <c r="N303" s="171">
        <v>0</v>
      </c>
      <c r="O303" s="171">
        <f>ROUND(E303*N303,2)</f>
        <v>0</v>
      </c>
      <c r="P303" s="171">
        <v>0</v>
      </c>
      <c r="Q303" s="171">
        <f>ROUND(E303*P303,2)</f>
        <v>0</v>
      </c>
      <c r="R303" s="173"/>
      <c r="S303" s="173" t="s">
        <v>529</v>
      </c>
      <c r="T303" s="174" t="s">
        <v>289</v>
      </c>
      <c r="U303" s="159">
        <v>0</v>
      </c>
      <c r="V303" s="159">
        <f>ROUND(E303*U303,2)</f>
        <v>0</v>
      </c>
      <c r="W303" s="159"/>
      <c r="X303" s="159" t="s">
        <v>302</v>
      </c>
      <c r="Y303" s="149"/>
      <c r="Z303" s="149"/>
      <c r="AA303" s="149"/>
      <c r="AB303" s="149"/>
      <c r="AC303" s="149"/>
      <c r="AD303" s="149"/>
      <c r="AE303" s="149"/>
      <c r="AF303" s="149"/>
      <c r="AG303" s="149" t="s">
        <v>1344</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268" t="s">
        <v>1459</v>
      </c>
      <c r="D304" s="269"/>
      <c r="E304" s="269"/>
      <c r="F304" s="269"/>
      <c r="G304" s="269"/>
      <c r="H304" s="159"/>
      <c r="I304" s="159"/>
      <c r="J304" s="159"/>
      <c r="K304" s="159"/>
      <c r="L304" s="159"/>
      <c r="M304" s="159"/>
      <c r="N304" s="158"/>
      <c r="O304" s="158"/>
      <c r="P304" s="158"/>
      <c r="Q304" s="158"/>
      <c r="R304" s="159"/>
      <c r="S304" s="159"/>
      <c r="T304" s="159"/>
      <c r="U304" s="159"/>
      <c r="V304" s="159"/>
      <c r="W304" s="159"/>
      <c r="X304" s="159"/>
      <c r="Y304" s="149"/>
      <c r="Z304" s="149"/>
      <c r="AA304" s="149"/>
      <c r="AB304" s="149"/>
      <c r="AC304" s="149"/>
      <c r="AD304" s="149"/>
      <c r="AE304" s="149"/>
      <c r="AF304" s="149"/>
      <c r="AG304" s="149" t="s">
        <v>318</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8">
        <v>149</v>
      </c>
      <c r="B305" s="169" t="s">
        <v>1562</v>
      </c>
      <c r="C305" s="184" t="s">
        <v>1454</v>
      </c>
      <c r="D305" s="170" t="s">
        <v>1340</v>
      </c>
      <c r="E305" s="171">
        <v>10</v>
      </c>
      <c r="F305" s="172"/>
      <c r="G305" s="173">
        <f>ROUND(E305*F305,2)</f>
        <v>0</v>
      </c>
      <c r="H305" s="172"/>
      <c r="I305" s="173">
        <f>ROUND(E305*H305,2)</f>
        <v>0</v>
      </c>
      <c r="J305" s="172"/>
      <c r="K305" s="173">
        <f>ROUND(E305*J305,2)</f>
        <v>0</v>
      </c>
      <c r="L305" s="173">
        <v>21</v>
      </c>
      <c r="M305" s="173">
        <f>G305*(1+L305/100)</f>
        <v>0</v>
      </c>
      <c r="N305" s="171">
        <v>0</v>
      </c>
      <c r="O305" s="171">
        <f>ROUND(E305*N305,2)</f>
        <v>0</v>
      </c>
      <c r="P305" s="171">
        <v>0</v>
      </c>
      <c r="Q305" s="171">
        <f>ROUND(E305*P305,2)</f>
        <v>0</v>
      </c>
      <c r="R305" s="173"/>
      <c r="S305" s="173" t="s">
        <v>529</v>
      </c>
      <c r="T305" s="174" t="s">
        <v>289</v>
      </c>
      <c r="U305" s="159">
        <v>0</v>
      </c>
      <c r="V305" s="159">
        <f>ROUND(E305*U305,2)</f>
        <v>0</v>
      </c>
      <c r="W305" s="159"/>
      <c r="X305" s="159" t="s">
        <v>302</v>
      </c>
      <c r="Y305" s="149"/>
      <c r="Z305" s="149"/>
      <c r="AA305" s="149"/>
      <c r="AB305" s="149"/>
      <c r="AC305" s="149"/>
      <c r="AD305" s="149"/>
      <c r="AE305" s="149"/>
      <c r="AF305" s="149"/>
      <c r="AG305" s="149" t="s">
        <v>1344</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268" t="s">
        <v>1461</v>
      </c>
      <c r="D306" s="269"/>
      <c r="E306" s="269"/>
      <c r="F306" s="269"/>
      <c r="G306" s="269"/>
      <c r="H306" s="159"/>
      <c r="I306" s="159"/>
      <c r="J306" s="159"/>
      <c r="K306" s="159"/>
      <c r="L306" s="159"/>
      <c r="M306" s="159"/>
      <c r="N306" s="158"/>
      <c r="O306" s="158"/>
      <c r="P306" s="158"/>
      <c r="Q306" s="158"/>
      <c r="R306" s="159"/>
      <c r="S306" s="159"/>
      <c r="T306" s="159"/>
      <c r="U306" s="159"/>
      <c r="V306" s="159"/>
      <c r="W306" s="159"/>
      <c r="X306" s="159"/>
      <c r="Y306" s="149"/>
      <c r="Z306" s="149"/>
      <c r="AA306" s="149"/>
      <c r="AB306" s="149"/>
      <c r="AC306" s="149"/>
      <c r="AD306" s="149"/>
      <c r="AE306" s="149"/>
      <c r="AF306" s="149"/>
      <c r="AG306" s="149" t="s">
        <v>318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8">
        <v>150</v>
      </c>
      <c r="B307" s="169" t="s">
        <v>1563</v>
      </c>
      <c r="C307" s="184" t="s">
        <v>2493</v>
      </c>
      <c r="D307" s="170" t="s">
        <v>1340</v>
      </c>
      <c r="E307" s="171">
        <v>6</v>
      </c>
      <c r="F307" s="172"/>
      <c r="G307" s="173">
        <f>ROUND(E307*F307,2)</f>
        <v>0</v>
      </c>
      <c r="H307" s="172"/>
      <c r="I307" s="173">
        <f>ROUND(E307*H307,2)</f>
        <v>0</v>
      </c>
      <c r="J307" s="172"/>
      <c r="K307" s="173">
        <f>ROUND(E307*J307,2)</f>
        <v>0</v>
      </c>
      <c r="L307" s="173">
        <v>21</v>
      </c>
      <c r="M307" s="173">
        <f>G307*(1+L307/100)</f>
        <v>0</v>
      </c>
      <c r="N307" s="171">
        <v>0</v>
      </c>
      <c r="O307" s="171">
        <f>ROUND(E307*N307,2)</f>
        <v>0</v>
      </c>
      <c r="P307" s="171">
        <v>0</v>
      </c>
      <c r="Q307" s="171">
        <f>ROUND(E307*P307,2)</f>
        <v>0</v>
      </c>
      <c r="R307" s="173"/>
      <c r="S307" s="173" t="s">
        <v>529</v>
      </c>
      <c r="T307" s="174" t="s">
        <v>289</v>
      </c>
      <c r="U307" s="159">
        <v>0</v>
      </c>
      <c r="V307" s="159">
        <f>ROUND(E307*U307,2)</f>
        <v>0</v>
      </c>
      <c r="W307" s="159"/>
      <c r="X307" s="159" t="s">
        <v>302</v>
      </c>
      <c r="Y307" s="149"/>
      <c r="Z307" s="149"/>
      <c r="AA307" s="149"/>
      <c r="AB307" s="149"/>
      <c r="AC307" s="149"/>
      <c r="AD307" s="149"/>
      <c r="AE307" s="149"/>
      <c r="AF307" s="149"/>
      <c r="AG307" s="149" t="s">
        <v>1344</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268" t="s">
        <v>1388</v>
      </c>
      <c r="D308" s="269"/>
      <c r="E308" s="269"/>
      <c r="F308" s="269"/>
      <c r="G308" s="269"/>
      <c r="H308" s="159"/>
      <c r="I308" s="159"/>
      <c r="J308" s="159"/>
      <c r="K308" s="159"/>
      <c r="L308" s="159"/>
      <c r="M308" s="159"/>
      <c r="N308" s="158"/>
      <c r="O308" s="158"/>
      <c r="P308" s="158"/>
      <c r="Q308" s="158"/>
      <c r="R308" s="159"/>
      <c r="S308" s="159"/>
      <c r="T308" s="159"/>
      <c r="U308" s="159"/>
      <c r="V308" s="159"/>
      <c r="W308" s="159"/>
      <c r="X308" s="159"/>
      <c r="Y308" s="149"/>
      <c r="Z308" s="149"/>
      <c r="AA308" s="149"/>
      <c r="AB308" s="149"/>
      <c r="AC308" s="149"/>
      <c r="AD308" s="149"/>
      <c r="AE308" s="149"/>
      <c r="AF308" s="149"/>
      <c r="AG308" s="149" t="s">
        <v>318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x14ac:dyDescent="0.2">
      <c r="A309" s="161" t="s">
        <v>283</v>
      </c>
      <c r="B309" s="162" t="s">
        <v>179</v>
      </c>
      <c r="C309" s="182" t="s">
        <v>180</v>
      </c>
      <c r="D309" s="163"/>
      <c r="E309" s="164"/>
      <c r="F309" s="165"/>
      <c r="G309" s="165">
        <f>SUMIF(AG310:AG331,"&lt;&gt;NOR",G310:G331)</f>
        <v>0</v>
      </c>
      <c r="H309" s="165"/>
      <c r="I309" s="165">
        <f>SUM(I310:I331)</f>
        <v>0</v>
      </c>
      <c r="J309" s="165"/>
      <c r="K309" s="165">
        <f>SUM(K310:K331)</f>
        <v>0</v>
      </c>
      <c r="L309" s="165"/>
      <c r="M309" s="165">
        <f>SUM(M310:M331)</f>
        <v>0</v>
      </c>
      <c r="N309" s="164"/>
      <c r="O309" s="164">
        <f>SUM(O310:O331)</f>
        <v>0</v>
      </c>
      <c r="P309" s="164"/>
      <c r="Q309" s="164">
        <f>SUM(Q310:Q331)</f>
        <v>0</v>
      </c>
      <c r="R309" s="165"/>
      <c r="S309" s="165"/>
      <c r="T309" s="166"/>
      <c r="U309" s="160"/>
      <c r="V309" s="160">
        <f>SUM(V310:V331)</f>
        <v>0</v>
      </c>
      <c r="W309" s="160"/>
      <c r="X309" s="160"/>
      <c r="AG309" t="s">
        <v>284</v>
      </c>
    </row>
    <row r="310" spans="1:60" outlineLevel="1" x14ac:dyDescent="0.2">
      <c r="A310" s="168">
        <v>151</v>
      </c>
      <c r="B310" s="169" t="s">
        <v>1564</v>
      </c>
      <c r="C310" s="184" t="s">
        <v>1565</v>
      </c>
      <c r="D310" s="170" t="s">
        <v>1340</v>
      </c>
      <c r="E310" s="171">
        <v>1</v>
      </c>
      <c r="F310" s="172"/>
      <c r="G310" s="173">
        <f>ROUND(E310*F310,2)</f>
        <v>0</v>
      </c>
      <c r="H310" s="172"/>
      <c r="I310" s="173">
        <f>ROUND(E310*H310,2)</f>
        <v>0</v>
      </c>
      <c r="J310" s="172"/>
      <c r="K310" s="173">
        <f>ROUND(E310*J310,2)</f>
        <v>0</v>
      </c>
      <c r="L310" s="173">
        <v>21</v>
      </c>
      <c r="M310" s="173">
        <f>G310*(1+L310/100)</f>
        <v>0</v>
      </c>
      <c r="N310" s="171">
        <v>0</v>
      </c>
      <c r="O310" s="171">
        <f>ROUND(E310*N310,2)</f>
        <v>0</v>
      </c>
      <c r="P310" s="171">
        <v>0</v>
      </c>
      <c r="Q310" s="171">
        <f>ROUND(E310*P310,2)</f>
        <v>0</v>
      </c>
      <c r="R310" s="173"/>
      <c r="S310" s="173" t="s">
        <v>529</v>
      </c>
      <c r="T310" s="174" t="s">
        <v>289</v>
      </c>
      <c r="U310" s="159">
        <v>0</v>
      </c>
      <c r="V310" s="159">
        <f>ROUND(E310*U310,2)</f>
        <v>0</v>
      </c>
      <c r="W310" s="159"/>
      <c r="X310" s="159" t="s">
        <v>361</v>
      </c>
      <c r="Y310" s="149"/>
      <c r="Z310" s="149"/>
      <c r="AA310" s="149"/>
      <c r="AB310" s="149"/>
      <c r="AC310" s="149"/>
      <c r="AD310" s="149"/>
      <c r="AE310" s="149"/>
      <c r="AF310" s="149"/>
      <c r="AG310" s="149" t="s">
        <v>1341</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68" t="s">
        <v>1368</v>
      </c>
      <c r="D311" s="269"/>
      <c r="E311" s="269"/>
      <c r="F311" s="269"/>
      <c r="G311" s="269"/>
      <c r="H311" s="159"/>
      <c r="I311" s="159"/>
      <c r="J311" s="159"/>
      <c r="K311" s="159"/>
      <c r="L311" s="159"/>
      <c r="M311" s="159"/>
      <c r="N311" s="158"/>
      <c r="O311" s="158"/>
      <c r="P311" s="158"/>
      <c r="Q311" s="158"/>
      <c r="R311" s="159"/>
      <c r="S311" s="159"/>
      <c r="T311" s="159"/>
      <c r="U311" s="159"/>
      <c r="V311" s="159"/>
      <c r="W311" s="159"/>
      <c r="X311" s="159"/>
      <c r="Y311" s="149"/>
      <c r="Z311" s="149"/>
      <c r="AA311" s="149"/>
      <c r="AB311" s="149"/>
      <c r="AC311" s="149"/>
      <c r="AD311" s="149"/>
      <c r="AE311" s="149"/>
      <c r="AF311" s="149"/>
      <c r="AG311" s="149" t="s">
        <v>318</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68">
        <v>152</v>
      </c>
      <c r="B312" s="169" t="s">
        <v>1566</v>
      </c>
      <c r="C312" s="184" t="s">
        <v>1567</v>
      </c>
      <c r="D312" s="170" t="s">
        <v>1340</v>
      </c>
      <c r="E312" s="171">
        <v>4</v>
      </c>
      <c r="F312" s="172"/>
      <c r="G312" s="173">
        <f>ROUND(E312*F312,2)</f>
        <v>0</v>
      </c>
      <c r="H312" s="172"/>
      <c r="I312" s="173">
        <f>ROUND(E312*H312,2)</f>
        <v>0</v>
      </c>
      <c r="J312" s="172"/>
      <c r="K312" s="173">
        <f>ROUND(E312*J312,2)</f>
        <v>0</v>
      </c>
      <c r="L312" s="173">
        <v>21</v>
      </c>
      <c r="M312" s="173">
        <f>G312*(1+L312/100)</f>
        <v>0</v>
      </c>
      <c r="N312" s="171">
        <v>0</v>
      </c>
      <c r="O312" s="171">
        <f>ROUND(E312*N312,2)</f>
        <v>0</v>
      </c>
      <c r="P312" s="171">
        <v>0</v>
      </c>
      <c r="Q312" s="171">
        <f>ROUND(E312*P312,2)</f>
        <v>0</v>
      </c>
      <c r="R312" s="173"/>
      <c r="S312" s="173" t="s">
        <v>529</v>
      </c>
      <c r="T312" s="174" t="s">
        <v>289</v>
      </c>
      <c r="U312" s="159">
        <v>0</v>
      </c>
      <c r="V312" s="159">
        <f>ROUND(E312*U312,2)</f>
        <v>0</v>
      </c>
      <c r="W312" s="159"/>
      <c r="X312" s="159" t="s">
        <v>361</v>
      </c>
      <c r="Y312" s="149"/>
      <c r="Z312" s="149"/>
      <c r="AA312" s="149"/>
      <c r="AB312" s="149"/>
      <c r="AC312" s="149"/>
      <c r="AD312" s="149"/>
      <c r="AE312" s="149"/>
      <c r="AF312" s="149"/>
      <c r="AG312" s="149" t="s">
        <v>1341</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268" t="s">
        <v>1473</v>
      </c>
      <c r="D313" s="269"/>
      <c r="E313" s="269"/>
      <c r="F313" s="269"/>
      <c r="G313" s="269"/>
      <c r="H313" s="159"/>
      <c r="I313" s="159"/>
      <c r="J313" s="159"/>
      <c r="K313" s="159"/>
      <c r="L313" s="159"/>
      <c r="M313" s="159"/>
      <c r="N313" s="158"/>
      <c r="O313" s="158"/>
      <c r="P313" s="158"/>
      <c r="Q313" s="158"/>
      <c r="R313" s="159"/>
      <c r="S313" s="159"/>
      <c r="T313" s="159"/>
      <c r="U313" s="159"/>
      <c r="V313" s="159"/>
      <c r="W313" s="159"/>
      <c r="X313" s="159"/>
      <c r="Y313" s="149"/>
      <c r="Z313" s="149"/>
      <c r="AA313" s="149"/>
      <c r="AB313" s="149"/>
      <c r="AC313" s="149"/>
      <c r="AD313" s="149"/>
      <c r="AE313" s="149"/>
      <c r="AF313" s="149"/>
      <c r="AG313" s="149" t="s">
        <v>318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8">
        <v>153</v>
      </c>
      <c r="B314" s="169" t="s">
        <v>1568</v>
      </c>
      <c r="C314" s="184" t="s">
        <v>1569</v>
      </c>
      <c r="D314" s="170" t="s">
        <v>1340</v>
      </c>
      <c r="E314" s="171">
        <v>1</v>
      </c>
      <c r="F314" s="172"/>
      <c r="G314" s="173">
        <f>ROUND(E314*F314,2)</f>
        <v>0</v>
      </c>
      <c r="H314" s="172"/>
      <c r="I314" s="173">
        <f>ROUND(E314*H314,2)</f>
        <v>0</v>
      </c>
      <c r="J314" s="172"/>
      <c r="K314" s="173">
        <f>ROUND(E314*J314,2)</f>
        <v>0</v>
      </c>
      <c r="L314" s="173">
        <v>21</v>
      </c>
      <c r="M314" s="173">
        <f>G314*(1+L314/100)</f>
        <v>0</v>
      </c>
      <c r="N314" s="171">
        <v>0</v>
      </c>
      <c r="O314" s="171">
        <f>ROUND(E314*N314,2)</f>
        <v>0</v>
      </c>
      <c r="P314" s="171">
        <v>0</v>
      </c>
      <c r="Q314" s="171">
        <f>ROUND(E314*P314,2)</f>
        <v>0</v>
      </c>
      <c r="R314" s="173"/>
      <c r="S314" s="173" t="s">
        <v>529</v>
      </c>
      <c r="T314" s="174" t="s">
        <v>289</v>
      </c>
      <c r="U314" s="159">
        <v>0</v>
      </c>
      <c r="V314" s="159">
        <f>ROUND(E314*U314,2)</f>
        <v>0</v>
      </c>
      <c r="W314" s="159"/>
      <c r="X314" s="159" t="s">
        <v>302</v>
      </c>
      <c r="Y314" s="149"/>
      <c r="Z314" s="149"/>
      <c r="AA314" s="149"/>
      <c r="AB314" s="149"/>
      <c r="AC314" s="149"/>
      <c r="AD314" s="149"/>
      <c r="AE314" s="149"/>
      <c r="AF314" s="149"/>
      <c r="AG314" s="149" t="s">
        <v>1344</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268" t="s">
        <v>1473</v>
      </c>
      <c r="D315" s="269"/>
      <c r="E315" s="269"/>
      <c r="F315" s="269"/>
      <c r="G315" s="269"/>
      <c r="H315" s="159"/>
      <c r="I315" s="159"/>
      <c r="J315" s="159"/>
      <c r="K315" s="159"/>
      <c r="L315" s="159"/>
      <c r="M315" s="159"/>
      <c r="N315" s="158"/>
      <c r="O315" s="158"/>
      <c r="P315" s="158"/>
      <c r="Q315" s="158"/>
      <c r="R315" s="159"/>
      <c r="S315" s="159"/>
      <c r="T315" s="159"/>
      <c r="U315" s="159"/>
      <c r="V315" s="159"/>
      <c r="W315" s="159"/>
      <c r="X315" s="159"/>
      <c r="Y315" s="149"/>
      <c r="Z315" s="149"/>
      <c r="AA315" s="149"/>
      <c r="AB315" s="149"/>
      <c r="AC315" s="149"/>
      <c r="AD315" s="149"/>
      <c r="AE315" s="149"/>
      <c r="AF315" s="149"/>
      <c r="AG315" s="149" t="s">
        <v>318</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68">
        <v>154</v>
      </c>
      <c r="B316" s="169" t="s">
        <v>1570</v>
      </c>
      <c r="C316" s="184" t="s">
        <v>1571</v>
      </c>
      <c r="D316" s="170" t="s">
        <v>1340</v>
      </c>
      <c r="E316" s="171">
        <v>1</v>
      </c>
      <c r="F316" s="172"/>
      <c r="G316" s="173">
        <f>ROUND(E316*F316,2)</f>
        <v>0</v>
      </c>
      <c r="H316" s="172"/>
      <c r="I316" s="173">
        <f>ROUND(E316*H316,2)</f>
        <v>0</v>
      </c>
      <c r="J316" s="172"/>
      <c r="K316" s="173">
        <f>ROUND(E316*J316,2)</f>
        <v>0</v>
      </c>
      <c r="L316" s="173">
        <v>21</v>
      </c>
      <c r="M316" s="173">
        <f>G316*(1+L316/100)</f>
        <v>0</v>
      </c>
      <c r="N316" s="171">
        <v>0</v>
      </c>
      <c r="O316" s="171">
        <f>ROUND(E316*N316,2)</f>
        <v>0</v>
      </c>
      <c r="P316" s="171">
        <v>0</v>
      </c>
      <c r="Q316" s="171">
        <f>ROUND(E316*P316,2)</f>
        <v>0</v>
      </c>
      <c r="R316" s="173"/>
      <c r="S316" s="173" t="s">
        <v>529</v>
      </c>
      <c r="T316" s="174" t="s">
        <v>289</v>
      </c>
      <c r="U316" s="159">
        <v>0</v>
      </c>
      <c r="V316" s="159">
        <f>ROUND(E316*U316,2)</f>
        <v>0</v>
      </c>
      <c r="W316" s="159"/>
      <c r="X316" s="159" t="s">
        <v>302</v>
      </c>
      <c r="Y316" s="149"/>
      <c r="Z316" s="149"/>
      <c r="AA316" s="149"/>
      <c r="AB316" s="149"/>
      <c r="AC316" s="149"/>
      <c r="AD316" s="149"/>
      <c r="AE316" s="149"/>
      <c r="AF316" s="149"/>
      <c r="AG316" s="149" t="s">
        <v>1344</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268" t="s">
        <v>1572</v>
      </c>
      <c r="D317" s="269"/>
      <c r="E317" s="269"/>
      <c r="F317" s="269"/>
      <c r="G317" s="269"/>
      <c r="H317" s="159"/>
      <c r="I317" s="159"/>
      <c r="J317" s="159"/>
      <c r="K317" s="159"/>
      <c r="L317" s="159"/>
      <c r="M317" s="159"/>
      <c r="N317" s="158"/>
      <c r="O317" s="158"/>
      <c r="P317" s="158"/>
      <c r="Q317" s="158"/>
      <c r="R317" s="159"/>
      <c r="S317" s="159"/>
      <c r="T317" s="159"/>
      <c r="U317" s="159"/>
      <c r="V317" s="159"/>
      <c r="W317" s="159"/>
      <c r="X317" s="159"/>
      <c r="Y317" s="149"/>
      <c r="Z317" s="149"/>
      <c r="AA317" s="149"/>
      <c r="AB317" s="149"/>
      <c r="AC317" s="149"/>
      <c r="AD317" s="149"/>
      <c r="AE317" s="149"/>
      <c r="AF317" s="149"/>
      <c r="AG317" s="149" t="s">
        <v>318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68">
        <v>155</v>
      </c>
      <c r="B318" s="169" t="s">
        <v>1573</v>
      </c>
      <c r="C318" s="184" t="s">
        <v>1574</v>
      </c>
      <c r="D318" s="170" t="s">
        <v>1340</v>
      </c>
      <c r="E318" s="171">
        <v>1</v>
      </c>
      <c r="F318" s="172"/>
      <c r="G318" s="173">
        <f>ROUND(E318*F318,2)</f>
        <v>0</v>
      </c>
      <c r="H318" s="172"/>
      <c r="I318" s="173">
        <f>ROUND(E318*H318,2)</f>
        <v>0</v>
      </c>
      <c r="J318" s="172"/>
      <c r="K318" s="173">
        <f>ROUND(E318*J318,2)</f>
        <v>0</v>
      </c>
      <c r="L318" s="173">
        <v>21</v>
      </c>
      <c r="M318" s="173">
        <f>G318*(1+L318/100)</f>
        <v>0</v>
      </c>
      <c r="N318" s="171">
        <v>0</v>
      </c>
      <c r="O318" s="171">
        <f>ROUND(E318*N318,2)</f>
        <v>0</v>
      </c>
      <c r="P318" s="171">
        <v>0</v>
      </c>
      <c r="Q318" s="171">
        <f>ROUND(E318*P318,2)</f>
        <v>0</v>
      </c>
      <c r="R318" s="173"/>
      <c r="S318" s="173" t="s">
        <v>529</v>
      </c>
      <c r="T318" s="174" t="s">
        <v>289</v>
      </c>
      <c r="U318" s="159">
        <v>0</v>
      </c>
      <c r="V318" s="159">
        <f>ROUND(E318*U318,2)</f>
        <v>0</v>
      </c>
      <c r="W318" s="159"/>
      <c r="X318" s="159" t="s">
        <v>361</v>
      </c>
      <c r="Y318" s="149"/>
      <c r="Z318" s="149"/>
      <c r="AA318" s="149"/>
      <c r="AB318" s="149"/>
      <c r="AC318" s="149"/>
      <c r="AD318" s="149"/>
      <c r="AE318" s="149"/>
      <c r="AF318" s="149"/>
      <c r="AG318" s="149" t="s">
        <v>1341</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268" t="s">
        <v>1349</v>
      </c>
      <c r="D319" s="269"/>
      <c r="E319" s="269"/>
      <c r="F319" s="269"/>
      <c r="G319" s="269"/>
      <c r="H319" s="159"/>
      <c r="I319" s="159"/>
      <c r="J319" s="159"/>
      <c r="K319" s="159"/>
      <c r="L319" s="159"/>
      <c r="M319" s="159"/>
      <c r="N319" s="158"/>
      <c r="O319" s="158"/>
      <c r="P319" s="158"/>
      <c r="Q319" s="158"/>
      <c r="R319" s="159"/>
      <c r="S319" s="159"/>
      <c r="T319" s="159"/>
      <c r="U319" s="159"/>
      <c r="V319" s="159"/>
      <c r="W319" s="159"/>
      <c r="X319" s="159"/>
      <c r="Y319" s="149"/>
      <c r="Z319" s="149"/>
      <c r="AA319" s="149"/>
      <c r="AB319" s="149"/>
      <c r="AC319" s="149"/>
      <c r="AD319" s="149"/>
      <c r="AE319" s="149"/>
      <c r="AF319" s="149"/>
      <c r="AG319" s="149" t="s">
        <v>318</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8">
        <v>156</v>
      </c>
      <c r="B320" s="169" t="s">
        <v>1575</v>
      </c>
      <c r="C320" s="184" t="s">
        <v>1576</v>
      </c>
      <c r="D320" s="170" t="s">
        <v>1340</v>
      </c>
      <c r="E320" s="171">
        <v>1</v>
      </c>
      <c r="F320" s="172"/>
      <c r="G320" s="173">
        <f>ROUND(E320*F320,2)</f>
        <v>0</v>
      </c>
      <c r="H320" s="172"/>
      <c r="I320" s="173">
        <f>ROUND(E320*H320,2)</f>
        <v>0</v>
      </c>
      <c r="J320" s="172"/>
      <c r="K320" s="173">
        <f>ROUND(E320*J320,2)</f>
        <v>0</v>
      </c>
      <c r="L320" s="173">
        <v>21</v>
      </c>
      <c r="M320" s="173">
        <f>G320*(1+L320/100)</f>
        <v>0</v>
      </c>
      <c r="N320" s="171">
        <v>0</v>
      </c>
      <c r="O320" s="171">
        <f>ROUND(E320*N320,2)</f>
        <v>0</v>
      </c>
      <c r="P320" s="171">
        <v>0</v>
      </c>
      <c r="Q320" s="171">
        <f>ROUND(E320*P320,2)</f>
        <v>0</v>
      </c>
      <c r="R320" s="173"/>
      <c r="S320" s="173" t="s">
        <v>529</v>
      </c>
      <c r="T320" s="174" t="s">
        <v>289</v>
      </c>
      <c r="U320" s="159">
        <v>0</v>
      </c>
      <c r="V320" s="159">
        <f>ROUND(E320*U320,2)</f>
        <v>0</v>
      </c>
      <c r="W320" s="159"/>
      <c r="X320" s="159" t="s">
        <v>302</v>
      </c>
      <c r="Y320" s="149"/>
      <c r="Z320" s="149"/>
      <c r="AA320" s="149"/>
      <c r="AB320" s="149"/>
      <c r="AC320" s="149"/>
      <c r="AD320" s="149"/>
      <c r="AE320" s="149"/>
      <c r="AF320" s="149"/>
      <c r="AG320" s="149" t="s">
        <v>1344</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268" t="s">
        <v>1577</v>
      </c>
      <c r="D321" s="269"/>
      <c r="E321" s="269"/>
      <c r="F321" s="269"/>
      <c r="G321" s="269"/>
      <c r="H321" s="159"/>
      <c r="I321" s="159"/>
      <c r="J321" s="159"/>
      <c r="K321" s="159"/>
      <c r="L321" s="159"/>
      <c r="M321" s="159"/>
      <c r="N321" s="158"/>
      <c r="O321" s="158"/>
      <c r="P321" s="158"/>
      <c r="Q321" s="158"/>
      <c r="R321" s="159"/>
      <c r="S321" s="159"/>
      <c r="T321" s="159"/>
      <c r="U321" s="159"/>
      <c r="V321" s="159"/>
      <c r="W321" s="159"/>
      <c r="X321" s="159"/>
      <c r="Y321" s="149"/>
      <c r="Z321" s="149"/>
      <c r="AA321" s="149"/>
      <c r="AB321" s="149"/>
      <c r="AC321" s="149"/>
      <c r="AD321" s="149"/>
      <c r="AE321" s="149"/>
      <c r="AF321" s="149"/>
      <c r="AG321" s="149" t="s">
        <v>318</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68">
        <v>157</v>
      </c>
      <c r="B322" s="169" t="s">
        <v>1578</v>
      </c>
      <c r="C322" s="184" t="s">
        <v>1351</v>
      </c>
      <c r="D322" s="170" t="s">
        <v>518</v>
      </c>
      <c r="E322" s="171">
        <v>4</v>
      </c>
      <c r="F322" s="172"/>
      <c r="G322" s="173">
        <f>ROUND(E322*F322,2)</f>
        <v>0</v>
      </c>
      <c r="H322" s="172"/>
      <c r="I322" s="173">
        <f>ROUND(E322*H322,2)</f>
        <v>0</v>
      </c>
      <c r="J322" s="172"/>
      <c r="K322" s="173">
        <f>ROUND(E322*J322,2)</f>
        <v>0</v>
      </c>
      <c r="L322" s="173">
        <v>21</v>
      </c>
      <c r="M322" s="173">
        <f>G322*(1+L322/100)</f>
        <v>0</v>
      </c>
      <c r="N322" s="171">
        <v>0</v>
      </c>
      <c r="O322" s="171">
        <f>ROUND(E322*N322,2)</f>
        <v>0</v>
      </c>
      <c r="P322" s="171">
        <v>0</v>
      </c>
      <c r="Q322" s="171">
        <f>ROUND(E322*P322,2)</f>
        <v>0</v>
      </c>
      <c r="R322" s="173"/>
      <c r="S322" s="173" t="s">
        <v>529</v>
      </c>
      <c r="T322" s="174" t="s">
        <v>289</v>
      </c>
      <c r="U322" s="159">
        <v>0</v>
      </c>
      <c r="V322" s="159">
        <f>ROUND(E322*U322,2)</f>
        <v>0</v>
      </c>
      <c r="W322" s="159"/>
      <c r="X322" s="159" t="s">
        <v>302</v>
      </c>
      <c r="Y322" s="149"/>
      <c r="Z322" s="149"/>
      <c r="AA322" s="149"/>
      <c r="AB322" s="149"/>
      <c r="AC322" s="149"/>
      <c r="AD322" s="149"/>
      <c r="AE322" s="149"/>
      <c r="AF322" s="149"/>
      <c r="AG322" s="149" t="s">
        <v>1344</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268" t="s">
        <v>1459</v>
      </c>
      <c r="D323" s="269"/>
      <c r="E323" s="269"/>
      <c r="F323" s="269"/>
      <c r="G323" s="269"/>
      <c r="H323" s="159"/>
      <c r="I323" s="159"/>
      <c r="J323" s="159"/>
      <c r="K323" s="159"/>
      <c r="L323" s="159"/>
      <c r="M323" s="159"/>
      <c r="N323" s="158"/>
      <c r="O323" s="158"/>
      <c r="P323" s="158"/>
      <c r="Q323" s="158"/>
      <c r="R323" s="159"/>
      <c r="S323" s="159"/>
      <c r="T323" s="159"/>
      <c r="U323" s="159"/>
      <c r="V323" s="159"/>
      <c r="W323" s="159"/>
      <c r="X323" s="159"/>
      <c r="Y323" s="149"/>
      <c r="Z323" s="149"/>
      <c r="AA323" s="149"/>
      <c r="AB323" s="149"/>
      <c r="AC323" s="149"/>
      <c r="AD323" s="149"/>
      <c r="AE323" s="149"/>
      <c r="AF323" s="149"/>
      <c r="AG323" s="149" t="s">
        <v>318</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68">
        <v>158</v>
      </c>
      <c r="B324" s="169" t="s">
        <v>1579</v>
      </c>
      <c r="C324" s="184" t="s">
        <v>1357</v>
      </c>
      <c r="D324" s="170" t="s">
        <v>1340</v>
      </c>
      <c r="E324" s="171">
        <v>10</v>
      </c>
      <c r="F324" s="172"/>
      <c r="G324" s="173">
        <f>ROUND(E324*F324,2)</f>
        <v>0</v>
      </c>
      <c r="H324" s="172"/>
      <c r="I324" s="173">
        <f>ROUND(E324*H324,2)</f>
        <v>0</v>
      </c>
      <c r="J324" s="172"/>
      <c r="K324" s="173">
        <f>ROUND(E324*J324,2)</f>
        <v>0</v>
      </c>
      <c r="L324" s="173">
        <v>21</v>
      </c>
      <c r="M324" s="173">
        <f>G324*(1+L324/100)</f>
        <v>0</v>
      </c>
      <c r="N324" s="171">
        <v>0</v>
      </c>
      <c r="O324" s="171">
        <f>ROUND(E324*N324,2)</f>
        <v>0</v>
      </c>
      <c r="P324" s="171">
        <v>0</v>
      </c>
      <c r="Q324" s="171">
        <f>ROUND(E324*P324,2)</f>
        <v>0</v>
      </c>
      <c r="R324" s="173"/>
      <c r="S324" s="173" t="s">
        <v>529</v>
      </c>
      <c r="T324" s="174" t="s">
        <v>289</v>
      </c>
      <c r="U324" s="159">
        <v>0</v>
      </c>
      <c r="V324" s="159">
        <f>ROUND(E324*U324,2)</f>
        <v>0</v>
      </c>
      <c r="W324" s="159"/>
      <c r="X324" s="159" t="s">
        <v>361</v>
      </c>
      <c r="Y324" s="149"/>
      <c r="Z324" s="149"/>
      <c r="AA324" s="149"/>
      <c r="AB324" s="149"/>
      <c r="AC324" s="149"/>
      <c r="AD324" s="149"/>
      <c r="AE324" s="149"/>
      <c r="AF324" s="149"/>
      <c r="AG324" s="149" t="s">
        <v>1341</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268" t="s">
        <v>1459</v>
      </c>
      <c r="D325" s="269"/>
      <c r="E325" s="269"/>
      <c r="F325" s="269"/>
      <c r="G325" s="269"/>
      <c r="H325" s="159"/>
      <c r="I325" s="159"/>
      <c r="J325" s="159"/>
      <c r="K325" s="159"/>
      <c r="L325" s="159"/>
      <c r="M325" s="159"/>
      <c r="N325" s="158"/>
      <c r="O325" s="158"/>
      <c r="P325" s="158"/>
      <c r="Q325" s="158"/>
      <c r="R325" s="159"/>
      <c r="S325" s="159"/>
      <c r="T325" s="159"/>
      <c r="U325" s="159"/>
      <c r="V325" s="159"/>
      <c r="W325" s="159"/>
      <c r="X325" s="159"/>
      <c r="Y325" s="149"/>
      <c r="Z325" s="149"/>
      <c r="AA325" s="149"/>
      <c r="AB325" s="149"/>
      <c r="AC325" s="149"/>
      <c r="AD325" s="149"/>
      <c r="AE325" s="149"/>
      <c r="AF325" s="149"/>
      <c r="AG325" s="149" t="s">
        <v>318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68">
        <v>159</v>
      </c>
      <c r="B326" s="169" t="s">
        <v>1580</v>
      </c>
      <c r="C326" s="184" t="s">
        <v>1581</v>
      </c>
      <c r="D326" s="170" t="s">
        <v>1340</v>
      </c>
      <c r="E326" s="171">
        <v>2</v>
      </c>
      <c r="F326" s="172"/>
      <c r="G326" s="173">
        <f>ROUND(E326*F326,2)</f>
        <v>0</v>
      </c>
      <c r="H326" s="172"/>
      <c r="I326" s="173">
        <f>ROUND(E326*H326,2)</f>
        <v>0</v>
      </c>
      <c r="J326" s="172"/>
      <c r="K326" s="173">
        <f>ROUND(E326*J326,2)</f>
        <v>0</v>
      </c>
      <c r="L326" s="173">
        <v>21</v>
      </c>
      <c r="M326" s="173">
        <f>G326*(1+L326/100)</f>
        <v>0</v>
      </c>
      <c r="N326" s="171">
        <v>0</v>
      </c>
      <c r="O326" s="171">
        <f>ROUND(E326*N326,2)</f>
        <v>0</v>
      </c>
      <c r="P326" s="171">
        <v>0</v>
      </c>
      <c r="Q326" s="171">
        <f>ROUND(E326*P326,2)</f>
        <v>0</v>
      </c>
      <c r="R326" s="173"/>
      <c r="S326" s="173" t="s">
        <v>529</v>
      </c>
      <c r="T326" s="174" t="s">
        <v>289</v>
      </c>
      <c r="U326" s="159">
        <v>0</v>
      </c>
      <c r="V326" s="159">
        <f>ROUND(E326*U326,2)</f>
        <v>0</v>
      </c>
      <c r="W326" s="159"/>
      <c r="X326" s="159" t="s">
        <v>361</v>
      </c>
      <c r="Y326" s="149"/>
      <c r="Z326" s="149"/>
      <c r="AA326" s="149"/>
      <c r="AB326" s="149"/>
      <c r="AC326" s="149"/>
      <c r="AD326" s="149"/>
      <c r="AE326" s="149"/>
      <c r="AF326" s="149"/>
      <c r="AG326" s="149" t="s">
        <v>1341</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68" t="s">
        <v>1582</v>
      </c>
      <c r="D327" s="269"/>
      <c r="E327" s="269"/>
      <c r="F327" s="269"/>
      <c r="G327" s="269"/>
      <c r="H327" s="159"/>
      <c r="I327" s="159"/>
      <c r="J327" s="159"/>
      <c r="K327" s="159"/>
      <c r="L327" s="159"/>
      <c r="M327" s="159"/>
      <c r="N327" s="158"/>
      <c r="O327" s="158"/>
      <c r="P327" s="158"/>
      <c r="Q327" s="158"/>
      <c r="R327" s="159"/>
      <c r="S327" s="159"/>
      <c r="T327" s="159"/>
      <c r="U327" s="159"/>
      <c r="V327" s="159"/>
      <c r="W327" s="159"/>
      <c r="X327" s="159"/>
      <c r="Y327" s="149"/>
      <c r="Z327" s="149"/>
      <c r="AA327" s="149"/>
      <c r="AB327" s="149"/>
      <c r="AC327" s="149"/>
      <c r="AD327" s="149"/>
      <c r="AE327" s="149"/>
      <c r="AF327" s="149"/>
      <c r="AG327" s="149" t="s">
        <v>318</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8">
        <v>160</v>
      </c>
      <c r="B328" s="169" t="s">
        <v>1583</v>
      </c>
      <c r="C328" s="184" t="s">
        <v>1454</v>
      </c>
      <c r="D328" s="170" t="s">
        <v>1340</v>
      </c>
      <c r="E328" s="171">
        <v>20</v>
      </c>
      <c r="F328" s="172"/>
      <c r="G328" s="173">
        <f>ROUND(E328*F328,2)</f>
        <v>0</v>
      </c>
      <c r="H328" s="172"/>
      <c r="I328" s="173">
        <f>ROUND(E328*H328,2)</f>
        <v>0</v>
      </c>
      <c r="J328" s="172"/>
      <c r="K328" s="173">
        <f>ROUND(E328*J328,2)</f>
        <v>0</v>
      </c>
      <c r="L328" s="173">
        <v>21</v>
      </c>
      <c r="M328" s="173">
        <f>G328*(1+L328/100)</f>
        <v>0</v>
      </c>
      <c r="N328" s="171">
        <v>0</v>
      </c>
      <c r="O328" s="171">
        <f>ROUND(E328*N328,2)</f>
        <v>0</v>
      </c>
      <c r="P328" s="171">
        <v>0</v>
      </c>
      <c r="Q328" s="171">
        <f>ROUND(E328*P328,2)</f>
        <v>0</v>
      </c>
      <c r="R328" s="173"/>
      <c r="S328" s="173" t="s">
        <v>529</v>
      </c>
      <c r="T328" s="174" t="s">
        <v>289</v>
      </c>
      <c r="U328" s="159">
        <v>0</v>
      </c>
      <c r="V328" s="159">
        <f>ROUND(E328*U328,2)</f>
        <v>0</v>
      </c>
      <c r="W328" s="159"/>
      <c r="X328" s="159" t="s">
        <v>302</v>
      </c>
      <c r="Y328" s="149"/>
      <c r="Z328" s="149"/>
      <c r="AA328" s="149"/>
      <c r="AB328" s="149"/>
      <c r="AC328" s="149"/>
      <c r="AD328" s="149"/>
      <c r="AE328" s="149"/>
      <c r="AF328" s="149"/>
      <c r="AG328" s="149" t="s">
        <v>1344</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268" t="s">
        <v>1459</v>
      </c>
      <c r="D329" s="269"/>
      <c r="E329" s="269"/>
      <c r="F329" s="269"/>
      <c r="G329" s="269"/>
      <c r="H329" s="159"/>
      <c r="I329" s="159"/>
      <c r="J329" s="159"/>
      <c r="K329" s="159"/>
      <c r="L329" s="159"/>
      <c r="M329" s="159"/>
      <c r="N329" s="158"/>
      <c r="O329" s="158"/>
      <c r="P329" s="158"/>
      <c r="Q329" s="158"/>
      <c r="R329" s="159"/>
      <c r="S329" s="159"/>
      <c r="T329" s="159"/>
      <c r="U329" s="159"/>
      <c r="V329" s="159"/>
      <c r="W329" s="159"/>
      <c r="X329" s="159"/>
      <c r="Y329" s="149"/>
      <c r="Z329" s="149"/>
      <c r="AA329" s="149"/>
      <c r="AB329" s="149"/>
      <c r="AC329" s="149"/>
      <c r="AD329" s="149"/>
      <c r="AE329" s="149"/>
      <c r="AF329" s="149"/>
      <c r="AG329" s="149" t="s">
        <v>318</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8">
        <v>161</v>
      </c>
      <c r="B330" s="169" t="s">
        <v>1584</v>
      </c>
      <c r="C330" s="184" t="s">
        <v>2494</v>
      </c>
      <c r="D330" s="170" t="s">
        <v>1340</v>
      </c>
      <c r="E330" s="171">
        <v>2</v>
      </c>
      <c r="F330" s="172"/>
      <c r="G330" s="173">
        <f>ROUND(E330*F330,2)</f>
        <v>0</v>
      </c>
      <c r="H330" s="172"/>
      <c r="I330" s="173">
        <f>ROUND(E330*H330,2)</f>
        <v>0</v>
      </c>
      <c r="J330" s="172"/>
      <c r="K330" s="173">
        <f>ROUND(E330*J330,2)</f>
        <v>0</v>
      </c>
      <c r="L330" s="173">
        <v>21</v>
      </c>
      <c r="M330" s="173">
        <f>G330*(1+L330/100)</f>
        <v>0</v>
      </c>
      <c r="N330" s="171">
        <v>0</v>
      </c>
      <c r="O330" s="171">
        <f>ROUND(E330*N330,2)</f>
        <v>0</v>
      </c>
      <c r="P330" s="171">
        <v>0</v>
      </c>
      <c r="Q330" s="171">
        <f>ROUND(E330*P330,2)</f>
        <v>0</v>
      </c>
      <c r="R330" s="173"/>
      <c r="S330" s="173" t="s">
        <v>529</v>
      </c>
      <c r="T330" s="174" t="s">
        <v>289</v>
      </c>
      <c r="U330" s="159">
        <v>0</v>
      </c>
      <c r="V330" s="159">
        <f>ROUND(E330*U330,2)</f>
        <v>0</v>
      </c>
      <c r="W330" s="159"/>
      <c r="X330" s="159" t="s">
        <v>302</v>
      </c>
      <c r="Y330" s="149"/>
      <c r="Z330" s="149"/>
      <c r="AA330" s="149"/>
      <c r="AB330" s="149"/>
      <c r="AC330" s="149"/>
      <c r="AD330" s="149"/>
      <c r="AE330" s="149"/>
      <c r="AF330" s="149"/>
      <c r="AG330" s="149" t="s">
        <v>1344</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268" t="s">
        <v>1585</v>
      </c>
      <c r="D331" s="269"/>
      <c r="E331" s="269"/>
      <c r="F331" s="269"/>
      <c r="G331" s="269"/>
      <c r="H331" s="159"/>
      <c r="I331" s="159"/>
      <c r="J331" s="159"/>
      <c r="K331" s="159"/>
      <c r="L331" s="159"/>
      <c r="M331" s="159"/>
      <c r="N331" s="158"/>
      <c r="O331" s="158"/>
      <c r="P331" s="158"/>
      <c r="Q331" s="158"/>
      <c r="R331" s="159"/>
      <c r="S331" s="159"/>
      <c r="T331" s="159"/>
      <c r="U331" s="159"/>
      <c r="V331" s="159"/>
      <c r="W331" s="159"/>
      <c r="X331" s="159"/>
      <c r="Y331" s="149"/>
      <c r="Z331" s="149"/>
      <c r="AA331" s="149"/>
      <c r="AB331" s="149"/>
      <c r="AC331" s="149"/>
      <c r="AD331" s="149"/>
      <c r="AE331" s="149"/>
      <c r="AF331" s="149"/>
      <c r="AG331" s="149" t="s">
        <v>318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x14ac:dyDescent="0.2">
      <c r="A332" s="161" t="s">
        <v>283</v>
      </c>
      <c r="B332" s="162" t="s">
        <v>184</v>
      </c>
      <c r="C332" s="182" t="s">
        <v>185</v>
      </c>
      <c r="D332" s="163"/>
      <c r="E332" s="164"/>
      <c r="F332" s="165"/>
      <c r="G332" s="165">
        <f>SUMIF(AG333:AG340,"&lt;&gt;NOR",G333:G340)</f>
        <v>0</v>
      </c>
      <c r="H332" s="165"/>
      <c r="I332" s="165">
        <f>SUM(I333:I340)</f>
        <v>0</v>
      </c>
      <c r="J332" s="165"/>
      <c r="K332" s="165">
        <f>SUM(K333:K340)</f>
        <v>0</v>
      </c>
      <c r="L332" s="165"/>
      <c r="M332" s="165">
        <f>SUM(M333:M340)</f>
        <v>0</v>
      </c>
      <c r="N332" s="164"/>
      <c r="O332" s="164">
        <f>SUM(O333:O340)</f>
        <v>0</v>
      </c>
      <c r="P332" s="164"/>
      <c r="Q332" s="164">
        <f>SUM(Q333:Q340)</f>
        <v>0</v>
      </c>
      <c r="R332" s="165"/>
      <c r="S332" s="165"/>
      <c r="T332" s="166"/>
      <c r="U332" s="160"/>
      <c r="V332" s="160">
        <f>SUM(V333:V340)</f>
        <v>0</v>
      </c>
      <c r="W332" s="160"/>
      <c r="X332" s="160"/>
      <c r="AG332" t="s">
        <v>284</v>
      </c>
    </row>
    <row r="333" spans="1:60" outlineLevel="1" x14ac:dyDescent="0.2">
      <c r="A333" s="168">
        <v>162</v>
      </c>
      <c r="B333" s="169" t="s">
        <v>1586</v>
      </c>
      <c r="C333" s="184" t="s">
        <v>1587</v>
      </c>
      <c r="D333" s="170" t="s">
        <v>1340</v>
      </c>
      <c r="E333" s="171">
        <v>2</v>
      </c>
      <c r="F333" s="172"/>
      <c r="G333" s="173">
        <f>ROUND(E333*F333,2)</f>
        <v>0</v>
      </c>
      <c r="H333" s="172"/>
      <c r="I333" s="173">
        <f>ROUND(E333*H333,2)</f>
        <v>0</v>
      </c>
      <c r="J333" s="172"/>
      <c r="K333" s="173">
        <f>ROUND(E333*J333,2)</f>
        <v>0</v>
      </c>
      <c r="L333" s="173">
        <v>21</v>
      </c>
      <c r="M333" s="173">
        <f>G333*(1+L333/100)</f>
        <v>0</v>
      </c>
      <c r="N333" s="171">
        <v>0</v>
      </c>
      <c r="O333" s="171">
        <f>ROUND(E333*N333,2)</f>
        <v>0</v>
      </c>
      <c r="P333" s="171">
        <v>0</v>
      </c>
      <c r="Q333" s="171">
        <f>ROUND(E333*P333,2)</f>
        <v>0</v>
      </c>
      <c r="R333" s="173"/>
      <c r="S333" s="173" t="s">
        <v>529</v>
      </c>
      <c r="T333" s="174" t="s">
        <v>289</v>
      </c>
      <c r="U333" s="159">
        <v>0</v>
      </c>
      <c r="V333" s="159">
        <f>ROUND(E333*U333,2)</f>
        <v>0</v>
      </c>
      <c r="W333" s="159"/>
      <c r="X333" s="159" t="s">
        <v>361</v>
      </c>
      <c r="Y333" s="149"/>
      <c r="Z333" s="149"/>
      <c r="AA333" s="149"/>
      <c r="AB333" s="149"/>
      <c r="AC333" s="149"/>
      <c r="AD333" s="149"/>
      <c r="AE333" s="149"/>
      <c r="AF333" s="149"/>
      <c r="AG333" s="149" t="s">
        <v>1341</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268" t="s">
        <v>1588</v>
      </c>
      <c r="D334" s="269"/>
      <c r="E334" s="269"/>
      <c r="F334" s="269"/>
      <c r="G334" s="269"/>
      <c r="H334" s="159"/>
      <c r="I334" s="159"/>
      <c r="J334" s="159"/>
      <c r="K334" s="159"/>
      <c r="L334" s="159"/>
      <c r="M334" s="159"/>
      <c r="N334" s="158"/>
      <c r="O334" s="158"/>
      <c r="P334" s="158"/>
      <c r="Q334" s="158"/>
      <c r="R334" s="159"/>
      <c r="S334" s="159"/>
      <c r="T334" s="159"/>
      <c r="U334" s="159"/>
      <c r="V334" s="159"/>
      <c r="W334" s="159"/>
      <c r="X334" s="159"/>
      <c r="Y334" s="149"/>
      <c r="Z334" s="149"/>
      <c r="AA334" s="149"/>
      <c r="AB334" s="149"/>
      <c r="AC334" s="149"/>
      <c r="AD334" s="149"/>
      <c r="AE334" s="149"/>
      <c r="AF334" s="149"/>
      <c r="AG334" s="149" t="s">
        <v>318</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8">
        <v>163</v>
      </c>
      <c r="B335" s="169" t="s">
        <v>1589</v>
      </c>
      <c r="C335" s="184" t="s">
        <v>1590</v>
      </c>
      <c r="D335" s="170" t="s">
        <v>1340</v>
      </c>
      <c r="E335" s="171">
        <v>2</v>
      </c>
      <c r="F335" s="172"/>
      <c r="G335" s="173">
        <f>ROUND(E335*F335,2)</f>
        <v>0</v>
      </c>
      <c r="H335" s="172"/>
      <c r="I335" s="173">
        <f>ROUND(E335*H335,2)</f>
        <v>0</v>
      </c>
      <c r="J335" s="172"/>
      <c r="K335" s="173">
        <f>ROUND(E335*J335,2)</f>
        <v>0</v>
      </c>
      <c r="L335" s="173">
        <v>21</v>
      </c>
      <c r="M335" s="173">
        <f>G335*(1+L335/100)</f>
        <v>0</v>
      </c>
      <c r="N335" s="171">
        <v>0</v>
      </c>
      <c r="O335" s="171">
        <f>ROUND(E335*N335,2)</f>
        <v>0</v>
      </c>
      <c r="P335" s="171">
        <v>0</v>
      </c>
      <c r="Q335" s="171">
        <f>ROUND(E335*P335,2)</f>
        <v>0</v>
      </c>
      <c r="R335" s="173"/>
      <c r="S335" s="173" t="s">
        <v>529</v>
      </c>
      <c r="T335" s="174" t="s">
        <v>289</v>
      </c>
      <c r="U335" s="159">
        <v>0</v>
      </c>
      <c r="V335" s="159">
        <f>ROUND(E335*U335,2)</f>
        <v>0</v>
      </c>
      <c r="W335" s="159"/>
      <c r="X335" s="159" t="s">
        <v>361</v>
      </c>
      <c r="Y335" s="149"/>
      <c r="Z335" s="149"/>
      <c r="AA335" s="149"/>
      <c r="AB335" s="149"/>
      <c r="AC335" s="149"/>
      <c r="AD335" s="149"/>
      <c r="AE335" s="149"/>
      <c r="AF335" s="149"/>
      <c r="AG335" s="149" t="s">
        <v>1341</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68" t="s">
        <v>1591</v>
      </c>
      <c r="D336" s="269"/>
      <c r="E336" s="269"/>
      <c r="F336" s="269"/>
      <c r="G336" s="269"/>
      <c r="H336" s="159"/>
      <c r="I336" s="159"/>
      <c r="J336" s="159"/>
      <c r="K336" s="159"/>
      <c r="L336" s="159"/>
      <c r="M336" s="159"/>
      <c r="N336" s="158"/>
      <c r="O336" s="158"/>
      <c r="P336" s="158"/>
      <c r="Q336" s="158"/>
      <c r="R336" s="159"/>
      <c r="S336" s="159"/>
      <c r="T336" s="159"/>
      <c r="U336" s="159"/>
      <c r="V336" s="159"/>
      <c r="W336" s="159"/>
      <c r="X336" s="159"/>
      <c r="Y336" s="149"/>
      <c r="Z336" s="149"/>
      <c r="AA336" s="149"/>
      <c r="AB336" s="149"/>
      <c r="AC336" s="149"/>
      <c r="AD336" s="149"/>
      <c r="AE336" s="149"/>
      <c r="AF336" s="149"/>
      <c r="AG336" s="149" t="s">
        <v>318</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68">
        <v>164</v>
      </c>
      <c r="B337" s="169" t="s">
        <v>1592</v>
      </c>
      <c r="C337" s="184" t="s">
        <v>1593</v>
      </c>
      <c r="D337" s="170" t="s">
        <v>1340</v>
      </c>
      <c r="E337" s="171">
        <v>2</v>
      </c>
      <c r="F337" s="172"/>
      <c r="G337" s="173">
        <f>ROUND(E337*F337,2)</f>
        <v>0</v>
      </c>
      <c r="H337" s="172"/>
      <c r="I337" s="173">
        <f>ROUND(E337*H337,2)</f>
        <v>0</v>
      </c>
      <c r="J337" s="172"/>
      <c r="K337" s="173">
        <f>ROUND(E337*J337,2)</f>
        <v>0</v>
      </c>
      <c r="L337" s="173">
        <v>21</v>
      </c>
      <c r="M337" s="173">
        <f>G337*(1+L337/100)</f>
        <v>0</v>
      </c>
      <c r="N337" s="171">
        <v>0</v>
      </c>
      <c r="O337" s="171">
        <f>ROUND(E337*N337,2)</f>
        <v>0</v>
      </c>
      <c r="P337" s="171">
        <v>0</v>
      </c>
      <c r="Q337" s="171">
        <f>ROUND(E337*P337,2)</f>
        <v>0</v>
      </c>
      <c r="R337" s="173"/>
      <c r="S337" s="173" t="s">
        <v>529</v>
      </c>
      <c r="T337" s="174" t="s">
        <v>289</v>
      </c>
      <c r="U337" s="159">
        <v>0</v>
      </c>
      <c r="V337" s="159">
        <f>ROUND(E337*U337,2)</f>
        <v>0</v>
      </c>
      <c r="W337" s="159"/>
      <c r="X337" s="159" t="s">
        <v>361</v>
      </c>
      <c r="Y337" s="149"/>
      <c r="Z337" s="149"/>
      <c r="AA337" s="149"/>
      <c r="AB337" s="149"/>
      <c r="AC337" s="149"/>
      <c r="AD337" s="149"/>
      <c r="AE337" s="149"/>
      <c r="AF337" s="149"/>
      <c r="AG337" s="149" t="s">
        <v>1341</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268" t="s">
        <v>1369</v>
      </c>
      <c r="D338" s="269"/>
      <c r="E338" s="269"/>
      <c r="F338" s="269"/>
      <c r="G338" s="269"/>
      <c r="H338" s="159"/>
      <c r="I338" s="159"/>
      <c r="J338" s="159"/>
      <c r="K338" s="159"/>
      <c r="L338" s="159"/>
      <c r="M338" s="159"/>
      <c r="N338" s="158"/>
      <c r="O338" s="158"/>
      <c r="P338" s="158"/>
      <c r="Q338" s="158"/>
      <c r="R338" s="159"/>
      <c r="S338" s="159"/>
      <c r="T338" s="159"/>
      <c r="U338" s="159"/>
      <c r="V338" s="159"/>
      <c r="W338" s="159"/>
      <c r="X338" s="159"/>
      <c r="Y338" s="149"/>
      <c r="Z338" s="149"/>
      <c r="AA338" s="149"/>
      <c r="AB338" s="149"/>
      <c r="AC338" s="149"/>
      <c r="AD338" s="149"/>
      <c r="AE338" s="149"/>
      <c r="AF338" s="149"/>
      <c r="AG338" s="149" t="s">
        <v>318</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68">
        <v>165</v>
      </c>
      <c r="B339" s="169" t="s">
        <v>1594</v>
      </c>
      <c r="C339" s="184" t="s">
        <v>1595</v>
      </c>
      <c r="D339" s="170" t="s">
        <v>1340</v>
      </c>
      <c r="E339" s="171">
        <v>2</v>
      </c>
      <c r="F339" s="172"/>
      <c r="G339" s="173">
        <f>ROUND(E339*F339,2)</f>
        <v>0</v>
      </c>
      <c r="H339" s="172"/>
      <c r="I339" s="173">
        <f>ROUND(E339*H339,2)</f>
        <v>0</v>
      </c>
      <c r="J339" s="172"/>
      <c r="K339" s="173">
        <f>ROUND(E339*J339,2)</f>
        <v>0</v>
      </c>
      <c r="L339" s="173">
        <v>21</v>
      </c>
      <c r="M339" s="173">
        <f>G339*(1+L339/100)</f>
        <v>0</v>
      </c>
      <c r="N339" s="171">
        <v>0</v>
      </c>
      <c r="O339" s="171">
        <f>ROUND(E339*N339,2)</f>
        <v>0</v>
      </c>
      <c r="P339" s="171">
        <v>0</v>
      </c>
      <c r="Q339" s="171">
        <f>ROUND(E339*P339,2)</f>
        <v>0</v>
      </c>
      <c r="R339" s="173"/>
      <c r="S339" s="173" t="s">
        <v>529</v>
      </c>
      <c r="T339" s="174" t="s">
        <v>289</v>
      </c>
      <c r="U339" s="159">
        <v>0</v>
      </c>
      <c r="V339" s="159">
        <f>ROUND(E339*U339,2)</f>
        <v>0</v>
      </c>
      <c r="W339" s="159"/>
      <c r="X339" s="159" t="s">
        <v>361</v>
      </c>
      <c r="Y339" s="149"/>
      <c r="Z339" s="149"/>
      <c r="AA339" s="149"/>
      <c r="AB339" s="149"/>
      <c r="AC339" s="149"/>
      <c r="AD339" s="149"/>
      <c r="AE339" s="149"/>
      <c r="AF339" s="149"/>
      <c r="AG339" s="149" t="s">
        <v>1341</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268" t="s">
        <v>1591</v>
      </c>
      <c r="D340" s="269"/>
      <c r="E340" s="269"/>
      <c r="F340" s="269"/>
      <c r="G340" s="269"/>
      <c r="H340" s="159"/>
      <c r="I340" s="159"/>
      <c r="J340" s="159"/>
      <c r="K340" s="159"/>
      <c r="L340" s="159"/>
      <c r="M340" s="159"/>
      <c r="N340" s="158"/>
      <c r="O340" s="158"/>
      <c r="P340" s="158"/>
      <c r="Q340" s="158"/>
      <c r="R340" s="159"/>
      <c r="S340" s="159"/>
      <c r="T340" s="159"/>
      <c r="U340" s="159"/>
      <c r="V340" s="159"/>
      <c r="W340" s="159"/>
      <c r="X340" s="159"/>
      <c r="Y340" s="149"/>
      <c r="Z340" s="149"/>
      <c r="AA340" s="149"/>
      <c r="AB340" s="149"/>
      <c r="AC340" s="149"/>
      <c r="AD340" s="149"/>
      <c r="AE340" s="149"/>
      <c r="AF340" s="149"/>
      <c r="AG340" s="149" t="s">
        <v>318</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x14ac:dyDescent="0.2">
      <c r="A341" s="161" t="s">
        <v>283</v>
      </c>
      <c r="B341" s="162" t="s">
        <v>186</v>
      </c>
      <c r="C341" s="182" t="s">
        <v>187</v>
      </c>
      <c r="D341" s="163"/>
      <c r="E341" s="164"/>
      <c r="F341" s="165"/>
      <c r="G341" s="165">
        <f>SUMIF(AG342:AG349,"&lt;&gt;NOR",G342:G349)</f>
        <v>0</v>
      </c>
      <c r="H341" s="165"/>
      <c r="I341" s="165">
        <f>SUM(I342:I349)</f>
        <v>0</v>
      </c>
      <c r="J341" s="165"/>
      <c r="K341" s="165">
        <f>SUM(K342:K349)</f>
        <v>0</v>
      </c>
      <c r="L341" s="165"/>
      <c r="M341" s="165">
        <f>SUM(M342:M349)</f>
        <v>0</v>
      </c>
      <c r="N341" s="164"/>
      <c r="O341" s="164">
        <f>SUM(O342:O349)</f>
        <v>0</v>
      </c>
      <c r="P341" s="164"/>
      <c r="Q341" s="164">
        <f>SUM(Q342:Q349)</f>
        <v>0</v>
      </c>
      <c r="R341" s="165"/>
      <c r="S341" s="165"/>
      <c r="T341" s="166"/>
      <c r="U341" s="160"/>
      <c r="V341" s="160">
        <f>SUM(V342:V349)</f>
        <v>0</v>
      </c>
      <c r="W341" s="160"/>
      <c r="X341" s="160"/>
      <c r="AG341" t="s">
        <v>284</v>
      </c>
    </row>
    <row r="342" spans="1:60" outlineLevel="1" x14ac:dyDescent="0.2">
      <c r="A342" s="168">
        <v>166</v>
      </c>
      <c r="B342" s="169" t="s">
        <v>1596</v>
      </c>
      <c r="C342" s="184" t="s">
        <v>1587</v>
      </c>
      <c r="D342" s="170" t="s">
        <v>1340</v>
      </c>
      <c r="E342" s="171">
        <v>6</v>
      </c>
      <c r="F342" s="172"/>
      <c r="G342" s="173">
        <f>ROUND(E342*F342,2)</f>
        <v>0</v>
      </c>
      <c r="H342" s="172"/>
      <c r="I342" s="173">
        <f>ROUND(E342*H342,2)</f>
        <v>0</v>
      </c>
      <c r="J342" s="172"/>
      <c r="K342" s="173">
        <f>ROUND(E342*J342,2)</f>
        <v>0</v>
      </c>
      <c r="L342" s="173">
        <v>21</v>
      </c>
      <c r="M342" s="173">
        <f>G342*(1+L342/100)</f>
        <v>0</v>
      </c>
      <c r="N342" s="171">
        <v>0</v>
      </c>
      <c r="O342" s="171">
        <f>ROUND(E342*N342,2)</f>
        <v>0</v>
      </c>
      <c r="P342" s="171">
        <v>0</v>
      </c>
      <c r="Q342" s="171">
        <f>ROUND(E342*P342,2)</f>
        <v>0</v>
      </c>
      <c r="R342" s="173"/>
      <c r="S342" s="173" t="s">
        <v>529</v>
      </c>
      <c r="T342" s="174" t="s">
        <v>289</v>
      </c>
      <c r="U342" s="159">
        <v>0</v>
      </c>
      <c r="V342" s="159">
        <f>ROUND(E342*U342,2)</f>
        <v>0</v>
      </c>
      <c r="W342" s="159"/>
      <c r="X342" s="159" t="s">
        <v>361</v>
      </c>
      <c r="Y342" s="149"/>
      <c r="Z342" s="149"/>
      <c r="AA342" s="149"/>
      <c r="AB342" s="149"/>
      <c r="AC342" s="149"/>
      <c r="AD342" s="149"/>
      <c r="AE342" s="149"/>
      <c r="AF342" s="149"/>
      <c r="AG342" s="149" t="s">
        <v>1341</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268" t="s">
        <v>1597</v>
      </c>
      <c r="D343" s="269"/>
      <c r="E343" s="269"/>
      <c r="F343" s="269"/>
      <c r="G343" s="269"/>
      <c r="H343" s="159"/>
      <c r="I343" s="159"/>
      <c r="J343" s="159"/>
      <c r="K343" s="159"/>
      <c r="L343" s="159"/>
      <c r="M343" s="159"/>
      <c r="N343" s="158"/>
      <c r="O343" s="158"/>
      <c r="P343" s="158"/>
      <c r="Q343" s="158"/>
      <c r="R343" s="159"/>
      <c r="S343" s="159"/>
      <c r="T343" s="159"/>
      <c r="U343" s="159"/>
      <c r="V343" s="159"/>
      <c r="W343" s="159"/>
      <c r="X343" s="159"/>
      <c r="Y343" s="149"/>
      <c r="Z343" s="149"/>
      <c r="AA343" s="149"/>
      <c r="AB343" s="149"/>
      <c r="AC343" s="149"/>
      <c r="AD343" s="149"/>
      <c r="AE343" s="149"/>
      <c r="AF343" s="149"/>
      <c r="AG343" s="149" t="s">
        <v>318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68">
        <v>167</v>
      </c>
      <c r="B344" s="169" t="s">
        <v>1598</v>
      </c>
      <c r="C344" s="184" t="s">
        <v>1590</v>
      </c>
      <c r="D344" s="170" t="s">
        <v>1340</v>
      </c>
      <c r="E344" s="171">
        <v>12</v>
      </c>
      <c r="F344" s="172"/>
      <c r="G344" s="173">
        <f>ROUND(E344*F344,2)</f>
        <v>0</v>
      </c>
      <c r="H344" s="172"/>
      <c r="I344" s="173">
        <f>ROUND(E344*H344,2)</f>
        <v>0</v>
      </c>
      <c r="J344" s="172"/>
      <c r="K344" s="173">
        <f>ROUND(E344*J344,2)</f>
        <v>0</v>
      </c>
      <c r="L344" s="173">
        <v>21</v>
      </c>
      <c r="M344" s="173">
        <f>G344*(1+L344/100)</f>
        <v>0</v>
      </c>
      <c r="N344" s="171">
        <v>0</v>
      </c>
      <c r="O344" s="171">
        <f>ROUND(E344*N344,2)</f>
        <v>0</v>
      </c>
      <c r="P344" s="171">
        <v>0</v>
      </c>
      <c r="Q344" s="171">
        <f>ROUND(E344*P344,2)</f>
        <v>0</v>
      </c>
      <c r="R344" s="173"/>
      <c r="S344" s="173" t="s">
        <v>529</v>
      </c>
      <c r="T344" s="174" t="s">
        <v>289</v>
      </c>
      <c r="U344" s="159">
        <v>0</v>
      </c>
      <c r="V344" s="159">
        <f>ROUND(E344*U344,2)</f>
        <v>0</v>
      </c>
      <c r="W344" s="159"/>
      <c r="X344" s="159" t="s">
        <v>361</v>
      </c>
      <c r="Y344" s="149"/>
      <c r="Z344" s="149"/>
      <c r="AA344" s="149"/>
      <c r="AB344" s="149"/>
      <c r="AC344" s="149"/>
      <c r="AD344" s="149"/>
      <c r="AE344" s="149"/>
      <c r="AF344" s="149"/>
      <c r="AG344" s="149" t="s">
        <v>1341</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268" t="s">
        <v>1591</v>
      </c>
      <c r="D345" s="269"/>
      <c r="E345" s="269"/>
      <c r="F345" s="269"/>
      <c r="G345" s="269"/>
      <c r="H345" s="159"/>
      <c r="I345" s="159"/>
      <c r="J345" s="159"/>
      <c r="K345" s="159"/>
      <c r="L345" s="159"/>
      <c r="M345" s="159"/>
      <c r="N345" s="158"/>
      <c r="O345" s="158"/>
      <c r="P345" s="158"/>
      <c r="Q345" s="158"/>
      <c r="R345" s="159"/>
      <c r="S345" s="159"/>
      <c r="T345" s="159"/>
      <c r="U345" s="159"/>
      <c r="V345" s="159"/>
      <c r="W345" s="159"/>
      <c r="X345" s="159"/>
      <c r="Y345" s="149"/>
      <c r="Z345" s="149"/>
      <c r="AA345" s="149"/>
      <c r="AB345" s="149"/>
      <c r="AC345" s="149"/>
      <c r="AD345" s="149"/>
      <c r="AE345" s="149"/>
      <c r="AF345" s="149"/>
      <c r="AG345" s="149" t="s">
        <v>318</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168</v>
      </c>
      <c r="B346" s="169" t="s">
        <v>1599</v>
      </c>
      <c r="C346" s="184" t="s">
        <v>1593</v>
      </c>
      <c r="D346" s="170" t="s">
        <v>1340</v>
      </c>
      <c r="E346" s="171">
        <v>1</v>
      </c>
      <c r="F346" s="172"/>
      <c r="G346" s="173">
        <f>ROUND(E346*F346,2)</f>
        <v>0</v>
      </c>
      <c r="H346" s="172"/>
      <c r="I346" s="173">
        <f>ROUND(E346*H346,2)</f>
        <v>0</v>
      </c>
      <c r="J346" s="172"/>
      <c r="K346" s="173">
        <f>ROUND(E346*J346,2)</f>
        <v>0</v>
      </c>
      <c r="L346" s="173">
        <v>21</v>
      </c>
      <c r="M346" s="173">
        <f>G346*(1+L346/100)</f>
        <v>0</v>
      </c>
      <c r="N346" s="171">
        <v>0</v>
      </c>
      <c r="O346" s="171">
        <f>ROUND(E346*N346,2)</f>
        <v>0</v>
      </c>
      <c r="P346" s="171">
        <v>0</v>
      </c>
      <c r="Q346" s="171">
        <f>ROUND(E346*P346,2)</f>
        <v>0</v>
      </c>
      <c r="R346" s="173"/>
      <c r="S346" s="173" t="s">
        <v>529</v>
      </c>
      <c r="T346" s="174" t="s">
        <v>289</v>
      </c>
      <c r="U346" s="159">
        <v>0</v>
      </c>
      <c r="V346" s="159">
        <f>ROUND(E346*U346,2)</f>
        <v>0</v>
      </c>
      <c r="W346" s="159"/>
      <c r="X346" s="159" t="s">
        <v>361</v>
      </c>
      <c r="Y346" s="149"/>
      <c r="Z346" s="149"/>
      <c r="AA346" s="149"/>
      <c r="AB346" s="149"/>
      <c r="AC346" s="149"/>
      <c r="AD346" s="149"/>
      <c r="AE346" s="149"/>
      <c r="AF346" s="149"/>
      <c r="AG346" s="149" t="s">
        <v>1341</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8" t="s">
        <v>1369</v>
      </c>
      <c r="D347" s="269"/>
      <c r="E347" s="269"/>
      <c r="F347" s="269"/>
      <c r="G347" s="269"/>
      <c r="H347" s="159"/>
      <c r="I347" s="159"/>
      <c r="J347" s="159"/>
      <c r="K347" s="159"/>
      <c r="L347" s="159"/>
      <c r="M347" s="159"/>
      <c r="N347" s="158"/>
      <c r="O347" s="158"/>
      <c r="P347" s="158"/>
      <c r="Q347" s="158"/>
      <c r="R347" s="159"/>
      <c r="S347" s="159"/>
      <c r="T347" s="159"/>
      <c r="U347" s="159"/>
      <c r="V347" s="159"/>
      <c r="W347" s="159"/>
      <c r="X347" s="159"/>
      <c r="Y347" s="149"/>
      <c r="Z347" s="149"/>
      <c r="AA347" s="149"/>
      <c r="AB347" s="149"/>
      <c r="AC347" s="149"/>
      <c r="AD347" s="149"/>
      <c r="AE347" s="149"/>
      <c r="AF347" s="149"/>
      <c r="AG347" s="149" t="s">
        <v>318</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68">
        <v>169</v>
      </c>
      <c r="B348" s="169" t="s">
        <v>1600</v>
      </c>
      <c r="C348" s="184" t="s">
        <v>1595</v>
      </c>
      <c r="D348" s="170" t="s">
        <v>1340</v>
      </c>
      <c r="E348" s="171">
        <v>6</v>
      </c>
      <c r="F348" s="172"/>
      <c r="G348" s="173">
        <f>ROUND(E348*F348,2)</f>
        <v>0</v>
      </c>
      <c r="H348" s="172"/>
      <c r="I348" s="173">
        <f>ROUND(E348*H348,2)</f>
        <v>0</v>
      </c>
      <c r="J348" s="172"/>
      <c r="K348" s="173">
        <f>ROUND(E348*J348,2)</f>
        <v>0</v>
      </c>
      <c r="L348" s="173">
        <v>21</v>
      </c>
      <c r="M348" s="173">
        <f>G348*(1+L348/100)</f>
        <v>0</v>
      </c>
      <c r="N348" s="171">
        <v>0</v>
      </c>
      <c r="O348" s="171">
        <f>ROUND(E348*N348,2)</f>
        <v>0</v>
      </c>
      <c r="P348" s="171">
        <v>0</v>
      </c>
      <c r="Q348" s="171">
        <f>ROUND(E348*P348,2)</f>
        <v>0</v>
      </c>
      <c r="R348" s="173"/>
      <c r="S348" s="173" t="s">
        <v>529</v>
      </c>
      <c r="T348" s="174" t="s">
        <v>289</v>
      </c>
      <c r="U348" s="159">
        <v>0</v>
      </c>
      <c r="V348" s="159">
        <f>ROUND(E348*U348,2)</f>
        <v>0</v>
      </c>
      <c r="W348" s="159"/>
      <c r="X348" s="159" t="s">
        <v>361</v>
      </c>
      <c r="Y348" s="149"/>
      <c r="Z348" s="149"/>
      <c r="AA348" s="149"/>
      <c r="AB348" s="149"/>
      <c r="AC348" s="149"/>
      <c r="AD348" s="149"/>
      <c r="AE348" s="149"/>
      <c r="AF348" s="149"/>
      <c r="AG348" s="149" t="s">
        <v>1341</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268" t="s">
        <v>1591</v>
      </c>
      <c r="D349" s="269"/>
      <c r="E349" s="269"/>
      <c r="F349" s="269"/>
      <c r="G349" s="269"/>
      <c r="H349" s="159"/>
      <c r="I349" s="159"/>
      <c r="J349" s="159"/>
      <c r="K349" s="159"/>
      <c r="L349" s="159"/>
      <c r="M349" s="159"/>
      <c r="N349" s="158"/>
      <c r="O349" s="158"/>
      <c r="P349" s="158"/>
      <c r="Q349" s="158"/>
      <c r="R349" s="159"/>
      <c r="S349" s="159"/>
      <c r="T349" s="159"/>
      <c r="U349" s="159"/>
      <c r="V349" s="159"/>
      <c r="W349" s="159"/>
      <c r="X349" s="159"/>
      <c r="Y349" s="149"/>
      <c r="Z349" s="149"/>
      <c r="AA349" s="149"/>
      <c r="AB349" s="149"/>
      <c r="AC349" s="149"/>
      <c r="AD349" s="149"/>
      <c r="AE349" s="149"/>
      <c r="AF349" s="149"/>
      <c r="AG349" s="149" t="s">
        <v>318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1" t="s">
        <v>283</v>
      </c>
      <c r="B350" s="162" t="s">
        <v>188</v>
      </c>
      <c r="C350" s="182" t="s">
        <v>189</v>
      </c>
      <c r="D350" s="163"/>
      <c r="E350" s="164"/>
      <c r="F350" s="165"/>
      <c r="G350" s="165">
        <f>SUMIF(AG351:AG370,"&lt;&gt;NOR",G351:G370)</f>
        <v>0</v>
      </c>
      <c r="H350" s="165"/>
      <c r="I350" s="165">
        <f>SUM(I351:I370)</f>
        <v>0</v>
      </c>
      <c r="J350" s="165"/>
      <c r="K350" s="165">
        <f>SUM(K351:K370)</f>
        <v>0</v>
      </c>
      <c r="L350" s="165"/>
      <c r="M350" s="165">
        <f>SUM(M351:M370)</f>
        <v>0</v>
      </c>
      <c r="N350" s="164"/>
      <c r="O350" s="164">
        <f>SUM(O351:O370)</f>
        <v>0</v>
      </c>
      <c r="P350" s="164"/>
      <c r="Q350" s="164">
        <f>SUM(Q351:Q370)</f>
        <v>0</v>
      </c>
      <c r="R350" s="165"/>
      <c r="S350" s="165"/>
      <c r="T350" s="166"/>
      <c r="U350" s="160"/>
      <c r="V350" s="160">
        <f>SUM(V351:V370)</f>
        <v>0</v>
      </c>
      <c r="W350" s="160"/>
      <c r="X350" s="160"/>
      <c r="AG350" t="s">
        <v>284</v>
      </c>
    </row>
    <row r="351" spans="1:60" outlineLevel="1" x14ac:dyDescent="0.2">
      <c r="A351" s="175">
        <v>170</v>
      </c>
      <c r="B351" s="176" t="s">
        <v>1601</v>
      </c>
      <c r="C351" s="183" t="s">
        <v>1602</v>
      </c>
      <c r="D351" s="177" t="s">
        <v>1340</v>
      </c>
      <c r="E351" s="178">
        <v>100</v>
      </c>
      <c r="F351" s="179"/>
      <c r="G351" s="180">
        <f>ROUND(E351*F351,2)</f>
        <v>0</v>
      </c>
      <c r="H351" s="179"/>
      <c r="I351" s="180">
        <f>ROUND(E351*H351,2)</f>
        <v>0</v>
      </c>
      <c r="J351" s="179"/>
      <c r="K351" s="180">
        <f>ROUND(E351*J351,2)</f>
        <v>0</v>
      </c>
      <c r="L351" s="180">
        <v>21</v>
      </c>
      <c r="M351" s="180">
        <f>G351*(1+L351/100)</f>
        <v>0</v>
      </c>
      <c r="N351" s="178">
        <v>0</v>
      </c>
      <c r="O351" s="178">
        <f>ROUND(E351*N351,2)</f>
        <v>0</v>
      </c>
      <c r="P351" s="178">
        <v>0</v>
      </c>
      <c r="Q351" s="178">
        <f>ROUND(E351*P351,2)</f>
        <v>0</v>
      </c>
      <c r="R351" s="180"/>
      <c r="S351" s="180" t="s">
        <v>529</v>
      </c>
      <c r="T351" s="181" t="s">
        <v>289</v>
      </c>
      <c r="U351" s="159">
        <v>0</v>
      </c>
      <c r="V351" s="159">
        <f>ROUND(E351*U351,2)</f>
        <v>0</v>
      </c>
      <c r="W351" s="159"/>
      <c r="X351" s="159" t="s">
        <v>361</v>
      </c>
      <c r="Y351" s="149"/>
      <c r="Z351" s="149"/>
      <c r="AA351" s="149"/>
      <c r="AB351" s="149"/>
      <c r="AC351" s="149"/>
      <c r="AD351" s="149"/>
      <c r="AE351" s="149"/>
      <c r="AF351" s="149"/>
      <c r="AG351" s="149" t="s">
        <v>1341</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75">
        <v>171</v>
      </c>
      <c r="B352" s="176" t="s">
        <v>1603</v>
      </c>
      <c r="C352" s="183" t="s">
        <v>1604</v>
      </c>
      <c r="D352" s="177" t="s">
        <v>1340</v>
      </c>
      <c r="E352" s="178">
        <v>100</v>
      </c>
      <c r="F352" s="179"/>
      <c r="G352" s="180">
        <f>ROUND(E352*F352,2)</f>
        <v>0</v>
      </c>
      <c r="H352" s="179"/>
      <c r="I352" s="180">
        <f>ROUND(E352*H352,2)</f>
        <v>0</v>
      </c>
      <c r="J352" s="179"/>
      <c r="K352" s="180">
        <f>ROUND(E352*J352,2)</f>
        <v>0</v>
      </c>
      <c r="L352" s="180">
        <v>21</v>
      </c>
      <c r="M352" s="180">
        <f>G352*(1+L352/100)</f>
        <v>0</v>
      </c>
      <c r="N352" s="178">
        <v>0</v>
      </c>
      <c r="O352" s="178">
        <f>ROUND(E352*N352,2)</f>
        <v>0</v>
      </c>
      <c r="P352" s="178">
        <v>0</v>
      </c>
      <c r="Q352" s="178">
        <f>ROUND(E352*P352,2)</f>
        <v>0</v>
      </c>
      <c r="R352" s="180"/>
      <c r="S352" s="180" t="s">
        <v>529</v>
      </c>
      <c r="T352" s="181" t="s">
        <v>289</v>
      </c>
      <c r="U352" s="159">
        <v>0</v>
      </c>
      <c r="V352" s="159">
        <f>ROUND(E352*U352,2)</f>
        <v>0</v>
      </c>
      <c r="W352" s="159"/>
      <c r="X352" s="159" t="s">
        <v>361</v>
      </c>
      <c r="Y352" s="149"/>
      <c r="Z352" s="149"/>
      <c r="AA352" s="149"/>
      <c r="AB352" s="149"/>
      <c r="AC352" s="149"/>
      <c r="AD352" s="149"/>
      <c r="AE352" s="149"/>
      <c r="AF352" s="149"/>
      <c r="AG352" s="149" t="s">
        <v>1341</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172</v>
      </c>
      <c r="B353" s="169" t="s">
        <v>1605</v>
      </c>
      <c r="C353" s="184" t="s">
        <v>1606</v>
      </c>
      <c r="D353" s="170" t="s">
        <v>1340</v>
      </c>
      <c r="E353" s="171">
        <v>20</v>
      </c>
      <c r="F353" s="172"/>
      <c r="G353" s="173">
        <f>ROUND(E353*F353,2)</f>
        <v>0</v>
      </c>
      <c r="H353" s="172"/>
      <c r="I353" s="173">
        <f>ROUND(E353*H353,2)</f>
        <v>0</v>
      </c>
      <c r="J353" s="172"/>
      <c r="K353" s="173">
        <f>ROUND(E353*J353,2)</f>
        <v>0</v>
      </c>
      <c r="L353" s="173">
        <v>21</v>
      </c>
      <c r="M353" s="173">
        <f>G353*(1+L353/100)</f>
        <v>0</v>
      </c>
      <c r="N353" s="171">
        <v>0</v>
      </c>
      <c r="O353" s="171">
        <f>ROUND(E353*N353,2)</f>
        <v>0</v>
      </c>
      <c r="P353" s="171">
        <v>0</v>
      </c>
      <c r="Q353" s="171">
        <f>ROUND(E353*P353,2)</f>
        <v>0</v>
      </c>
      <c r="R353" s="173"/>
      <c r="S353" s="173" t="s">
        <v>529</v>
      </c>
      <c r="T353" s="174" t="s">
        <v>289</v>
      </c>
      <c r="U353" s="159">
        <v>0</v>
      </c>
      <c r="V353" s="159">
        <f>ROUND(E353*U353,2)</f>
        <v>0</v>
      </c>
      <c r="W353" s="159"/>
      <c r="X353" s="159" t="s">
        <v>361</v>
      </c>
      <c r="Y353" s="149"/>
      <c r="Z353" s="149"/>
      <c r="AA353" s="149"/>
      <c r="AB353" s="149"/>
      <c r="AC353" s="149"/>
      <c r="AD353" s="149"/>
      <c r="AE353" s="149"/>
      <c r="AF353" s="149"/>
      <c r="AG353" s="149" t="s">
        <v>1341</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268" t="s">
        <v>1607</v>
      </c>
      <c r="D354" s="269"/>
      <c r="E354" s="269"/>
      <c r="F354" s="269"/>
      <c r="G354" s="269"/>
      <c r="H354" s="159"/>
      <c r="I354" s="159"/>
      <c r="J354" s="159"/>
      <c r="K354" s="159"/>
      <c r="L354" s="159"/>
      <c r="M354" s="159"/>
      <c r="N354" s="158"/>
      <c r="O354" s="158"/>
      <c r="P354" s="158"/>
      <c r="Q354" s="158"/>
      <c r="R354" s="159"/>
      <c r="S354" s="159"/>
      <c r="T354" s="159"/>
      <c r="U354" s="159"/>
      <c r="V354" s="159"/>
      <c r="W354" s="159"/>
      <c r="X354" s="159"/>
      <c r="Y354" s="149"/>
      <c r="Z354" s="149"/>
      <c r="AA354" s="149"/>
      <c r="AB354" s="149"/>
      <c r="AC354" s="149"/>
      <c r="AD354" s="149"/>
      <c r="AE354" s="149"/>
      <c r="AF354" s="149"/>
      <c r="AG354" s="149" t="s">
        <v>318</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68">
        <v>173</v>
      </c>
      <c r="B355" s="169" t="s">
        <v>1608</v>
      </c>
      <c r="C355" s="184" t="s">
        <v>1606</v>
      </c>
      <c r="D355" s="170" t="s">
        <v>1340</v>
      </c>
      <c r="E355" s="171">
        <v>6</v>
      </c>
      <c r="F355" s="172"/>
      <c r="G355" s="173">
        <f>ROUND(E355*F355,2)</f>
        <v>0</v>
      </c>
      <c r="H355" s="172"/>
      <c r="I355" s="173">
        <f>ROUND(E355*H355,2)</f>
        <v>0</v>
      </c>
      <c r="J355" s="172"/>
      <c r="K355" s="173">
        <f>ROUND(E355*J355,2)</f>
        <v>0</v>
      </c>
      <c r="L355" s="173">
        <v>21</v>
      </c>
      <c r="M355" s="173">
        <f>G355*(1+L355/100)</f>
        <v>0</v>
      </c>
      <c r="N355" s="171">
        <v>0</v>
      </c>
      <c r="O355" s="171">
        <f>ROUND(E355*N355,2)</f>
        <v>0</v>
      </c>
      <c r="P355" s="171">
        <v>0</v>
      </c>
      <c r="Q355" s="171">
        <f>ROUND(E355*P355,2)</f>
        <v>0</v>
      </c>
      <c r="R355" s="173"/>
      <c r="S355" s="173" t="s">
        <v>529</v>
      </c>
      <c r="T355" s="174" t="s">
        <v>289</v>
      </c>
      <c r="U355" s="159">
        <v>0</v>
      </c>
      <c r="V355" s="159">
        <f>ROUND(E355*U355,2)</f>
        <v>0</v>
      </c>
      <c r="W355" s="159"/>
      <c r="X355" s="159" t="s">
        <v>361</v>
      </c>
      <c r="Y355" s="149"/>
      <c r="Z355" s="149"/>
      <c r="AA355" s="149"/>
      <c r="AB355" s="149"/>
      <c r="AC355" s="149"/>
      <c r="AD355" s="149"/>
      <c r="AE355" s="149"/>
      <c r="AF355" s="149"/>
      <c r="AG355" s="149" t="s">
        <v>1341</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268" t="s">
        <v>1609</v>
      </c>
      <c r="D356" s="269"/>
      <c r="E356" s="269"/>
      <c r="F356" s="269"/>
      <c r="G356" s="269"/>
      <c r="H356" s="159"/>
      <c r="I356" s="159"/>
      <c r="J356" s="159"/>
      <c r="K356" s="159"/>
      <c r="L356" s="159"/>
      <c r="M356" s="159"/>
      <c r="N356" s="158"/>
      <c r="O356" s="158"/>
      <c r="P356" s="158"/>
      <c r="Q356" s="158"/>
      <c r="R356" s="159"/>
      <c r="S356" s="159"/>
      <c r="T356" s="159"/>
      <c r="U356" s="159"/>
      <c r="V356" s="159"/>
      <c r="W356" s="159"/>
      <c r="X356" s="159"/>
      <c r="Y356" s="149"/>
      <c r="Z356" s="149"/>
      <c r="AA356" s="149"/>
      <c r="AB356" s="149"/>
      <c r="AC356" s="149"/>
      <c r="AD356" s="149"/>
      <c r="AE356" s="149"/>
      <c r="AF356" s="149"/>
      <c r="AG356" s="149" t="s">
        <v>318</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8">
        <v>174</v>
      </c>
      <c r="B357" s="169" t="s">
        <v>1610</v>
      </c>
      <c r="C357" s="184" t="s">
        <v>1611</v>
      </c>
      <c r="D357" s="170" t="s">
        <v>518</v>
      </c>
      <c r="E357" s="171">
        <v>6</v>
      </c>
      <c r="F357" s="172"/>
      <c r="G357" s="173">
        <f>ROUND(E357*F357,2)</f>
        <v>0</v>
      </c>
      <c r="H357" s="172"/>
      <c r="I357" s="173">
        <f>ROUND(E357*H357,2)</f>
        <v>0</v>
      </c>
      <c r="J357" s="172"/>
      <c r="K357" s="173">
        <f>ROUND(E357*J357,2)</f>
        <v>0</v>
      </c>
      <c r="L357" s="173">
        <v>21</v>
      </c>
      <c r="M357" s="173">
        <f>G357*(1+L357/100)</f>
        <v>0</v>
      </c>
      <c r="N357" s="171">
        <v>0</v>
      </c>
      <c r="O357" s="171">
        <f>ROUND(E357*N357,2)</f>
        <v>0</v>
      </c>
      <c r="P357" s="171">
        <v>0</v>
      </c>
      <c r="Q357" s="171">
        <f>ROUND(E357*P357,2)</f>
        <v>0</v>
      </c>
      <c r="R357" s="173"/>
      <c r="S357" s="173" t="s">
        <v>529</v>
      </c>
      <c r="T357" s="174" t="s">
        <v>289</v>
      </c>
      <c r="U357" s="159">
        <v>0</v>
      </c>
      <c r="V357" s="159">
        <f>ROUND(E357*U357,2)</f>
        <v>0</v>
      </c>
      <c r="W357" s="159"/>
      <c r="X357" s="159" t="s">
        <v>361</v>
      </c>
      <c r="Y357" s="149"/>
      <c r="Z357" s="149"/>
      <c r="AA357" s="149"/>
      <c r="AB357" s="149"/>
      <c r="AC357" s="149"/>
      <c r="AD357" s="149"/>
      <c r="AE357" s="149"/>
      <c r="AF357" s="149"/>
      <c r="AG357" s="149" t="s">
        <v>1341</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268" t="s">
        <v>1612</v>
      </c>
      <c r="D358" s="269"/>
      <c r="E358" s="269"/>
      <c r="F358" s="269"/>
      <c r="G358" s="269"/>
      <c r="H358" s="159"/>
      <c r="I358" s="159"/>
      <c r="J358" s="159"/>
      <c r="K358" s="159"/>
      <c r="L358" s="159"/>
      <c r="M358" s="159"/>
      <c r="N358" s="158"/>
      <c r="O358" s="158"/>
      <c r="P358" s="158"/>
      <c r="Q358" s="158"/>
      <c r="R358" s="159"/>
      <c r="S358" s="159"/>
      <c r="T358" s="159"/>
      <c r="U358" s="159"/>
      <c r="V358" s="159"/>
      <c r="W358" s="159"/>
      <c r="X358" s="159"/>
      <c r="Y358" s="149"/>
      <c r="Z358" s="149"/>
      <c r="AA358" s="149"/>
      <c r="AB358" s="149"/>
      <c r="AC358" s="149"/>
      <c r="AD358" s="149"/>
      <c r="AE358" s="149"/>
      <c r="AF358" s="149"/>
      <c r="AG358" s="149" t="s">
        <v>318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68">
        <v>175</v>
      </c>
      <c r="B359" s="169" t="s">
        <v>1613</v>
      </c>
      <c r="C359" s="184" t="s">
        <v>1611</v>
      </c>
      <c r="D359" s="170" t="s">
        <v>518</v>
      </c>
      <c r="E359" s="171">
        <v>5</v>
      </c>
      <c r="F359" s="172"/>
      <c r="G359" s="173">
        <f>ROUND(E359*F359,2)</f>
        <v>0</v>
      </c>
      <c r="H359" s="172"/>
      <c r="I359" s="173">
        <f>ROUND(E359*H359,2)</f>
        <v>0</v>
      </c>
      <c r="J359" s="172"/>
      <c r="K359" s="173">
        <f>ROUND(E359*J359,2)</f>
        <v>0</v>
      </c>
      <c r="L359" s="173">
        <v>21</v>
      </c>
      <c r="M359" s="173">
        <f>G359*(1+L359/100)</f>
        <v>0</v>
      </c>
      <c r="N359" s="171">
        <v>0</v>
      </c>
      <c r="O359" s="171">
        <f>ROUND(E359*N359,2)</f>
        <v>0</v>
      </c>
      <c r="P359" s="171">
        <v>0</v>
      </c>
      <c r="Q359" s="171">
        <f>ROUND(E359*P359,2)</f>
        <v>0</v>
      </c>
      <c r="R359" s="173"/>
      <c r="S359" s="173" t="s">
        <v>529</v>
      </c>
      <c r="T359" s="174" t="s">
        <v>289</v>
      </c>
      <c r="U359" s="159">
        <v>0</v>
      </c>
      <c r="V359" s="159">
        <f>ROUND(E359*U359,2)</f>
        <v>0</v>
      </c>
      <c r="W359" s="159"/>
      <c r="X359" s="159" t="s">
        <v>361</v>
      </c>
      <c r="Y359" s="149"/>
      <c r="Z359" s="149"/>
      <c r="AA359" s="149"/>
      <c r="AB359" s="149"/>
      <c r="AC359" s="149"/>
      <c r="AD359" s="149"/>
      <c r="AE359" s="149"/>
      <c r="AF359" s="149"/>
      <c r="AG359" s="149" t="s">
        <v>1341</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268" t="s">
        <v>1614</v>
      </c>
      <c r="D360" s="269"/>
      <c r="E360" s="269"/>
      <c r="F360" s="269"/>
      <c r="G360" s="269"/>
      <c r="H360" s="159"/>
      <c r="I360" s="159"/>
      <c r="J360" s="159"/>
      <c r="K360" s="159"/>
      <c r="L360" s="159"/>
      <c r="M360" s="159"/>
      <c r="N360" s="158"/>
      <c r="O360" s="158"/>
      <c r="P360" s="158"/>
      <c r="Q360" s="158"/>
      <c r="R360" s="159"/>
      <c r="S360" s="159"/>
      <c r="T360" s="159"/>
      <c r="U360" s="159"/>
      <c r="V360" s="159"/>
      <c r="W360" s="159"/>
      <c r="X360" s="159"/>
      <c r="Y360" s="149"/>
      <c r="Z360" s="149"/>
      <c r="AA360" s="149"/>
      <c r="AB360" s="149"/>
      <c r="AC360" s="149"/>
      <c r="AD360" s="149"/>
      <c r="AE360" s="149"/>
      <c r="AF360" s="149"/>
      <c r="AG360" s="149" t="s">
        <v>318</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68">
        <v>176</v>
      </c>
      <c r="B361" s="169" t="s">
        <v>1615</v>
      </c>
      <c r="C361" s="184" t="s">
        <v>1616</v>
      </c>
      <c r="D361" s="170" t="s">
        <v>1340</v>
      </c>
      <c r="E361" s="171">
        <v>1</v>
      </c>
      <c r="F361" s="172"/>
      <c r="G361" s="173">
        <f>ROUND(E361*F361,2)</f>
        <v>0</v>
      </c>
      <c r="H361" s="172"/>
      <c r="I361" s="173">
        <f>ROUND(E361*H361,2)</f>
        <v>0</v>
      </c>
      <c r="J361" s="172"/>
      <c r="K361" s="173">
        <f>ROUND(E361*J361,2)</f>
        <v>0</v>
      </c>
      <c r="L361" s="173">
        <v>21</v>
      </c>
      <c r="M361" s="173">
        <f>G361*(1+L361/100)</f>
        <v>0</v>
      </c>
      <c r="N361" s="171">
        <v>0</v>
      </c>
      <c r="O361" s="171">
        <f>ROUND(E361*N361,2)</f>
        <v>0</v>
      </c>
      <c r="P361" s="171">
        <v>0</v>
      </c>
      <c r="Q361" s="171">
        <f>ROUND(E361*P361,2)</f>
        <v>0</v>
      </c>
      <c r="R361" s="173"/>
      <c r="S361" s="173" t="s">
        <v>529</v>
      </c>
      <c r="T361" s="174" t="s">
        <v>289</v>
      </c>
      <c r="U361" s="159">
        <v>0</v>
      </c>
      <c r="V361" s="159">
        <f>ROUND(E361*U361,2)</f>
        <v>0</v>
      </c>
      <c r="W361" s="159"/>
      <c r="X361" s="159" t="s">
        <v>302</v>
      </c>
      <c r="Y361" s="149"/>
      <c r="Z361" s="149"/>
      <c r="AA361" s="149"/>
      <c r="AB361" s="149"/>
      <c r="AC361" s="149"/>
      <c r="AD361" s="149"/>
      <c r="AE361" s="149"/>
      <c r="AF361" s="149"/>
      <c r="AG361" s="149" t="s">
        <v>1344</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268" t="s">
        <v>1617</v>
      </c>
      <c r="D362" s="269"/>
      <c r="E362" s="269"/>
      <c r="F362" s="269"/>
      <c r="G362" s="269"/>
      <c r="H362" s="159"/>
      <c r="I362" s="159"/>
      <c r="J362" s="159"/>
      <c r="K362" s="159"/>
      <c r="L362" s="159"/>
      <c r="M362" s="159"/>
      <c r="N362" s="158"/>
      <c r="O362" s="158"/>
      <c r="P362" s="158"/>
      <c r="Q362" s="158"/>
      <c r="R362" s="159"/>
      <c r="S362" s="159"/>
      <c r="T362" s="159"/>
      <c r="U362" s="159"/>
      <c r="V362" s="159"/>
      <c r="W362" s="159"/>
      <c r="X362" s="159"/>
      <c r="Y362" s="149"/>
      <c r="Z362" s="149"/>
      <c r="AA362" s="149"/>
      <c r="AB362" s="149"/>
      <c r="AC362" s="149"/>
      <c r="AD362" s="149"/>
      <c r="AE362" s="149"/>
      <c r="AF362" s="149"/>
      <c r="AG362" s="149" t="s">
        <v>318</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68">
        <v>177</v>
      </c>
      <c r="B363" s="169" t="s">
        <v>1618</v>
      </c>
      <c r="C363" s="184" t="s">
        <v>1619</v>
      </c>
      <c r="D363" s="170" t="s">
        <v>518</v>
      </c>
      <c r="E363" s="171">
        <v>5</v>
      </c>
      <c r="F363" s="172"/>
      <c r="G363" s="173">
        <f>ROUND(E363*F363,2)</f>
        <v>0</v>
      </c>
      <c r="H363" s="172"/>
      <c r="I363" s="173">
        <f>ROUND(E363*H363,2)</f>
        <v>0</v>
      </c>
      <c r="J363" s="172"/>
      <c r="K363" s="173">
        <f>ROUND(E363*J363,2)</f>
        <v>0</v>
      </c>
      <c r="L363" s="173">
        <v>21</v>
      </c>
      <c r="M363" s="173">
        <f>G363*(1+L363/100)</f>
        <v>0</v>
      </c>
      <c r="N363" s="171">
        <v>0</v>
      </c>
      <c r="O363" s="171">
        <f>ROUND(E363*N363,2)</f>
        <v>0</v>
      </c>
      <c r="P363" s="171">
        <v>0</v>
      </c>
      <c r="Q363" s="171">
        <f>ROUND(E363*P363,2)</f>
        <v>0</v>
      </c>
      <c r="R363" s="173"/>
      <c r="S363" s="173" t="s">
        <v>529</v>
      </c>
      <c r="T363" s="174" t="s">
        <v>289</v>
      </c>
      <c r="U363" s="159">
        <v>0</v>
      </c>
      <c r="V363" s="159">
        <f>ROUND(E363*U363,2)</f>
        <v>0</v>
      </c>
      <c r="W363" s="159"/>
      <c r="X363" s="159" t="s">
        <v>361</v>
      </c>
      <c r="Y363" s="149"/>
      <c r="Z363" s="149"/>
      <c r="AA363" s="149"/>
      <c r="AB363" s="149"/>
      <c r="AC363" s="149"/>
      <c r="AD363" s="149"/>
      <c r="AE363" s="149"/>
      <c r="AF363" s="149"/>
      <c r="AG363" s="149" t="s">
        <v>1341</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268" t="s">
        <v>1620</v>
      </c>
      <c r="D364" s="269"/>
      <c r="E364" s="269"/>
      <c r="F364" s="269"/>
      <c r="G364" s="269"/>
      <c r="H364" s="159"/>
      <c r="I364" s="159"/>
      <c r="J364" s="159"/>
      <c r="K364" s="159"/>
      <c r="L364" s="159"/>
      <c r="M364" s="159"/>
      <c r="N364" s="158"/>
      <c r="O364" s="158"/>
      <c r="P364" s="158"/>
      <c r="Q364" s="158"/>
      <c r="R364" s="159"/>
      <c r="S364" s="159"/>
      <c r="T364" s="159"/>
      <c r="U364" s="159"/>
      <c r="V364" s="159"/>
      <c r="W364" s="159"/>
      <c r="X364" s="159"/>
      <c r="Y364" s="149"/>
      <c r="Z364" s="149"/>
      <c r="AA364" s="149"/>
      <c r="AB364" s="149"/>
      <c r="AC364" s="149"/>
      <c r="AD364" s="149"/>
      <c r="AE364" s="149"/>
      <c r="AF364" s="149"/>
      <c r="AG364" s="149" t="s">
        <v>318</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178</v>
      </c>
      <c r="B365" s="169" t="s">
        <v>1621</v>
      </c>
      <c r="C365" s="184" t="s">
        <v>1622</v>
      </c>
      <c r="D365" s="170" t="s">
        <v>518</v>
      </c>
      <c r="E365" s="171">
        <v>5</v>
      </c>
      <c r="F365" s="172"/>
      <c r="G365" s="173">
        <f>ROUND(E365*F365,2)</f>
        <v>0</v>
      </c>
      <c r="H365" s="172"/>
      <c r="I365" s="173">
        <f>ROUND(E365*H365,2)</f>
        <v>0</v>
      </c>
      <c r="J365" s="172"/>
      <c r="K365" s="173">
        <f>ROUND(E365*J365,2)</f>
        <v>0</v>
      </c>
      <c r="L365" s="173">
        <v>21</v>
      </c>
      <c r="M365" s="173">
        <f>G365*(1+L365/100)</f>
        <v>0</v>
      </c>
      <c r="N365" s="171">
        <v>0</v>
      </c>
      <c r="O365" s="171">
        <f>ROUND(E365*N365,2)</f>
        <v>0</v>
      </c>
      <c r="P365" s="171">
        <v>0</v>
      </c>
      <c r="Q365" s="171">
        <f>ROUND(E365*P365,2)</f>
        <v>0</v>
      </c>
      <c r="R365" s="173"/>
      <c r="S365" s="173" t="s">
        <v>529</v>
      </c>
      <c r="T365" s="174" t="s">
        <v>289</v>
      </c>
      <c r="U365" s="159">
        <v>0</v>
      </c>
      <c r="V365" s="159">
        <f>ROUND(E365*U365,2)</f>
        <v>0</v>
      </c>
      <c r="W365" s="159"/>
      <c r="X365" s="159" t="s">
        <v>361</v>
      </c>
      <c r="Y365" s="149"/>
      <c r="Z365" s="149"/>
      <c r="AA365" s="149"/>
      <c r="AB365" s="149"/>
      <c r="AC365" s="149"/>
      <c r="AD365" s="149"/>
      <c r="AE365" s="149"/>
      <c r="AF365" s="149"/>
      <c r="AG365" s="149" t="s">
        <v>1341</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68" t="s">
        <v>1623</v>
      </c>
      <c r="D366" s="269"/>
      <c r="E366" s="269"/>
      <c r="F366" s="269"/>
      <c r="G366" s="269"/>
      <c r="H366" s="159"/>
      <c r="I366" s="159"/>
      <c r="J366" s="159"/>
      <c r="K366" s="159"/>
      <c r="L366" s="159"/>
      <c r="M366" s="159"/>
      <c r="N366" s="158"/>
      <c r="O366" s="158"/>
      <c r="P366" s="158"/>
      <c r="Q366" s="158"/>
      <c r="R366" s="159"/>
      <c r="S366" s="159"/>
      <c r="T366" s="159"/>
      <c r="U366" s="159"/>
      <c r="V366" s="159"/>
      <c r="W366" s="159"/>
      <c r="X366" s="159"/>
      <c r="Y366" s="149"/>
      <c r="Z366" s="149"/>
      <c r="AA366" s="149"/>
      <c r="AB366" s="149"/>
      <c r="AC366" s="149"/>
      <c r="AD366" s="149"/>
      <c r="AE366" s="149"/>
      <c r="AF366" s="149"/>
      <c r="AG366" s="149" t="s">
        <v>318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8">
        <v>179</v>
      </c>
      <c r="B367" s="169" t="s">
        <v>1624</v>
      </c>
      <c r="C367" s="184" t="s">
        <v>1625</v>
      </c>
      <c r="D367" s="170" t="s">
        <v>518</v>
      </c>
      <c r="E367" s="171">
        <v>5</v>
      </c>
      <c r="F367" s="172"/>
      <c r="G367" s="173">
        <f>ROUND(E367*F367,2)</f>
        <v>0</v>
      </c>
      <c r="H367" s="172"/>
      <c r="I367" s="173">
        <f>ROUND(E367*H367,2)</f>
        <v>0</v>
      </c>
      <c r="J367" s="172"/>
      <c r="K367" s="173">
        <f>ROUND(E367*J367,2)</f>
        <v>0</v>
      </c>
      <c r="L367" s="173">
        <v>21</v>
      </c>
      <c r="M367" s="173">
        <f>G367*(1+L367/100)</f>
        <v>0</v>
      </c>
      <c r="N367" s="171">
        <v>0</v>
      </c>
      <c r="O367" s="171">
        <f>ROUND(E367*N367,2)</f>
        <v>0</v>
      </c>
      <c r="P367" s="171">
        <v>0</v>
      </c>
      <c r="Q367" s="171">
        <f>ROUND(E367*P367,2)</f>
        <v>0</v>
      </c>
      <c r="R367" s="173"/>
      <c r="S367" s="173" t="s">
        <v>529</v>
      </c>
      <c r="T367" s="174" t="s">
        <v>289</v>
      </c>
      <c r="U367" s="159">
        <v>0</v>
      </c>
      <c r="V367" s="159">
        <f>ROUND(E367*U367,2)</f>
        <v>0</v>
      </c>
      <c r="W367" s="159"/>
      <c r="X367" s="159" t="s">
        <v>361</v>
      </c>
      <c r="Y367" s="149"/>
      <c r="Z367" s="149"/>
      <c r="AA367" s="149"/>
      <c r="AB367" s="149"/>
      <c r="AC367" s="149"/>
      <c r="AD367" s="149"/>
      <c r="AE367" s="149"/>
      <c r="AF367" s="149"/>
      <c r="AG367" s="149" t="s">
        <v>1341</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268" t="s">
        <v>1626</v>
      </c>
      <c r="D368" s="269"/>
      <c r="E368" s="269"/>
      <c r="F368" s="269"/>
      <c r="G368" s="269"/>
      <c r="H368" s="159"/>
      <c r="I368" s="159"/>
      <c r="J368" s="159"/>
      <c r="K368" s="159"/>
      <c r="L368" s="159"/>
      <c r="M368" s="159"/>
      <c r="N368" s="158"/>
      <c r="O368" s="158"/>
      <c r="P368" s="158"/>
      <c r="Q368" s="158"/>
      <c r="R368" s="159"/>
      <c r="S368" s="159"/>
      <c r="T368" s="159"/>
      <c r="U368" s="159"/>
      <c r="V368" s="159"/>
      <c r="W368" s="159"/>
      <c r="X368" s="159"/>
      <c r="Y368" s="149"/>
      <c r="Z368" s="149"/>
      <c r="AA368" s="149"/>
      <c r="AB368" s="149"/>
      <c r="AC368" s="149"/>
      <c r="AD368" s="149"/>
      <c r="AE368" s="149"/>
      <c r="AF368" s="149"/>
      <c r="AG368" s="149" t="s">
        <v>318</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68">
        <v>180</v>
      </c>
      <c r="B369" s="169" t="s">
        <v>1627</v>
      </c>
      <c r="C369" s="184" t="s">
        <v>1628</v>
      </c>
      <c r="D369" s="170" t="s">
        <v>518</v>
      </c>
      <c r="E369" s="171">
        <v>5</v>
      </c>
      <c r="F369" s="172"/>
      <c r="G369" s="173">
        <f>ROUND(E369*F369,2)</f>
        <v>0</v>
      </c>
      <c r="H369" s="172"/>
      <c r="I369" s="173">
        <f>ROUND(E369*H369,2)</f>
        <v>0</v>
      </c>
      <c r="J369" s="172"/>
      <c r="K369" s="173">
        <f>ROUND(E369*J369,2)</f>
        <v>0</v>
      </c>
      <c r="L369" s="173">
        <v>21</v>
      </c>
      <c r="M369" s="173">
        <f>G369*(1+L369/100)</f>
        <v>0</v>
      </c>
      <c r="N369" s="171">
        <v>0</v>
      </c>
      <c r="O369" s="171">
        <f>ROUND(E369*N369,2)</f>
        <v>0</v>
      </c>
      <c r="P369" s="171">
        <v>0</v>
      </c>
      <c r="Q369" s="171">
        <f>ROUND(E369*P369,2)</f>
        <v>0</v>
      </c>
      <c r="R369" s="173"/>
      <c r="S369" s="173" t="s">
        <v>529</v>
      </c>
      <c r="T369" s="174" t="s">
        <v>289</v>
      </c>
      <c r="U369" s="159">
        <v>0</v>
      </c>
      <c r="V369" s="159">
        <f>ROUND(E369*U369,2)</f>
        <v>0</v>
      </c>
      <c r="W369" s="159"/>
      <c r="X369" s="159" t="s">
        <v>361</v>
      </c>
      <c r="Y369" s="149"/>
      <c r="Z369" s="149"/>
      <c r="AA369" s="149"/>
      <c r="AB369" s="149"/>
      <c r="AC369" s="149"/>
      <c r="AD369" s="149"/>
      <c r="AE369" s="149"/>
      <c r="AF369" s="149"/>
      <c r="AG369" s="149" t="s">
        <v>1341</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268" t="s">
        <v>1629</v>
      </c>
      <c r="D370" s="269"/>
      <c r="E370" s="269"/>
      <c r="F370" s="269"/>
      <c r="G370" s="269"/>
      <c r="H370" s="159"/>
      <c r="I370" s="159"/>
      <c r="J370" s="159"/>
      <c r="K370" s="159"/>
      <c r="L370" s="159"/>
      <c r="M370" s="159"/>
      <c r="N370" s="158"/>
      <c r="O370" s="158"/>
      <c r="P370" s="158"/>
      <c r="Q370" s="158"/>
      <c r="R370" s="159"/>
      <c r="S370" s="159"/>
      <c r="T370" s="159"/>
      <c r="U370" s="159"/>
      <c r="V370" s="159"/>
      <c r="W370" s="159"/>
      <c r="X370" s="159"/>
      <c r="Y370" s="149"/>
      <c r="Z370" s="149"/>
      <c r="AA370" s="149"/>
      <c r="AB370" s="149"/>
      <c r="AC370" s="149"/>
      <c r="AD370" s="149"/>
      <c r="AE370" s="149"/>
      <c r="AF370" s="149"/>
      <c r="AG370" s="149" t="s">
        <v>318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x14ac:dyDescent="0.2">
      <c r="A371" s="161" t="s">
        <v>283</v>
      </c>
      <c r="B371" s="162" t="s">
        <v>192</v>
      </c>
      <c r="C371" s="182" t="s">
        <v>156</v>
      </c>
      <c r="D371" s="163"/>
      <c r="E371" s="164"/>
      <c r="F371" s="165"/>
      <c r="G371" s="165">
        <f>SUMIF(AG372:AG375,"&lt;&gt;NOR",G372:G375)</f>
        <v>0</v>
      </c>
      <c r="H371" s="165"/>
      <c r="I371" s="165">
        <f>SUM(I372:I375)</f>
        <v>0</v>
      </c>
      <c r="J371" s="165"/>
      <c r="K371" s="165">
        <f>SUM(K372:K375)</f>
        <v>0</v>
      </c>
      <c r="L371" s="165"/>
      <c r="M371" s="165">
        <f>SUM(M372:M375)</f>
        <v>0</v>
      </c>
      <c r="N371" s="164"/>
      <c r="O371" s="164">
        <f>SUM(O372:O375)</f>
        <v>0</v>
      </c>
      <c r="P371" s="164"/>
      <c r="Q371" s="164">
        <f>SUM(Q372:Q375)</f>
        <v>0</v>
      </c>
      <c r="R371" s="165"/>
      <c r="S371" s="165"/>
      <c r="T371" s="166"/>
      <c r="U371" s="160"/>
      <c r="V371" s="160">
        <f>SUM(V372:V375)</f>
        <v>0</v>
      </c>
      <c r="W371" s="160"/>
      <c r="X371" s="160"/>
      <c r="AG371" t="s">
        <v>284</v>
      </c>
    </row>
    <row r="372" spans="1:60" outlineLevel="1" x14ac:dyDescent="0.2">
      <c r="A372" s="168">
        <v>181</v>
      </c>
      <c r="B372" s="169" t="s">
        <v>1630</v>
      </c>
      <c r="C372" s="184" t="s">
        <v>1631</v>
      </c>
      <c r="D372" s="170" t="s">
        <v>300</v>
      </c>
      <c r="E372" s="171">
        <v>60</v>
      </c>
      <c r="F372" s="172"/>
      <c r="G372" s="173">
        <f>ROUND(E372*F372,2)</f>
        <v>0</v>
      </c>
      <c r="H372" s="172"/>
      <c r="I372" s="173">
        <f>ROUND(E372*H372,2)</f>
        <v>0</v>
      </c>
      <c r="J372" s="172"/>
      <c r="K372" s="173">
        <f>ROUND(E372*J372,2)</f>
        <v>0</v>
      </c>
      <c r="L372" s="173">
        <v>21</v>
      </c>
      <c r="M372" s="173">
        <f>G372*(1+L372/100)</f>
        <v>0</v>
      </c>
      <c r="N372" s="171">
        <v>0</v>
      </c>
      <c r="O372" s="171">
        <f>ROUND(E372*N372,2)</f>
        <v>0</v>
      </c>
      <c r="P372" s="171">
        <v>0</v>
      </c>
      <c r="Q372" s="171">
        <f>ROUND(E372*P372,2)</f>
        <v>0</v>
      </c>
      <c r="R372" s="173"/>
      <c r="S372" s="173" t="s">
        <v>529</v>
      </c>
      <c r="T372" s="174" t="s">
        <v>289</v>
      </c>
      <c r="U372" s="159">
        <v>0</v>
      </c>
      <c r="V372" s="159">
        <f>ROUND(E372*U372,2)</f>
        <v>0</v>
      </c>
      <c r="W372" s="159"/>
      <c r="X372" s="159" t="s">
        <v>302</v>
      </c>
      <c r="Y372" s="149"/>
      <c r="Z372" s="149"/>
      <c r="AA372" s="149"/>
      <c r="AB372" s="149"/>
      <c r="AC372" s="149"/>
      <c r="AD372" s="149"/>
      <c r="AE372" s="149"/>
      <c r="AF372" s="149"/>
      <c r="AG372" s="149" t="s">
        <v>1344</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268" t="s">
        <v>1632</v>
      </c>
      <c r="D373" s="269"/>
      <c r="E373" s="269"/>
      <c r="F373" s="269"/>
      <c r="G373" s="269"/>
      <c r="H373" s="159"/>
      <c r="I373" s="159"/>
      <c r="J373" s="159"/>
      <c r="K373" s="159"/>
      <c r="L373" s="159"/>
      <c r="M373" s="159"/>
      <c r="N373" s="158"/>
      <c r="O373" s="158"/>
      <c r="P373" s="158"/>
      <c r="Q373" s="158"/>
      <c r="R373" s="159"/>
      <c r="S373" s="159"/>
      <c r="T373" s="159"/>
      <c r="U373" s="159"/>
      <c r="V373" s="159"/>
      <c r="W373" s="159"/>
      <c r="X373" s="159"/>
      <c r="Y373" s="149"/>
      <c r="Z373" s="149"/>
      <c r="AA373" s="149"/>
      <c r="AB373" s="149"/>
      <c r="AC373" s="149"/>
      <c r="AD373" s="149"/>
      <c r="AE373" s="149"/>
      <c r="AF373" s="149"/>
      <c r="AG373" s="149" t="s">
        <v>318</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68">
        <v>182</v>
      </c>
      <c r="B374" s="169" t="s">
        <v>1633</v>
      </c>
      <c r="C374" s="184" t="s">
        <v>1631</v>
      </c>
      <c r="D374" s="170" t="s">
        <v>300</v>
      </c>
      <c r="E374" s="171">
        <v>10</v>
      </c>
      <c r="F374" s="172"/>
      <c r="G374" s="173">
        <f>ROUND(E374*F374,2)</f>
        <v>0</v>
      </c>
      <c r="H374" s="172"/>
      <c r="I374" s="173">
        <f>ROUND(E374*H374,2)</f>
        <v>0</v>
      </c>
      <c r="J374" s="172"/>
      <c r="K374" s="173">
        <f>ROUND(E374*J374,2)</f>
        <v>0</v>
      </c>
      <c r="L374" s="173">
        <v>21</v>
      </c>
      <c r="M374" s="173">
        <f>G374*(1+L374/100)</f>
        <v>0</v>
      </c>
      <c r="N374" s="171">
        <v>0</v>
      </c>
      <c r="O374" s="171">
        <f>ROUND(E374*N374,2)</f>
        <v>0</v>
      </c>
      <c r="P374" s="171">
        <v>0</v>
      </c>
      <c r="Q374" s="171">
        <f>ROUND(E374*P374,2)</f>
        <v>0</v>
      </c>
      <c r="R374" s="173"/>
      <c r="S374" s="173" t="s">
        <v>529</v>
      </c>
      <c r="T374" s="174" t="s">
        <v>289</v>
      </c>
      <c r="U374" s="159">
        <v>0</v>
      </c>
      <c r="V374" s="159">
        <f>ROUND(E374*U374,2)</f>
        <v>0</v>
      </c>
      <c r="W374" s="159"/>
      <c r="X374" s="159" t="s">
        <v>302</v>
      </c>
      <c r="Y374" s="149"/>
      <c r="Z374" s="149"/>
      <c r="AA374" s="149"/>
      <c r="AB374" s="149"/>
      <c r="AC374" s="149"/>
      <c r="AD374" s="149"/>
      <c r="AE374" s="149"/>
      <c r="AF374" s="149"/>
      <c r="AG374" s="149" t="s">
        <v>1344</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268" t="s">
        <v>1634</v>
      </c>
      <c r="D375" s="269"/>
      <c r="E375" s="269"/>
      <c r="F375" s="269"/>
      <c r="G375" s="269"/>
      <c r="H375" s="159"/>
      <c r="I375" s="159"/>
      <c r="J375" s="159"/>
      <c r="K375" s="159"/>
      <c r="L375" s="159"/>
      <c r="M375" s="159"/>
      <c r="N375" s="158"/>
      <c r="O375" s="158"/>
      <c r="P375" s="158"/>
      <c r="Q375" s="158"/>
      <c r="R375" s="159"/>
      <c r="S375" s="159"/>
      <c r="T375" s="159"/>
      <c r="U375" s="159"/>
      <c r="V375" s="159"/>
      <c r="W375" s="159"/>
      <c r="X375" s="159"/>
      <c r="Y375" s="149"/>
      <c r="Z375" s="149"/>
      <c r="AA375" s="149"/>
      <c r="AB375" s="149"/>
      <c r="AC375" s="149"/>
      <c r="AD375" s="149"/>
      <c r="AE375" s="149"/>
      <c r="AF375" s="149"/>
      <c r="AG375" s="149" t="s">
        <v>318</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x14ac:dyDescent="0.2">
      <c r="A376" s="161" t="s">
        <v>283</v>
      </c>
      <c r="B376" s="162" t="s">
        <v>196</v>
      </c>
      <c r="C376" s="182" t="s">
        <v>197</v>
      </c>
      <c r="D376" s="163"/>
      <c r="E376" s="164"/>
      <c r="F376" s="165"/>
      <c r="G376" s="165">
        <f>SUMIF(AG377:AG384,"&lt;&gt;NOR",G377:G384)</f>
        <v>0</v>
      </c>
      <c r="H376" s="165"/>
      <c r="I376" s="165">
        <f>SUM(I377:I384)</f>
        <v>0</v>
      </c>
      <c r="J376" s="165"/>
      <c r="K376" s="165">
        <f>SUM(K377:K384)</f>
        <v>0</v>
      </c>
      <c r="L376" s="165"/>
      <c r="M376" s="165">
        <f>SUM(M377:M384)</f>
        <v>0</v>
      </c>
      <c r="N376" s="164"/>
      <c r="O376" s="164">
        <f>SUM(O377:O384)</f>
        <v>0</v>
      </c>
      <c r="P376" s="164"/>
      <c r="Q376" s="164">
        <f>SUM(Q377:Q384)</f>
        <v>0</v>
      </c>
      <c r="R376" s="165"/>
      <c r="S376" s="165"/>
      <c r="T376" s="166"/>
      <c r="U376" s="160"/>
      <c r="V376" s="160">
        <f>SUM(V377:V384)</f>
        <v>0</v>
      </c>
      <c r="W376" s="160"/>
      <c r="X376" s="160"/>
      <c r="AG376" t="s">
        <v>284</v>
      </c>
    </row>
    <row r="377" spans="1:60" outlineLevel="1" x14ac:dyDescent="0.2">
      <c r="A377" s="168">
        <v>183</v>
      </c>
      <c r="B377" s="169" t="s">
        <v>1635</v>
      </c>
      <c r="C377" s="184" t="s">
        <v>197</v>
      </c>
      <c r="D377" s="170" t="s">
        <v>1340</v>
      </c>
      <c r="E377" s="171">
        <v>1</v>
      </c>
      <c r="F377" s="172"/>
      <c r="G377" s="173">
        <f>ROUND(E377*F377,2)</f>
        <v>0</v>
      </c>
      <c r="H377" s="172"/>
      <c r="I377" s="173">
        <f>ROUND(E377*H377,2)</f>
        <v>0</v>
      </c>
      <c r="J377" s="172"/>
      <c r="K377" s="173">
        <f>ROUND(E377*J377,2)</f>
        <v>0</v>
      </c>
      <c r="L377" s="173">
        <v>21</v>
      </c>
      <c r="M377" s="173">
        <f>G377*(1+L377/100)</f>
        <v>0</v>
      </c>
      <c r="N377" s="171">
        <v>0</v>
      </c>
      <c r="O377" s="171">
        <f>ROUND(E377*N377,2)</f>
        <v>0</v>
      </c>
      <c r="P377" s="171">
        <v>0</v>
      </c>
      <c r="Q377" s="171">
        <f>ROUND(E377*P377,2)</f>
        <v>0</v>
      </c>
      <c r="R377" s="173"/>
      <c r="S377" s="173" t="s">
        <v>529</v>
      </c>
      <c r="T377" s="174" t="s">
        <v>289</v>
      </c>
      <c r="U377" s="159">
        <v>0</v>
      </c>
      <c r="V377" s="159">
        <f>ROUND(E377*U377,2)</f>
        <v>0</v>
      </c>
      <c r="W377" s="159"/>
      <c r="X377" s="159" t="s">
        <v>302</v>
      </c>
      <c r="Y377" s="149"/>
      <c r="Z377" s="149"/>
      <c r="AA377" s="149"/>
      <c r="AB377" s="149"/>
      <c r="AC377" s="149"/>
      <c r="AD377" s="149"/>
      <c r="AE377" s="149"/>
      <c r="AF377" s="149"/>
      <c r="AG377" s="149" t="s">
        <v>1344</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268" t="s">
        <v>1636</v>
      </c>
      <c r="D378" s="269"/>
      <c r="E378" s="269"/>
      <c r="F378" s="269"/>
      <c r="G378" s="269"/>
      <c r="H378" s="159"/>
      <c r="I378" s="159"/>
      <c r="J378" s="159"/>
      <c r="K378" s="159"/>
      <c r="L378" s="159"/>
      <c r="M378" s="159"/>
      <c r="N378" s="158"/>
      <c r="O378" s="158"/>
      <c r="P378" s="158"/>
      <c r="Q378" s="158"/>
      <c r="R378" s="159"/>
      <c r="S378" s="159"/>
      <c r="T378" s="159"/>
      <c r="U378" s="159"/>
      <c r="V378" s="159"/>
      <c r="W378" s="159"/>
      <c r="X378" s="159"/>
      <c r="Y378" s="149"/>
      <c r="Z378" s="149"/>
      <c r="AA378" s="149"/>
      <c r="AB378" s="149"/>
      <c r="AC378" s="149"/>
      <c r="AD378" s="149"/>
      <c r="AE378" s="149"/>
      <c r="AF378" s="149"/>
      <c r="AG378" s="149" t="s">
        <v>318</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68">
        <v>184</v>
      </c>
      <c r="B379" s="169" t="s">
        <v>1637</v>
      </c>
      <c r="C379" s="184" t="s">
        <v>2503</v>
      </c>
      <c r="D379" s="170" t="s">
        <v>300</v>
      </c>
      <c r="E379" s="171">
        <v>80</v>
      </c>
      <c r="F379" s="172"/>
      <c r="G379" s="173">
        <f>ROUND(E379*F379,2)</f>
        <v>0</v>
      </c>
      <c r="H379" s="172"/>
      <c r="I379" s="173">
        <f>ROUND(E379*H379,2)</f>
        <v>0</v>
      </c>
      <c r="J379" s="172"/>
      <c r="K379" s="173">
        <f>ROUND(E379*J379,2)</f>
        <v>0</v>
      </c>
      <c r="L379" s="173">
        <v>21</v>
      </c>
      <c r="M379" s="173">
        <f>G379*(1+L379/100)</f>
        <v>0</v>
      </c>
      <c r="N379" s="171">
        <v>0</v>
      </c>
      <c r="O379" s="171">
        <f>ROUND(E379*N379,2)</f>
        <v>0</v>
      </c>
      <c r="P379" s="171">
        <v>0</v>
      </c>
      <c r="Q379" s="171">
        <f>ROUND(E379*P379,2)</f>
        <v>0</v>
      </c>
      <c r="R379" s="173"/>
      <c r="S379" s="173" t="s">
        <v>529</v>
      </c>
      <c r="T379" s="174" t="s">
        <v>289</v>
      </c>
      <c r="U379" s="159">
        <v>0</v>
      </c>
      <c r="V379" s="159">
        <f>ROUND(E379*U379,2)</f>
        <v>0</v>
      </c>
      <c r="W379" s="159"/>
      <c r="X379" s="159" t="s">
        <v>302</v>
      </c>
      <c r="Y379" s="149"/>
      <c r="Z379" s="149"/>
      <c r="AA379" s="149"/>
      <c r="AB379" s="149"/>
      <c r="AC379" s="149"/>
      <c r="AD379" s="149"/>
      <c r="AE379" s="149"/>
      <c r="AF379" s="149"/>
      <c r="AG379" s="149" t="s">
        <v>1344</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268" t="s">
        <v>1638</v>
      </c>
      <c r="D380" s="269"/>
      <c r="E380" s="269"/>
      <c r="F380" s="269"/>
      <c r="G380" s="269"/>
      <c r="H380" s="159"/>
      <c r="I380" s="159"/>
      <c r="J380" s="159"/>
      <c r="K380" s="159"/>
      <c r="L380" s="159"/>
      <c r="M380" s="159"/>
      <c r="N380" s="158"/>
      <c r="O380" s="158"/>
      <c r="P380" s="158"/>
      <c r="Q380" s="158"/>
      <c r="R380" s="159"/>
      <c r="S380" s="159"/>
      <c r="T380" s="159"/>
      <c r="U380" s="159"/>
      <c r="V380" s="159"/>
      <c r="W380" s="159"/>
      <c r="X380" s="159"/>
      <c r="Y380" s="149"/>
      <c r="Z380" s="149"/>
      <c r="AA380" s="149"/>
      <c r="AB380" s="149"/>
      <c r="AC380" s="149"/>
      <c r="AD380" s="149"/>
      <c r="AE380" s="149"/>
      <c r="AF380" s="149"/>
      <c r="AG380" s="149" t="s">
        <v>318</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68">
        <v>185</v>
      </c>
      <c r="B381" s="169" t="s">
        <v>1639</v>
      </c>
      <c r="C381" s="184" t="s">
        <v>2504</v>
      </c>
      <c r="D381" s="170" t="s">
        <v>300</v>
      </c>
      <c r="E381" s="171">
        <v>50</v>
      </c>
      <c r="F381" s="172"/>
      <c r="G381" s="173">
        <f>ROUND(E381*F381,2)</f>
        <v>0</v>
      </c>
      <c r="H381" s="172"/>
      <c r="I381" s="173">
        <f>ROUND(E381*H381,2)</f>
        <v>0</v>
      </c>
      <c r="J381" s="172"/>
      <c r="K381" s="173">
        <f>ROUND(E381*J381,2)</f>
        <v>0</v>
      </c>
      <c r="L381" s="173">
        <v>21</v>
      </c>
      <c r="M381" s="173">
        <f>G381*(1+L381/100)</f>
        <v>0</v>
      </c>
      <c r="N381" s="171">
        <v>0</v>
      </c>
      <c r="O381" s="171">
        <f>ROUND(E381*N381,2)</f>
        <v>0</v>
      </c>
      <c r="P381" s="171">
        <v>0</v>
      </c>
      <c r="Q381" s="171">
        <f>ROUND(E381*P381,2)</f>
        <v>0</v>
      </c>
      <c r="R381" s="173"/>
      <c r="S381" s="173" t="s">
        <v>529</v>
      </c>
      <c r="T381" s="174" t="s">
        <v>289</v>
      </c>
      <c r="U381" s="159">
        <v>0</v>
      </c>
      <c r="V381" s="159">
        <f>ROUND(E381*U381,2)</f>
        <v>0</v>
      </c>
      <c r="W381" s="159"/>
      <c r="X381" s="159" t="s">
        <v>302</v>
      </c>
      <c r="Y381" s="149"/>
      <c r="Z381" s="149"/>
      <c r="AA381" s="149"/>
      <c r="AB381" s="149"/>
      <c r="AC381" s="149"/>
      <c r="AD381" s="149"/>
      <c r="AE381" s="149"/>
      <c r="AF381" s="149"/>
      <c r="AG381" s="149" t="s">
        <v>1344</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268" t="s">
        <v>1640</v>
      </c>
      <c r="D382" s="269"/>
      <c r="E382" s="269"/>
      <c r="F382" s="269"/>
      <c r="G382" s="269"/>
      <c r="H382" s="159"/>
      <c r="I382" s="159"/>
      <c r="J382" s="159"/>
      <c r="K382" s="159"/>
      <c r="L382" s="159"/>
      <c r="M382" s="159"/>
      <c r="N382" s="158"/>
      <c r="O382" s="158"/>
      <c r="P382" s="158"/>
      <c r="Q382" s="158"/>
      <c r="R382" s="159"/>
      <c r="S382" s="159"/>
      <c r="T382" s="159"/>
      <c r="U382" s="159"/>
      <c r="V382" s="159"/>
      <c r="W382" s="159"/>
      <c r="X382" s="159"/>
      <c r="Y382" s="149"/>
      <c r="Z382" s="149"/>
      <c r="AA382" s="149"/>
      <c r="AB382" s="149"/>
      <c r="AC382" s="149"/>
      <c r="AD382" s="149"/>
      <c r="AE382" s="149"/>
      <c r="AF382" s="149"/>
      <c r="AG382" s="149" t="s">
        <v>318</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68">
        <v>186</v>
      </c>
      <c r="B383" s="169" t="s">
        <v>1641</v>
      </c>
      <c r="C383" s="184" t="s">
        <v>197</v>
      </c>
      <c r="D383" s="170" t="s">
        <v>300</v>
      </c>
      <c r="E383" s="171">
        <v>1</v>
      </c>
      <c r="F383" s="172"/>
      <c r="G383" s="173">
        <f>ROUND(E383*F383,2)</f>
        <v>0</v>
      </c>
      <c r="H383" s="172"/>
      <c r="I383" s="173">
        <f>ROUND(E383*H383,2)</f>
        <v>0</v>
      </c>
      <c r="J383" s="172"/>
      <c r="K383" s="173">
        <f>ROUND(E383*J383,2)</f>
        <v>0</v>
      </c>
      <c r="L383" s="173">
        <v>21</v>
      </c>
      <c r="M383" s="173">
        <f>G383*(1+L383/100)</f>
        <v>0</v>
      </c>
      <c r="N383" s="171">
        <v>0</v>
      </c>
      <c r="O383" s="171">
        <f>ROUND(E383*N383,2)</f>
        <v>0</v>
      </c>
      <c r="P383" s="171">
        <v>0</v>
      </c>
      <c r="Q383" s="171">
        <f>ROUND(E383*P383,2)</f>
        <v>0</v>
      </c>
      <c r="R383" s="173"/>
      <c r="S383" s="173" t="s">
        <v>529</v>
      </c>
      <c r="T383" s="174" t="s">
        <v>289</v>
      </c>
      <c r="U383" s="159">
        <v>0</v>
      </c>
      <c r="V383" s="159">
        <f>ROUND(E383*U383,2)</f>
        <v>0</v>
      </c>
      <c r="W383" s="159"/>
      <c r="X383" s="159" t="s">
        <v>302</v>
      </c>
      <c r="Y383" s="149"/>
      <c r="Z383" s="149"/>
      <c r="AA383" s="149"/>
      <c r="AB383" s="149"/>
      <c r="AC383" s="149"/>
      <c r="AD383" s="149"/>
      <c r="AE383" s="149"/>
      <c r="AF383" s="149"/>
      <c r="AG383" s="149" t="s">
        <v>1344</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268" t="s">
        <v>1642</v>
      </c>
      <c r="D384" s="269"/>
      <c r="E384" s="269"/>
      <c r="F384" s="269"/>
      <c r="G384" s="269"/>
      <c r="H384" s="159"/>
      <c r="I384" s="159"/>
      <c r="J384" s="159"/>
      <c r="K384" s="159"/>
      <c r="L384" s="159"/>
      <c r="M384" s="159"/>
      <c r="N384" s="158"/>
      <c r="O384" s="158"/>
      <c r="P384" s="158"/>
      <c r="Q384" s="158"/>
      <c r="R384" s="159"/>
      <c r="S384" s="159"/>
      <c r="T384" s="159"/>
      <c r="U384" s="159"/>
      <c r="V384" s="159"/>
      <c r="W384" s="159"/>
      <c r="X384" s="159"/>
      <c r="Y384" s="149"/>
      <c r="Z384" s="149"/>
      <c r="AA384" s="149"/>
      <c r="AB384" s="149"/>
      <c r="AC384" s="149"/>
      <c r="AD384" s="149"/>
      <c r="AE384" s="149"/>
      <c r="AF384" s="149"/>
      <c r="AG384" s="149" t="s">
        <v>318</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x14ac:dyDescent="0.2">
      <c r="A385" s="161" t="s">
        <v>283</v>
      </c>
      <c r="B385" s="162" t="s">
        <v>199</v>
      </c>
      <c r="C385" s="182" t="s">
        <v>31</v>
      </c>
      <c r="D385" s="163"/>
      <c r="E385" s="164"/>
      <c r="F385" s="165"/>
      <c r="G385" s="165">
        <f>SUMIF(AG386:AG389,"&lt;&gt;NOR",G386:G389)</f>
        <v>0</v>
      </c>
      <c r="H385" s="165"/>
      <c r="I385" s="165">
        <f>SUM(I386:I389)</f>
        <v>0</v>
      </c>
      <c r="J385" s="165"/>
      <c r="K385" s="165">
        <f>SUM(K386:K389)</f>
        <v>0</v>
      </c>
      <c r="L385" s="165"/>
      <c r="M385" s="165">
        <f>SUM(M386:M389)</f>
        <v>0</v>
      </c>
      <c r="N385" s="164"/>
      <c r="O385" s="164">
        <f>SUM(O386:O389)</f>
        <v>0</v>
      </c>
      <c r="P385" s="164"/>
      <c r="Q385" s="164">
        <f>SUM(Q386:Q389)</f>
        <v>0</v>
      </c>
      <c r="R385" s="165"/>
      <c r="S385" s="165"/>
      <c r="T385" s="166"/>
      <c r="U385" s="160"/>
      <c r="V385" s="160">
        <f>SUM(V386:V389)</f>
        <v>0</v>
      </c>
      <c r="W385" s="160"/>
      <c r="X385" s="160"/>
      <c r="AG385" t="s">
        <v>284</v>
      </c>
    </row>
    <row r="386" spans="1:60" outlineLevel="1" x14ac:dyDescent="0.2">
      <c r="A386" s="175">
        <v>187</v>
      </c>
      <c r="B386" s="176" t="s">
        <v>1643</v>
      </c>
      <c r="C386" s="183" t="s">
        <v>31</v>
      </c>
      <c r="D386" s="177" t="s">
        <v>940</v>
      </c>
      <c r="E386" s="178">
        <v>1</v>
      </c>
      <c r="F386" s="179"/>
      <c r="G386" s="180">
        <f>ROUND(E386*F386,2)</f>
        <v>0</v>
      </c>
      <c r="H386" s="179"/>
      <c r="I386" s="180">
        <f>ROUND(E386*H386,2)</f>
        <v>0</v>
      </c>
      <c r="J386" s="179"/>
      <c r="K386" s="180">
        <f>ROUND(E386*J386,2)</f>
        <v>0</v>
      </c>
      <c r="L386" s="180">
        <v>21</v>
      </c>
      <c r="M386" s="180">
        <f>G386*(1+L386/100)</f>
        <v>0</v>
      </c>
      <c r="N386" s="178">
        <v>0</v>
      </c>
      <c r="O386" s="178">
        <f>ROUND(E386*N386,2)</f>
        <v>0</v>
      </c>
      <c r="P386" s="178">
        <v>0</v>
      </c>
      <c r="Q386" s="178">
        <f>ROUND(E386*P386,2)</f>
        <v>0</v>
      </c>
      <c r="R386" s="180"/>
      <c r="S386" s="180" t="s">
        <v>529</v>
      </c>
      <c r="T386" s="181" t="s">
        <v>289</v>
      </c>
      <c r="U386" s="159">
        <v>0</v>
      </c>
      <c r="V386" s="159">
        <f>ROUND(E386*U386,2)</f>
        <v>0</v>
      </c>
      <c r="W386" s="159"/>
      <c r="X386" s="159" t="s">
        <v>302</v>
      </c>
      <c r="Y386" s="149"/>
      <c r="Z386" s="149"/>
      <c r="AA386" s="149"/>
      <c r="AB386" s="149"/>
      <c r="AC386" s="149"/>
      <c r="AD386" s="149"/>
      <c r="AE386" s="149"/>
      <c r="AF386" s="149"/>
      <c r="AG386" s="149" t="s">
        <v>1344</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5">
        <v>188</v>
      </c>
      <c r="B387" s="176" t="s">
        <v>1644</v>
      </c>
      <c r="C387" s="183" t="s">
        <v>1645</v>
      </c>
      <c r="D387" s="177" t="s">
        <v>940</v>
      </c>
      <c r="E387" s="178">
        <v>1</v>
      </c>
      <c r="F387" s="179"/>
      <c r="G387" s="180">
        <f>ROUND(E387*F387,2)</f>
        <v>0</v>
      </c>
      <c r="H387" s="179"/>
      <c r="I387" s="180">
        <f>ROUND(E387*H387,2)</f>
        <v>0</v>
      </c>
      <c r="J387" s="179"/>
      <c r="K387" s="180">
        <f>ROUND(E387*J387,2)</f>
        <v>0</v>
      </c>
      <c r="L387" s="180">
        <v>21</v>
      </c>
      <c r="M387" s="180">
        <f>G387*(1+L387/100)</f>
        <v>0</v>
      </c>
      <c r="N387" s="178">
        <v>0</v>
      </c>
      <c r="O387" s="178">
        <f>ROUND(E387*N387,2)</f>
        <v>0</v>
      </c>
      <c r="P387" s="178">
        <v>0</v>
      </c>
      <c r="Q387" s="178">
        <f>ROUND(E387*P387,2)</f>
        <v>0</v>
      </c>
      <c r="R387" s="180"/>
      <c r="S387" s="180" t="s">
        <v>529</v>
      </c>
      <c r="T387" s="181" t="s">
        <v>289</v>
      </c>
      <c r="U387" s="159">
        <v>0</v>
      </c>
      <c r="V387" s="159">
        <f>ROUND(E387*U387,2)</f>
        <v>0</v>
      </c>
      <c r="W387" s="159"/>
      <c r="X387" s="159" t="s">
        <v>302</v>
      </c>
      <c r="Y387" s="149"/>
      <c r="Z387" s="149"/>
      <c r="AA387" s="149"/>
      <c r="AB387" s="149"/>
      <c r="AC387" s="149"/>
      <c r="AD387" s="149"/>
      <c r="AE387" s="149"/>
      <c r="AF387" s="149"/>
      <c r="AG387" s="149" t="s">
        <v>1344</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75">
        <v>189</v>
      </c>
      <c r="B388" s="176" t="s">
        <v>1646</v>
      </c>
      <c r="C388" s="183" t="s">
        <v>1647</v>
      </c>
      <c r="D388" s="177" t="s">
        <v>940</v>
      </c>
      <c r="E388" s="178">
        <v>1</v>
      </c>
      <c r="F388" s="179"/>
      <c r="G388" s="180">
        <f>ROUND(E388*F388,2)</f>
        <v>0</v>
      </c>
      <c r="H388" s="179"/>
      <c r="I388" s="180">
        <f>ROUND(E388*H388,2)</f>
        <v>0</v>
      </c>
      <c r="J388" s="179"/>
      <c r="K388" s="180">
        <f>ROUND(E388*J388,2)</f>
        <v>0</v>
      </c>
      <c r="L388" s="180">
        <v>21</v>
      </c>
      <c r="M388" s="180">
        <f>G388*(1+L388/100)</f>
        <v>0</v>
      </c>
      <c r="N388" s="178">
        <v>0</v>
      </c>
      <c r="O388" s="178">
        <f>ROUND(E388*N388,2)</f>
        <v>0</v>
      </c>
      <c r="P388" s="178">
        <v>0</v>
      </c>
      <c r="Q388" s="178">
        <f>ROUND(E388*P388,2)</f>
        <v>0</v>
      </c>
      <c r="R388" s="180"/>
      <c r="S388" s="180" t="s">
        <v>529</v>
      </c>
      <c r="T388" s="181" t="s">
        <v>289</v>
      </c>
      <c r="U388" s="159">
        <v>0</v>
      </c>
      <c r="V388" s="159">
        <f>ROUND(E388*U388,2)</f>
        <v>0</v>
      </c>
      <c r="W388" s="159"/>
      <c r="X388" s="159" t="s">
        <v>302</v>
      </c>
      <c r="Y388" s="149"/>
      <c r="Z388" s="149"/>
      <c r="AA388" s="149"/>
      <c r="AB388" s="149"/>
      <c r="AC388" s="149"/>
      <c r="AD388" s="149"/>
      <c r="AE388" s="149"/>
      <c r="AF388" s="149"/>
      <c r="AG388" s="149" t="s">
        <v>1344</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75">
        <v>190</v>
      </c>
      <c r="B389" s="176" t="s">
        <v>1648</v>
      </c>
      <c r="C389" s="183" t="s">
        <v>1649</v>
      </c>
      <c r="D389" s="177" t="s">
        <v>940</v>
      </c>
      <c r="E389" s="178">
        <v>1</v>
      </c>
      <c r="F389" s="179"/>
      <c r="G389" s="180">
        <f>ROUND(E389*F389,2)</f>
        <v>0</v>
      </c>
      <c r="H389" s="179"/>
      <c r="I389" s="180">
        <f>ROUND(E389*H389,2)</f>
        <v>0</v>
      </c>
      <c r="J389" s="179"/>
      <c r="K389" s="180">
        <f>ROUND(E389*J389,2)</f>
        <v>0</v>
      </c>
      <c r="L389" s="180">
        <v>21</v>
      </c>
      <c r="M389" s="180">
        <f>G389*(1+L389/100)</f>
        <v>0</v>
      </c>
      <c r="N389" s="178">
        <v>0</v>
      </c>
      <c r="O389" s="178">
        <f>ROUND(E389*N389,2)</f>
        <v>0</v>
      </c>
      <c r="P389" s="178">
        <v>0</v>
      </c>
      <c r="Q389" s="178">
        <f>ROUND(E389*P389,2)</f>
        <v>0</v>
      </c>
      <c r="R389" s="180"/>
      <c r="S389" s="180" t="s">
        <v>529</v>
      </c>
      <c r="T389" s="181" t="s">
        <v>289</v>
      </c>
      <c r="U389" s="159">
        <v>0</v>
      </c>
      <c r="V389" s="159">
        <f>ROUND(E389*U389,2)</f>
        <v>0</v>
      </c>
      <c r="W389" s="159"/>
      <c r="X389" s="159" t="s">
        <v>302</v>
      </c>
      <c r="Y389" s="149"/>
      <c r="Z389" s="149"/>
      <c r="AA389" s="149"/>
      <c r="AB389" s="149"/>
      <c r="AC389" s="149"/>
      <c r="AD389" s="149"/>
      <c r="AE389" s="149"/>
      <c r="AF389" s="149"/>
      <c r="AG389" s="149" t="s">
        <v>1344</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x14ac:dyDescent="0.2">
      <c r="A390" s="161" t="s">
        <v>283</v>
      </c>
      <c r="B390" s="162" t="s">
        <v>200</v>
      </c>
      <c r="C390" s="182" t="s">
        <v>201</v>
      </c>
      <c r="D390" s="163"/>
      <c r="E390" s="164"/>
      <c r="F390" s="165"/>
      <c r="G390" s="165">
        <f>SUMIF(AG391:AG394,"&lt;&gt;NOR",G391:G394)</f>
        <v>0</v>
      </c>
      <c r="H390" s="165"/>
      <c r="I390" s="165">
        <f>SUM(I391:I394)</f>
        <v>0</v>
      </c>
      <c r="J390" s="165"/>
      <c r="K390" s="165">
        <f>SUM(K391:K394)</f>
        <v>0</v>
      </c>
      <c r="L390" s="165"/>
      <c r="M390" s="165">
        <f>SUM(M391:M394)</f>
        <v>0</v>
      </c>
      <c r="N390" s="164"/>
      <c r="O390" s="164">
        <f>SUM(O391:O394)</f>
        <v>0</v>
      </c>
      <c r="P390" s="164"/>
      <c r="Q390" s="164">
        <f>SUM(Q391:Q394)</f>
        <v>0</v>
      </c>
      <c r="R390" s="165"/>
      <c r="S390" s="165"/>
      <c r="T390" s="166"/>
      <c r="U390" s="160"/>
      <c r="V390" s="160">
        <f>SUM(V391:V394)</f>
        <v>0</v>
      </c>
      <c r="W390" s="160"/>
      <c r="X390" s="160"/>
      <c r="AG390" t="s">
        <v>284</v>
      </c>
    </row>
    <row r="391" spans="1:60" outlineLevel="1" x14ac:dyDescent="0.2">
      <c r="A391" s="175">
        <v>191</v>
      </c>
      <c r="B391" s="176" t="s">
        <v>1650</v>
      </c>
      <c r="C391" s="183" t="s">
        <v>1651</v>
      </c>
      <c r="D391" s="177" t="s">
        <v>940</v>
      </c>
      <c r="E391" s="178">
        <v>1</v>
      </c>
      <c r="F391" s="179"/>
      <c r="G391" s="180">
        <f>ROUND(E391*F391,2)</f>
        <v>0</v>
      </c>
      <c r="H391" s="179"/>
      <c r="I391" s="180">
        <f>ROUND(E391*H391,2)</f>
        <v>0</v>
      </c>
      <c r="J391" s="179"/>
      <c r="K391" s="180">
        <f>ROUND(E391*J391,2)</f>
        <v>0</v>
      </c>
      <c r="L391" s="180">
        <v>21</v>
      </c>
      <c r="M391" s="180">
        <f>G391*(1+L391/100)</f>
        <v>0</v>
      </c>
      <c r="N391" s="178">
        <v>0</v>
      </c>
      <c r="O391" s="178">
        <f>ROUND(E391*N391,2)</f>
        <v>0</v>
      </c>
      <c r="P391" s="178">
        <v>0</v>
      </c>
      <c r="Q391" s="178">
        <f>ROUND(E391*P391,2)</f>
        <v>0</v>
      </c>
      <c r="R391" s="180"/>
      <c r="S391" s="180" t="s">
        <v>529</v>
      </c>
      <c r="T391" s="181" t="s">
        <v>289</v>
      </c>
      <c r="U391" s="159">
        <v>0</v>
      </c>
      <c r="V391" s="159">
        <f>ROUND(E391*U391,2)</f>
        <v>0</v>
      </c>
      <c r="W391" s="159"/>
      <c r="X391" s="159" t="s">
        <v>302</v>
      </c>
      <c r="Y391" s="149"/>
      <c r="Z391" s="149"/>
      <c r="AA391" s="149"/>
      <c r="AB391" s="149"/>
      <c r="AC391" s="149"/>
      <c r="AD391" s="149"/>
      <c r="AE391" s="149"/>
      <c r="AF391" s="149"/>
      <c r="AG391" s="149" t="s">
        <v>1344</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75">
        <v>192</v>
      </c>
      <c r="B392" s="176" t="s">
        <v>1652</v>
      </c>
      <c r="C392" s="183" t="s">
        <v>1653</v>
      </c>
      <c r="D392" s="177" t="s">
        <v>940</v>
      </c>
      <c r="E392" s="178">
        <v>1</v>
      </c>
      <c r="F392" s="179"/>
      <c r="G392" s="180">
        <f>ROUND(E392*F392,2)</f>
        <v>0</v>
      </c>
      <c r="H392" s="179"/>
      <c r="I392" s="180">
        <f>ROUND(E392*H392,2)</f>
        <v>0</v>
      </c>
      <c r="J392" s="179"/>
      <c r="K392" s="180">
        <f>ROUND(E392*J392,2)</f>
        <v>0</v>
      </c>
      <c r="L392" s="180">
        <v>21</v>
      </c>
      <c r="M392" s="180">
        <f>G392*(1+L392/100)</f>
        <v>0</v>
      </c>
      <c r="N392" s="178">
        <v>0</v>
      </c>
      <c r="O392" s="178">
        <f>ROUND(E392*N392,2)</f>
        <v>0</v>
      </c>
      <c r="P392" s="178">
        <v>0</v>
      </c>
      <c r="Q392" s="178">
        <f>ROUND(E392*P392,2)</f>
        <v>0</v>
      </c>
      <c r="R392" s="180"/>
      <c r="S392" s="180" t="s">
        <v>529</v>
      </c>
      <c r="T392" s="181" t="s">
        <v>289</v>
      </c>
      <c r="U392" s="159">
        <v>0</v>
      </c>
      <c r="V392" s="159">
        <f>ROUND(E392*U392,2)</f>
        <v>0</v>
      </c>
      <c r="W392" s="159"/>
      <c r="X392" s="159" t="s">
        <v>302</v>
      </c>
      <c r="Y392" s="149"/>
      <c r="Z392" s="149"/>
      <c r="AA392" s="149"/>
      <c r="AB392" s="149"/>
      <c r="AC392" s="149"/>
      <c r="AD392" s="149"/>
      <c r="AE392" s="149"/>
      <c r="AF392" s="149"/>
      <c r="AG392" s="149" t="s">
        <v>1344</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75">
        <v>193</v>
      </c>
      <c r="B393" s="176" t="s">
        <v>1654</v>
      </c>
      <c r="C393" s="183" t="s">
        <v>1655</v>
      </c>
      <c r="D393" s="177" t="s">
        <v>940</v>
      </c>
      <c r="E393" s="178">
        <v>1</v>
      </c>
      <c r="F393" s="179"/>
      <c r="G393" s="180">
        <f>ROUND(E393*F393,2)</f>
        <v>0</v>
      </c>
      <c r="H393" s="179"/>
      <c r="I393" s="180">
        <f>ROUND(E393*H393,2)</f>
        <v>0</v>
      </c>
      <c r="J393" s="179"/>
      <c r="K393" s="180">
        <f>ROUND(E393*J393,2)</f>
        <v>0</v>
      </c>
      <c r="L393" s="180">
        <v>21</v>
      </c>
      <c r="M393" s="180">
        <f>G393*(1+L393/100)</f>
        <v>0</v>
      </c>
      <c r="N393" s="178">
        <v>0</v>
      </c>
      <c r="O393" s="178">
        <f>ROUND(E393*N393,2)</f>
        <v>0</v>
      </c>
      <c r="P393" s="178">
        <v>0</v>
      </c>
      <c r="Q393" s="178">
        <f>ROUND(E393*P393,2)</f>
        <v>0</v>
      </c>
      <c r="R393" s="180"/>
      <c r="S393" s="180" t="s">
        <v>529</v>
      </c>
      <c r="T393" s="181" t="s">
        <v>289</v>
      </c>
      <c r="U393" s="159">
        <v>0</v>
      </c>
      <c r="V393" s="159">
        <f>ROUND(E393*U393,2)</f>
        <v>0</v>
      </c>
      <c r="W393" s="159"/>
      <c r="X393" s="159" t="s">
        <v>302</v>
      </c>
      <c r="Y393" s="149"/>
      <c r="Z393" s="149"/>
      <c r="AA393" s="149"/>
      <c r="AB393" s="149"/>
      <c r="AC393" s="149"/>
      <c r="AD393" s="149"/>
      <c r="AE393" s="149"/>
      <c r="AF393" s="149"/>
      <c r="AG393" s="149" t="s">
        <v>1344</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68">
        <v>194</v>
      </c>
      <c r="B394" s="169" t="s">
        <v>1656</v>
      </c>
      <c r="C394" s="184" t="s">
        <v>1657</v>
      </c>
      <c r="D394" s="170" t="s">
        <v>940</v>
      </c>
      <c r="E394" s="171">
        <v>1</v>
      </c>
      <c r="F394" s="172"/>
      <c r="G394" s="173">
        <f>ROUND(E394*F394,2)</f>
        <v>0</v>
      </c>
      <c r="H394" s="172"/>
      <c r="I394" s="173">
        <f>ROUND(E394*H394,2)</f>
        <v>0</v>
      </c>
      <c r="J394" s="172"/>
      <c r="K394" s="173">
        <f>ROUND(E394*J394,2)</f>
        <v>0</v>
      </c>
      <c r="L394" s="173">
        <v>21</v>
      </c>
      <c r="M394" s="173">
        <f>G394*(1+L394/100)</f>
        <v>0</v>
      </c>
      <c r="N394" s="171">
        <v>0</v>
      </c>
      <c r="O394" s="171">
        <f>ROUND(E394*N394,2)</f>
        <v>0</v>
      </c>
      <c r="P394" s="171">
        <v>0</v>
      </c>
      <c r="Q394" s="171">
        <f>ROUND(E394*P394,2)</f>
        <v>0</v>
      </c>
      <c r="R394" s="173"/>
      <c r="S394" s="173" t="s">
        <v>529</v>
      </c>
      <c r="T394" s="174" t="s">
        <v>289</v>
      </c>
      <c r="U394" s="159">
        <v>0</v>
      </c>
      <c r="V394" s="159">
        <f>ROUND(E394*U394,2)</f>
        <v>0</v>
      </c>
      <c r="W394" s="159"/>
      <c r="X394" s="159" t="s">
        <v>302</v>
      </c>
      <c r="Y394" s="149"/>
      <c r="Z394" s="149"/>
      <c r="AA394" s="149"/>
      <c r="AB394" s="149"/>
      <c r="AC394" s="149"/>
      <c r="AD394" s="149"/>
      <c r="AE394" s="149"/>
      <c r="AF394" s="149"/>
      <c r="AG394" s="149" t="s">
        <v>1344</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x14ac:dyDescent="0.2">
      <c r="A395" s="3"/>
      <c r="B395" s="4"/>
      <c r="C395" s="185"/>
      <c r="D395" s="6"/>
      <c r="E395" s="3"/>
      <c r="F395" s="3"/>
      <c r="G395" s="3"/>
      <c r="H395" s="3"/>
      <c r="I395" s="3"/>
      <c r="J395" s="3"/>
      <c r="K395" s="3"/>
      <c r="L395" s="3"/>
      <c r="M395" s="3"/>
      <c r="N395" s="3"/>
      <c r="O395" s="3"/>
      <c r="P395" s="3"/>
      <c r="Q395" s="3"/>
      <c r="R395" s="3"/>
      <c r="S395" s="3"/>
      <c r="T395" s="3"/>
      <c r="U395" s="3"/>
      <c r="V395" s="3"/>
      <c r="W395" s="3"/>
      <c r="X395" s="3"/>
      <c r="AE395">
        <v>15</v>
      </c>
      <c r="AF395">
        <v>21</v>
      </c>
      <c r="AG395" t="s">
        <v>270</v>
      </c>
    </row>
    <row r="396" spans="1:60" x14ac:dyDescent="0.2">
      <c r="A396" s="152"/>
      <c r="B396" s="153" t="s">
        <v>29</v>
      </c>
      <c r="C396" s="186"/>
      <c r="D396" s="154"/>
      <c r="E396" s="155"/>
      <c r="F396" s="155"/>
      <c r="G396" s="167">
        <f>G8+G71+G146+G175+G210+G239+G274+G309+G332+G341+G350+G371+G376+G385+G390</f>
        <v>0</v>
      </c>
      <c r="H396" s="3"/>
      <c r="I396" s="3"/>
      <c r="J396" s="3"/>
      <c r="K396" s="3"/>
      <c r="L396" s="3"/>
      <c r="M396" s="3"/>
      <c r="N396" s="3"/>
      <c r="O396" s="3"/>
      <c r="P396" s="3"/>
      <c r="Q396" s="3"/>
      <c r="R396" s="3"/>
      <c r="S396" s="3"/>
      <c r="T396" s="3"/>
      <c r="U396" s="3"/>
      <c r="V396" s="3"/>
      <c r="W396" s="3"/>
      <c r="X396" s="3"/>
      <c r="AE396">
        <f>SUMIF(L7:L394,AE395,G7:G394)</f>
        <v>0</v>
      </c>
      <c r="AF396">
        <f>SUMIF(L7:L394,AF395,G7:G394)</f>
        <v>0</v>
      </c>
      <c r="AG396" t="s">
        <v>296</v>
      </c>
    </row>
    <row r="397" spans="1:60" x14ac:dyDescent="0.2">
      <c r="C397" s="187"/>
      <c r="D397" s="10"/>
      <c r="AG397" t="s">
        <v>297</v>
      </c>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82">
    <mergeCell ref="C382:G382"/>
    <mergeCell ref="C384:G384"/>
    <mergeCell ref="C368:G368"/>
    <mergeCell ref="C370:G370"/>
    <mergeCell ref="C373:G373"/>
    <mergeCell ref="C375:G375"/>
    <mergeCell ref="C378:G378"/>
    <mergeCell ref="C380:G380"/>
    <mergeCell ref="C356:G356"/>
    <mergeCell ref="C358:G358"/>
    <mergeCell ref="C360:G360"/>
    <mergeCell ref="C362:G362"/>
    <mergeCell ref="C364:G364"/>
    <mergeCell ref="C366:G366"/>
    <mergeCell ref="C340:G340"/>
    <mergeCell ref="C343:G343"/>
    <mergeCell ref="C345:G345"/>
    <mergeCell ref="C347:G347"/>
    <mergeCell ref="C349:G349"/>
    <mergeCell ref="C354:G354"/>
    <mergeCell ref="C327:G327"/>
    <mergeCell ref="C329:G329"/>
    <mergeCell ref="C331:G331"/>
    <mergeCell ref="C334:G334"/>
    <mergeCell ref="C336:G336"/>
    <mergeCell ref="C338:G338"/>
    <mergeCell ref="C315:G315"/>
    <mergeCell ref="C317:G317"/>
    <mergeCell ref="C319:G319"/>
    <mergeCell ref="C321:G321"/>
    <mergeCell ref="C323:G323"/>
    <mergeCell ref="C325:G325"/>
    <mergeCell ref="C302:G302"/>
    <mergeCell ref="C304:G304"/>
    <mergeCell ref="C306:G306"/>
    <mergeCell ref="C308:G308"/>
    <mergeCell ref="C311:G311"/>
    <mergeCell ref="C313:G313"/>
    <mergeCell ref="C290:G290"/>
    <mergeCell ref="C292:G292"/>
    <mergeCell ref="C294:G294"/>
    <mergeCell ref="C296:G296"/>
    <mergeCell ref="C298:G298"/>
    <mergeCell ref="C300:G300"/>
    <mergeCell ref="C278:G278"/>
    <mergeCell ref="C280:G280"/>
    <mergeCell ref="C282:G282"/>
    <mergeCell ref="C284:G284"/>
    <mergeCell ref="C286:G286"/>
    <mergeCell ref="C288:G288"/>
    <mergeCell ref="C265:G265"/>
    <mergeCell ref="C267:G267"/>
    <mergeCell ref="C269:G269"/>
    <mergeCell ref="C271:G271"/>
    <mergeCell ref="C273:G273"/>
    <mergeCell ref="C276:G276"/>
    <mergeCell ref="C253:G253"/>
    <mergeCell ref="C255:G255"/>
    <mergeCell ref="C257:G257"/>
    <mergeCell ref="C259:G259"/>
    <mergeCell ref="C261:G261"/>
    <mergeCell ref="C263:G263"/>
    <mergeCell ref="C241:G241"/>
    <mergeCell ref="C243:G243"/>
    <mergeCell ref="C245:G245"/>
    <mergeCell ref="C247:G247"/>
    <mergeCell ref="C249:G249"/>
    <mergeCell ref="C251:G251"/>
    <mergeCell ref="C228:G228"/>
    <mergeCell ref="C230:G230"/>
    <mergeCell ref="C232:G232"/>
    <mergeCell ref="C234:G234"/>
    <mergeCell ref="C236:G236"/>
    <mergeCell ref="C238:G238"/>
    <mergeCell ref="C216:G216"/>
    <mergeCell ref="C218:G218"/>
    <mergeCell ref="C220:G220"/>
    <mergeCell ref="C222:G222"/>
    <mergeCell ref="C224:G224"/>
    <mergeCell ref="C226:G226"/>
    <mergeCell ref="C203:G203"/>
    <mergeCell ref="C205:G205"/>
    <mergeCell ref="C207:G207"/>
    <mergeCell ref="C209:G209"/>
    <mergeCell ref="C212:G212"/>
    <mergeCell ref="C214:G214"/>
    <mergeCell ref="C191:G191"/>
    <mergeCell ref="C193:G193"/>
    <mergeCell ref="C195:G195"/>
    <mergeCell ref="C197:G197"/>
    <mergeCell ref="C199:G199"/>
    <mergeCell ref="C201:G201"/>
    <mergeCell ref="C179:G179"/>
    <mergeCell ref="C181:G181"/>
    <mergeCell ref="C183:G183"/>
    <mergeCell ref="C185:G185"/>
    <mergeCell ref="C187:G187"/>
    <mergeCell ref="C189:G189"/>
    <mergeCell ref="C164:G164"/>
    <mergeCell ref="C166:G166"/>
    <mergeCell ref="C168:G168"/>
    <mergeCell ref="C170:G170"/>
    <mergeCell ref="C172:G172"/>
    <mergeCell ref="C177:G177"/>
    <mergeCell ref="C152:G152"/>
    <mergeCell ref="C154:G154"/>
    <mergeCell ref="C156:G156"/>
    <mergeCell ref="C158:G158"/>
    <mergeCell ref="C160:G160"/>
    <mergeCell ref="C162:G162"/>
    <mergeCell ref="C139:G139"/>
    <mergeCell ref="C141:G141"/>
    <mergeCell ref="C143:G143"/>
    <mergeCell ref="C145:G145"/>
    <mergeCell ref="C148:G148"/>
    <mergeCell ref="C150:G150"/>
    <mergeCell ref="C127:G127"/>
    <mergeCell ref="C129:G129"/>
    <mergeCell ref="C131:G131"/>
    <mergeCell ref="C133:G133"/>
    <mergeCell ref="C135:G135"/>
    <mergeCell ref="C137:G137"/>
    <mergeCell ref="C115:G115"/>
    <mergeCell ref="C117:G117"/>
    <mergeCell ref="C119:G119"/>
    <mergeCell ref="C121:G121"/>
    <mergeCell ref="C123:G123"/>
    <mergeCell ref="C125:G125"/>
    <mergeCell ref="C103:G103"/>
    <mergeCell ref="C105:G105"/>
    <mergeCell ref="C107:G107"/>
    <mergeCell ref="C109:G109"/>
    <mergeCell ref="C111:G111"/>
    <mergeCell ref="C113:G113"/>
    <mergeCell ref="C91:G91"/>
    <mergeCell ref="C93:G93"/>
    <mergeCell ref="C95:G95"/>
    <mergeCell ref="C97:G97"/>
    <mergeCell ref="C99:G99"/>
    <mergeCell ref="C101:G101"/>
    <mergeCell ref="C79:G79"/>
    <mergeCell ref="C81:G81"/>
    <mergeCell ref="C83:G83"/>
    <mergeCell ref="C85:G85"/>
    <mergeCell ref="C87:G87"/>
    <mergeCell ref="C89:G89"/>
    <mergeCell ref="C62:G62"/>
    <mergeCell ref="C64:G64"/>
    <mergeCell ref="C66:G66"/>
    <mergeCell ref="C73:G73"/>
    <mergeCell ref="C75:G75"/>
    <mergeCell ref="C77:G77"/>
    <mergeCell ref="C50:G50"/>
    <mergeCell ref="C52:G52"/>
    <mergeCell ref="C54:G54"/>
    <mergeCell ref="C56:G56"/>
    <mergeCell ref="C58:G58"/>
    <mergeCell ref="C60:G60"/>
    <mergeCell ref="C38:G38"/>
    <mergeCell ref="C40:G40"/>
    <mergeCell ref="C42:G42"/>
    <mergeCell ref="C44:G44"/>
    <mergeCell ref="C46:G46"/>
    <mergeCell ref="C48:G48"/>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95" activePane="bottomLeft" state="frozen"/>
      <selection pane="bottomLeft" activeCell="A3" sqref="A3"/>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63</v>
      </c>
      <c r="C4" s="259" t="s">
        <v>64</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159</v>
      </c>
      <c r="C8" s="182" t="s">
        <v>161</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v>
      </c>
      <c r="W8" s="160"/>
      <c r="X8" s="160"/>
      <c r="AG8" t="s">
        <v>284</v>
      </c>
    </row>
    <row r="9" spans="1:60" outlineLevel="1" x14ac:dyDescent="0.2">
      <c r="A9" s="168">
        <v>1</v>
      </c>
      <c r="B9" s="169" t="s">
        <v>52</v>
      </c>
      <c r="C9" s="184" t="s">
        <v>1658</v>
      </c>
      <c r="D9" s="170" t="s">
        <v>1340</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529</v>
      </c>
      <c r="T9" s="174" t="s">
        <v>289</v>
      </c>
      <c r="U9" s="159">
        <v>0</v>
      </c>
      <c r="V9" s="159">
        <f>ROUND(E9*U9,2)</f>
        <v>0</v>
      </c>
      <c r="W9" s="159"/>
      <c r="X9" s="159" t="s">
        <v>361</v>
      </c>
      <c r="Y9" s="149"/>
      <c r="Z9" s="149"/>
      <c r="AA9" s="149"/>
      <c r="AB9" s="149"/>
      <c r="AC9" s="149"/>
      <c r="AD9" s="149"/>
      <c r="AE9" s="149"/>
      <c r="AF9" s="149"/>
      <c r="AG9" s="149" t="s">
        <v>1341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1659</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4" t="s">
        <v>1660</v>
      </c>
      <c r="D11" s="265"/>
      <c r="E11" s="265"/>
      <c r="F11" s="265"/>
      <c r="G11" s="265"/>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1" t="s">
        <v>283</v>
      </c>
      <c r="B12" s="162" t="s">
        <v>166</v>
      </c>
      <c r="C12" s="182" t="s">
        <v>168</v>
      </c>
      <c r="D12" s="163"/>
      <c r="E12" s="164"/>
      <c r="F12" s="165"/>
      <c r="G12" s="165">
        <f>SUMIF(AG13:AG54,"&lt;&gt;NOR",G13:G54)</f>
        <v>0</v>
      </c>
      <c r="H12" s="165"/>
      <c r="I12" s="165">
        <f>SUM(I13:I54)</f>
        <v>0</v>
      </c>
      <c r="J12" s="165"/>
      <c r="K12" s="165">
        <f>SUM(K13:K54)</f>
        <v>0</v>
      </c>
      <c r="L12" s="165"/>
      <c r="M12" s="165">
        <f>SUM(M13:M54)</f>
        <v>0</v>
      </c>
      <c r="N12" s="164"/>
      <c r="O12" s="164">
        <f>SUM(O13:O54)</f>
        <v>0</v>
      </c>
      <c r="P12" s="164"/>
      <c r="Q12" s="164">
        <f>SUM(Q13:Q54)</f>
        <v>0</v>
      </c>
      <c r="R12" s="165"/>
      <c r="S12" s="165"/>
      <c r="T12" s="166"/>
      <c r="U12" s="160"/>
      <c r="V12" s="160">
        <f>SUM(V13:V54)</f>
        <v>0</v>
      </c>
      <c r="W12" s="160"/>
      <c r="X12" s="160"/>
      <c r="AG12" t="s">
        <v>284</v>
      </c>
    </row>
    <row r="13" spans="1:60" outlineLevel="1" x14ac:dyDescent="0.2">
      <c r="A13" s="168">
        <v>2</v>
      </c>
      <c r="B13" s="169" t="s">
        <v>221</v>
      </c>
      <c r="C13" s="184" t="s">
        <v>1408</v>
      </c>
      <c r="D13" s="170" t="s">
        <v>1340</v>
      </c>
      <c r="E13" s="171">
        <v>4</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529</v>
      </c>
      <c r="T13" s="174" t="s">
        <v>289</v>
      </c>
      <c r="U13" s="159">
        <v>0</v>
      </c>
      <c r="V13" s="159">
        <f>ROUND(E13*U13,2)</f>
        <v>0</v>
      </c>
      <c r="W13" s="159"/>
      <c r="X13" s="159" t="s">
        <v>361</v>
      </c>
      <c r="Y13" s="149"/>
      <c r="Z13" s="149"/>
      <c r="AA13" s="149"/>
      <c r="AB13" s="149"/>
      <c r="AC13" s="149"/>
      <c r="AD13" s="149"/>
      <c r="AE13" s="149"/>
      <c r="AF13" s="149"/>
      <c r="AG13" s="149" t="s">
        <v>1341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1661</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3</v>
      </c>
      <c r="B15" s="169" t="s">
        <v>223</v>
      </c>
      <c r="C15" s="184" t="s">
        <v>1662</v>
      </c>
      <c r="D15" s="170" t="s">
        <v>1340</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529</v>
      </c>
      <c r="T15" s="174" t="s">
        <v>289</v>
      </c>
      <c r="U15" s="159">
        <v>0</v>
      </c>
      <c r="V15" s="159">
        <f>ROUND(E15*U15,2)</f>
        <v>0</v>
      </c>
      <c r="W15" s="159"/>
      <c r="X15" s="159" t="s">
        <v>361</v>
      </c>
      <c r="Y15" s="149"/>
      <c r="Z15" s="149"/>
      <c r="AA15" s="149"/>
      <c r="AB15" s="149"/>
      <c r="AC15" s="149"/>
      <c r="AD15" s="149"/>
      <c r="AE15" s="149"/>
      <c r="AF15" s="149"/>
      <c r="AG15" s="149" t="s">
        <v>1341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1434</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4</v>
      </c>
      <c r="B17" s="169" t="s">
        <v>225</v>
      </c>
      <c r="C17" s="184" t="s">
        <v>1663</v>
      </c>
      <c r="D17" s="170" t="s">
        <v>1340</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529</v>
      </c>
      <c r="T17" s="174" t="s">
        <v>289</v>
      </c>
      <c r="U17" s="159">
        <v>0</v>
      </c>
      <c r="V17" s="159">
        <f>ROUND(E17*U17,2)</f>
        <v>0</v>
      </c>
      <c r="W17" s="159"/>
      <c r="X17" s="159" t="s">
        <v>361</v>
      </c>
      <c r="Y17" s="149"/>
      <c r="Z17" s="149"/>
      <c r="AA17" s="149"/>
      <c r="AB17" s="149"/>
      <c r="AC17" s="149"/>
      <c r="AD17" s="149"/>
      <c r="AE17" s="149"/>
      <c r="AF17" s="149"/>
      <c r="AG17" s="149" t="s">
        <v>1341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1577</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5</v>
      </c>
      <c r="B19" s="169" t="s">
        <v>227</v>
      </c>
      <c r="C19" s="184" t="s">
        <v>1343</v>
      </c>
      <c r="D19" s="170" t="s">
        <v>1340</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529</v>
      </c>
      <c r="T19" s="174" t="s">
        <v>289</v>
      </c>
      <c r="U19" s="159">
        <v>0</v>
      </c>
      <c r="V19" s="159">
        <f>ROUND(E19*U19,2)</f>
        <v>0</v>
      </c>
      <c r="W19" s="159"/>
      <c r="X19" s="159" t="s">
        <v>302</v>
      </c>
      <c r="Y19" s="149"/>
      <c r="Z19" s="149"/>
      <c r="AA19" s="149"/>
      <c r="AB19" s="149"/>
      <c r="AC19" s="149"/>
      <c r="AD19" s="149"/>
      <c r="AE19" s="149"/>
      <c r="AF19" s="149"/>
      <c r="AG19" s="149" t="s">
        <v>1344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8" t="s">
        <v>1664</v>
      </c>
      <c r="D20" s="269"/>
      <c r="E20" s="269"/>
      <c r="F20" s="269"/>
      <c r="G20" s="26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6</v>
      </c>
      <c r="B21" s="169" t="s">
        <v>229</v>
      </c>
      <c r="C21" s="184" t="s">
        <v>1413</v>
      </c>
      <c r="D21" s="170" t="s">
        <v>1340</v>
      </c>
      <c r="E21" s="171">
        <v>1</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529</v>
      </c>
      <c r="T21" s="174" t="s">
        <v>289</v>
      </c>
      <c r="U21" s="159">
        <v>0</v>
      </c>
      <c r="V21" s="159">
        <f>ROUND(E21*U21,2)</f>
        <v>0</v>
      </c>
      <c r="W21" s="159"/>
      <c r="X21" s="159" t="s">
        <v>361</v>
      </c>
      <c r="Y21" s="149"/>
      <c r="Z21" s="149"/>
      <c r="AA21" s="149"/>
      <c r="AB21" s="149"/>
      <c r="AC21" s="149"/>
      <c r="AD21" s="149"/>
      <c r="AE21" s="149"/>
      <c r="AF21" s="149"/>
      <c r="AG21" s="149" t="s">
        <v>1341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1665</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235</v>
      </c>
      <c r="C23" s="184" t="s">
        <v>1348</v>
      </c>
      <c r="D23" s="170" t="s">
        <v>1340</v>
      </c>
      <c r="E23" s="171">
        <v>2</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529</v>
      </c>
      <c r="T23" s="174" t="s">
        <v>289</v>
      </c>
      <c r="U23" s="159">
        <v>0</v>
      </c>
      <c r="V23" s="159">
        <f>ROUND(E23*U23,2)</f>
        <v>0</v>
      </c>
      <c r="W23" s="159"/>
      <c r="X23" s="159" t="s">
        <v>361</v>
      </c>
      <c r="Y23" s="149"/>
      <c r="Z23" s="149"/>
      <c r="AA23" s="149"/>
      <c r="AB23" s="149"/>
      <c r="AC23" s="149"/>
      <c r="AD23" s="149"/>
      <c r="AE23" s="149"/>
      <c r="AF23" s="149"/>
      <c r="AG23" s="149" t="s">
        <v>1341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1349</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237</v>
      </c>
      <c r="C25" s="184" t="s">
        <v>1350</v>
      </c>
      <c r="D25" s="170" t="s">
        <v>1340</v>
      </c>
      <c r="E25" s="171">
        <v>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529</v>
      </c>
      <c r="T25" s="174" t="s">
        <v>289</v>
      </c>
      <c r="U25" s="159">
        <v>0</v>
      </c>
      <c r="V25" s="159">
        <f>ROUND(E25*U25,2)</f>
        <v>0</v>
      </c>
      <c r="W25" s="159"/>
      <c r="X25" s="159" t="s">
        <v>361</v>
      </c>
      <c r="Y25" s="149"/>
      <c r="Z25" s="149"/>
      <c r="AA25" s="149"/>
      <c r="AB25" s="149"/>
      <c r="AC25" s="149"/>
      <c r="AD25" s="149"/>
      <c r="AE25" s="149"/>
      <c r="AF25" s="149"/>
      <c r="AG25" s="149" t="s">
        <v>1341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1349</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239</v>
      </c>
      <c r="C27" s="184" t="s">
        <v>1416</v>
      </c>
      <c r="D27" s="170" t="s">
        <v>1340</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529</v>
      </c>
      <c r="T27" s="174" t="s">
        <v>289</v>
      </c>
      <c r="U27" s="159">
        <v>0</v>
      </c>
      <c r="V27" s="159">
        <f>ROUND(E27*U27,2)</f>
        <v>0</v>
      </c>
      <c r="W27" s="159"/>
      <c r="X27" s="159" t="s">
        <v>361</v>
      </c>
      <c r="Y27" s="149"/>
      <c r="Z27" s="149"/>
      <c r="AA27" s="149"/>
      <c r="AB27" s="149"/>
      <c r="AC27" s="149"/>
      <c r="AD27" s="149"/>
      <c r="AE27" s="149"/>
      <c r="AF27" s="149"/>
      <c r="AG27" s="149" t="s">
        <v>1341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1666</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243</v>
      </c>
      <c r="C29" s="184" t="s">
        <v>1351</v>
      </c>
      <c r="D29" s="170" t="s">
        <v>518</v>
      </c>
      <c r="E29" s="171">
        <v>25</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529</v>
      </c>
      <c r="T29" s="174" t="s">
        <v>289</v>
      </c>
      <c r="U29" s="159">
        <v>0</v>
      </c>
      <c r="V29" s="159">
        <f>ROUND(E29*U29,2)</f>
        <v>0</v>
      </c>
      <c r="W29" s="159"/>
      <c r="X29" s="159" t="s">
        <v>302</v>
      </c>
      <c r="Y29" s="149"/>
      <c r="Z29" s="149"/>
      <c r="AA29" s="149"/>
      <c r="AB29" s="149"/>
      <c r="AC29" s="149"/>
      <c r="AD29" s="149"/>
      <c r="AE29" s="149"/>
      <c r="AF29" s="149"/>
      <c r="AG29" s="149" t="s">
        <v>1344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1354</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1667</v>
      </c>
      <c r="C31" s="184" t="s">
        <v>1351</v>
      </c>
      <c r="D31" s="170" t="s">
        <v>518</v>
      </c>
      <c r="E31" s="171">
        <v>6</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529</v>
      </c>
      <c r="T31" s="174" t="s">
        <v>289</v>
      </c>
      <c r="U31" s="159">
        <v>0</v>
      </c>
      <c r="V31" s="159">
        <f>ROUND(E31*U31,2)</f>
        <v>0</v>
      </c>
      <c r="W31" s="159"/>
      <c r="X31" s="159" t="s">
        <v>302</v>
      </c>
      <c r="Y31" s="149"/>
      <c r="Z31" s="149"/>
      <c r="AA31" s="149"/>
      <c r="AB31" s="149"/>
      <c r="AC31" s="149"/>
      <c r="AD31" s="149"/>
      <c r="AE31" s="149"/>
      <c r="AF31" s="149"/>
      <c r="AG31" s="149" t="s">
        <v>1344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1356</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1668</v>
      </c>
      <c r="C33" s="184" t="s">
        <v>1357</v>
      </c>
      <c r="D33" s="170" t="s">
        <v>1340</v>
      </c>
      <c r="E33" s="171">
        <v>10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529</v>
      </c>
      <c r="T33" s="174" t="s">
        <v>289</v>
      </c>
      <c r="U33" s="159">
        <v>0</v>
      </c>
      <c r="V33" s="159">
        <f>ROUND(E33*U33,2)</f>
        <v>0</v>
      </c>
      <c r="W33" s="159"/>
      <c r="X33" s="159" t="s">
        <v>361</v>
      </c>
      <c r="Y33" s="149"/>
      <c r="Z33" s="149"/>
      <c r="AA33" s="149"/>
      <c r="AB33" s="149"/>
      <c r="AC33" s="149"/>
      <c r="AD33" s="149"/>
      <c r="AE33" s="149"/>
      <c r="AF33" s="149"/>
      <c r="AG33" s="149" t="s">
        <v>1341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1669</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1371</v>
      </c>
      <c r="C35" s="184" t="s">
        <v>1670</v>
      </c>
      <c r="D35" s="170" t="s">
        <v>1340</v>
      </c>
      <c r="E35" s="171">
        <v>6</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529</v>
      </c>
      <c r="T35" s="174" t="s">
        <v>289</v>
      </c>
      <c r="U35" s="159">
        <v>0</v>
      </c>
      <c r="V35" s="159">
        <f>ROUND(E35*U35,2)</f>
        <v>0</v>
      </c>
      <c r="W35" s="159"/>
      <c r="X35" s="159" t="s">
        <v>361</v>
      </c>
      <c r="Y35" s="149"/>
      <c r="Z35" s="149"/>
      <c r="AA35" s="149"/>
      <c r="AB35" s="149"/>
      <c r="AC35" s="149"/>
      <c r="AD35" s="149"/>
      <c r="AE35" s="149"/>
      <c r="AF35" s="149"/>
      <c r="AG35" s="149" t="s">
        <v>1341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1671</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1378</v>
      </c>
      <c r="C37" s="184" t="s">
        <v>1367</v>
      </c>
      <c r="D37" s="170" t="s">
        <v>1340</v>
      </c>
      <c r="E37" s="171">
        <v>4</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529</v>
      </c>
      <c r="T37" s="174" t="s">
        <v>289</v>
      </c>
      <c r="U37" s="159">
        <v>0</v>
      </c>
      <c r="V37" s="159">
        <f>ROUND(E37*U37,2)</f>
        <v>0</v>
      </c>
      <c r="W37" s="159"/>
      <c r="X37" s="159" t="s">
        <v>361</v>
      </c>
      <c r="Y37" s="149"/>
      <c r="Z37" s="149"/>
      <c r="AA37" s="149"/>
      <c r="AB37" s="149"/>
      <c r="AC37" s="149"/>
      <c r="AD37" s="149"/>
      <c r="AE37" s="149"/>
      <c r="AF37" s="149"/>
      <c r="AG37" s="149" t="s">
        <v>1341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1368</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1380</v>
      </c>
      <c r="C39" s="184" t="s">
        <v>1369</v>
      </c>
      <c r="D39" s="170" t="s">
        <v>1340</v>
      </c>
      <c r="E39" s="171">
        <v>4</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529</v>
      </c>
      <c r="T39" s="174" t="s">
        <v>289</v>
      </c>
      <c r="U39" s="159">
        <v>0</v>
      </c>
      <c r="V39" s="159">
        <f>ROUND(E39*U39,2)</f>
        <v>0</v>
      </c>
      <c r="W39" s="159"/>
      <c r="X39" s="159" t="s">
        <v>361</v>
      </c>
      <c r="Y39" s="149"/>
      <c r="Z39" s="149"/>
      <c r="AA39" s="149"/>
      <c r="AB39" s="149"/>
      <c r="AC39" s="149"/>
      <c r="AD39" s="149"/>
      <c r="AE39" s="149"/>
      <c r="AF39" s="149"/>
      <c r="AG39" s="149" t="s">
        <v>1341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1370</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1672</v>
      </c>
      <c r="C41" s="184" t="s">
        <v>1372</v>
      </c>
      <c r="D41" s="170" t="s">
        <v>1340</v>
      </c>
      <c r="E41" s="171">
        <v>12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529</v>
      </c>
      <c r="T41" s="174" t="s">
        <v>289</v>
      </c>
      <c r="U41" s="159">
        <v>0</v>
      </c>
      <c r="V41" s="159">
        <f>ROUND(E41*U41,2)</f>
        <v>0</v>
      </c>
      <c r="W41" s="159"/>
      <c r="X41" s="159" t="s">
        <v>302</v>
      </c>
      <c r="Y41" s="149"/>
      <c r="Z41" s="149"/>
      <c r="AA41" s="149"/>
      <c r="AB41" s="149"/>
      <c r="AC41" s="149"/>
      <c r="AD41" s="149"/>
      <c r="AE41" s="149"/>
      <c r="AF41" s="149"/>
      <c r="AG41" s="149" t="s">
        <v>1344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1673</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1386</v>
      </c>
      <c r="C43" s="184" t="s">
        <v>1375</v>
      </c>
      <c r="D43" s="170" t="s">
        <v>1340</v>
      </c>
      <c r="E43" s="171">
        <v>12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529</v>
      </c>
      <c r="T43" s="174" t="s">
        <v>289</v>
      </c>
      <c r="U43" s="159">
        <v>0</v>
      </c>
      <c r="V43" s="159">
        <f>ROUND(E43*U43,2)</f>
        <v>0</v>
      </c>
      <c r="W43" s="159"/>
      <c r="X43" s="159" t="s">
        <v>302</v>
      </c>
      <c r="Y43" s="149"/>
      <c r="Z43" s="149"/>
      <c r="AA43" s="149"/>
      <c r="AB43" s="149"/>
      <c r="AC43" s="149"/>
      <c r="AD43" s="149"/>
      <c r="AE43" s="149"/>
      <c r="AF43" s="149"/>
      <c r="AG43" s="149" t="s">
        <v>1344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1434</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1389</v>
      </c>
      <c r="C45" s="184" t="s">
        <v>1372</v>
      </c>
      <c r="D45" s="170" t="s">
        <v>1340</v>
      </c>
      <c r="E45" s="171">
        <v>2</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529</v>
      </c>
      <c r="T45" s="174" t="s">
        <v>289</v>
      </c>
      <c r="U45" s="159">
        <v>0</v>
      </c>
      <c r="V45" s="159">
        <f>ROUND(E45*U45,2)</f>
        <v>0</v>
      </c>
      <c r="W45" s="159"/>
      <c r="X45" s="159" t="s">
        <v>302</v>
      </c>
      <c r="Y45" s="149"/>
      <c r="Z45" s="149"/>
      <c r="AA45" s="149"/>
      <c r="AB45" s="149"/>
      <c r="AC45" s="149"/>
      <c r="AD45" s="149"/>
      <c r="AE45" s="149"/>
      <c r="AF45" s="149"/>
      <c r="AG45" s="149" t="s">
        <v>1344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1381</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1390</v>
      </c>
      <c r="C47" s="184" t="s">
        <v>1375</v>
      </c>
      <c r="D47" s="170" t="s">
        <v>1340</v>
      </c>
      <c r="E47" s="171">
        <v>2</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529</v>
      </c>
      <c r="T47" s="174" t="s">
        <v>289</v>
      </c>
      <c r="U47" s="159">
        <v>0</v>
      </c>
      <c r="V47" s="159">
        <f>ROUND(E47*U47,2)</f>
        <v>0</v>
      </c>
      <c r="W47" s="159"/>
      <c r="X47" s="159" t="s">
        <v>302</v>
      </c>
      <c r="Y47" s="149"/>
      <c r="Z47" s="149"/>
      <c r="AA47" s="149"/>
      <c r="AB47" s="149"/>
      <c r="AC47" s="149"/>
      <c r="AD47" s="149"/>
      <c r="AE47" s="149"/>
      <c r="AF47" s="149"/>
      <c r="AG47" s="149" t="s">
        <v>1344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1368</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1391</v>
      </c>
      <c r="C49" s="184" t="s">
        <v>1372</v>
      </c>
      <c r="D49" s="170" t="s">
        <v>1340</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529</v>
      </c>
      <c r="T49" s="174" t="s">
        <v>289</v>
      </c>
      <c r="U49" s="159">
        <v>0</v>
      </c>
      <c r="V49" s="159">
        <f>ROUND(E49*U49,2)</f>
        <v>0</v>
      </c>
      <c r="W49" s="159"/>
      <c r="X49" s="159" t="s">
        <v>302</v>
      </c>
      <c r="Y49" s="149"/>
      <c r="Z49" s="149"/>
      <c r="AA49" s="149"/>
      <c r="AB49" s="149"/>
      <c r="AC49" s="149"/>
      <c r="AD49" s="149"/>
      <c r="AE49" s="149"/>
      <c r="AF49" s="149"/>
      <c r="AG49" s="149" t="s">
        <v>1344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1674</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1392</v>
      </c>
      <c r="C51" s="184" t="s">
        <v>1375</v>
      </c>
      <c r="D51" s="170" t="s">
        <v>1340</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529</v>
      </c>
      <c r="T51" s="174" t="s">
        <v>289</v>
      </c>
      <c r="U51" s="159">
        <v>0</v>
      </c>
      <c r="V51" s="159">
        <f>ROUND(E51*U51,2)</f>
        <v>0</v>
      </c>
      <c r="W51" s="159"/>
      <c r="X51" s="159" t="s">
        <v>302</v>
      </c>
      <c r="Y51" s="149"/>
      <c r="Z51" s="149"/>
      <c r="AA51" s="149"/>
      <c r="AB51" s="149"/>
      <c r="AC51" s="149"/>
      <c r="AD51" s="149"/>
      <c r="AE51" s="149"/>
      <c r="AF51" s="149"/>
      <c r="AG51" s="149" t="s">
        <v>1344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1422</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1394</v>
      </c>
      <c r="C53" s="184" t="s">
        <v>2489</v>
      </c>
      <c r="D53" s="170" t="s">
        <v>1340</v>
      </c>
      <c r="E53" s="171">
        <v>10</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529</v>
      </c>
      <c r="T53" s="174" t="s">
        <v>289</v>
      </c>
      <c r="U53" s="159">
        <v>0</v>
      </c>
      <c r="V53" s="159">
        <f>ROUND(E53*U53,2)</f>
        <v>0</v>
      </c>
      <c r="W53" s="159"/>
      <c r="X53" s="159" t="s">
        <v>302</v>
      </c>
      <c r="Y53" s="149"/>
      <c r="Z53" s="149"/>
      <c r="AA53" s="149"/>
      <c r="AB53" s="149"/>
      <c r="AC53" s="149"/>
      <c r="AD53" s="149"/>
      <c r="AE53" s="149"/>
      <c r="AF53" s="149"/>
      <c r="AG53" s="149" t="s">
        <v>1344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1388</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1" t="s">
        <v>283</v>
      </c>
      <c r="B55" s="162" t="s">
        <v>181</v>
      </c>
      <c r="C55" s="182" t="s">
        <v>183</v>
      </c>
      <c r="D55" s="163"/>
      <c r="E55" s="164"/>
      <c r="F55" s="165"/>
      <c r="G55" s="165">
        <f>SUMIF(AG56:AG61,"&lt;&gt;NOR",G56:G61)</f>
        <v>0</v>
      </c>
      <c r="H55" s="165"/>
      <c r="I55" s="165">
        <f>SUM(I56:I61)</f>
        <v>0</v>
      </c>
      <c r="J55" s="165"/>
      <c r="K55" s="165">
        <f>SUM(K56:K61)</f>
        <v>0</v>
      </c>
      <c r="L55" s="165"/>
      <c r="M55" s="165">
        <f>SUM(M56:M61)</f>
        <v>0</v>
      </c>
      <c r="N55" s="164"/>
      <c r="O55" s="164">
        <f>SUM(O56:O61)</f>
        <v>0</v>
      </c>
      <c r="P55" s="164"/>
      <c r="Q55" s="164">
        <f>SUM(Q56:Q61)</f>
        <v>0</v>
      </c>
      <c r="R55" s="165"/>
      <c r="S55" s="165"/>
      <c r="T55" s="166"/>
      <c r="U55" s="160"/>
      <c r="V55" s="160">
        <f>SUM(V56:V61)</f>
        <v>0</v>
      </c>
      <c r="W55" s="160"/>
      <c r="X55" s="160"/>
      <c r="AG55" t="s">
        <v>284</v>
      </c>
    </row>
    <row r="56" spans="1:60" outlineLevel="1" x14ac:dyDescent="0.2">
      <c r="A56" s="168">
        <v>23</v>
      </c>
      <c r="B56" s="169" t="s">
        <v>1395</v>
      </c>
      <c r="C56" s="184" t="s">
        <v>1675</v>
      </c>
      <c r="D56" s="170" t="s">
        <v>1340</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529</v>
      </c>
      <c r="T56" s="174" t="s">
        <v>289</v>
      </c>
      <c r="U56" s="159">
        <v>0</v>
      </c>
      <c r="V56" s="159">
        <f>ROUND(E56*U56,2)</f>
        <v>0</v>
      </c>
      <c r="W56" s="159"/>
      <c r="X56" s="159" t="s">
        <v>361</v>
      </c>
      <c r="Y56" s="149"/>
      <c r="Z56" s="149"/>
      <c r="AA56" s="149"/>
      <c r="AB56" s="149"/>
      <c r="AC56" s="149"/>
      <c r="AD56" s="149"/>
      <c r="AE56" s="149"/>
      <c r="AF56" s="149"/>
      <c r="AG56" s="149" t="s">
        <v>1341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8" t="s">
        <v>1455</v>
      </c>
      <c r="D57" s="269"/>
      <c r="E57" s="269"/>
      <c r="F57" s="269"/>
      <c r="G57" s="26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24</v>
      </c>
      <c r="B58" s="169" t="s">
        <v>1398</v>
      </c>
      <c r="C58" s="184" t="s">
        <v>1351</v>
      </c>
      <c r="D58" s="170" t="s">
        <v>518</v>
      </c>
      <c r="E58" s="171">
        <v>2</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529</v>
      </c>
      <c r="T58" s="174" t="s">
        <v>289</v>
      </c>
      <c r="U58" s="159">
        <v>0</v>
      </c>
      <c r="V58" s="159">
        <f>ROUND(E58*U58,2)</f>
        <v>0</v>
      </c>
      <c r="W58" s="159"/>
      <c r="X58" s="159" t="s">
        <v>302</v>
      </c>
      <c r="Y58" s="149"/>
      <c r="Z58" s="149"/>
      <c r="AA58" s="149"/>
      <c r="AB58" s="149"/>
      <c r="AC58" s="149"/>
      <c r="AD58" s="149"/>
      <c r="AE58" s="149"/>
      <c r="AF58" s="149"/>
      <c r="AG58" s="149" t="s">
        <v>1344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8" t="s">
        <v>1676</v>
      </c>
      <c r="D59" s="269"/>
      <c r="E59" s="269"/>
      <c r="F59" s="269"/>
      <c r="G59" s="26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25</v>
      </c>
      <c r="B60" s="169" t="s">
        <v>1401</v>
      </c>
      <c r="C60" s="184" t="s">
        <v>1454</v>
      </c>
      <c r="D60" s="170" t="s">
        <v>1340</v>
      </c>
      <c r="E60" s="171">
        <v>4</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529</v>
      </c>
      <c r="T60" s="174" t="s">
        <v>289</v>
      </c>
      <c r="U60" s="159">
        <v>0</v>
      </c>
      <c r="V60" s="159">
        <f>ROUND(E60*U60,2)</f>
        <v>0</v>
      </c>
      <c r="W60" s="159"/>
      <c r="X60" s="159" t="s">
        <v>302</v>
      </c>
      <c r="Y60" s="149"/>
      <c r="Z60" s="149"/>
      <c r="AA60" s="149"/>
      <c r="AB60" s="149"/>
      <c r="AC60" s="149"/>
      <c r="AD60" s="149"/>
      <c r="AE60" s="149"/>
      <c r="AF60" s="149"/>
      <c r="AG60" s="149" t="s">
        <v>1344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8" t="s">
        <v>1455</v>
      </c>
      <c r="D61" s="269"/>
      <c r="E61" s="269"/>
      <c r="F61" s="269"/>
      <c r="G61" s="26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1" t="s">
        <v>283</v>
      </c>
      <c r="B62" s="162" t="s">
        <v>188</v>
      </c>
      <c r="C62" s="182" t="s">
        <v>190</v>
      </c>
      <c r="D62" s="163"/>
      <c r="E62" s="164"/>
      <c r="F62" s="165"/>
      <c r="G62" s="165">
        <f>SUMIF(AG63:AG72,"&lt;&gt;NOR",G63:G72)</f>
        <v>0</v>
      </c>
      <c r="H62" s="165"/>
      <c r="I62" s="165">
        <f>SUM(I63:I72)</f>
        <v>0</v>
      </c>
      <c r="J62" s="165"/>
      <c r="K62" s="165">
        <f>SUM(K63:K72)</f>
        <v>0</v>
      </c>
      <c r="L62" s="165"/>
      <c r="M62" s="165">
        <f>SUM(M63:M72)</f>
        <v>0</v>
      </c>
      <c r="N62" s="164"/>
      <c r="O62" s="164">
        <f>SUM(O63:O72)</f>
        <v>0</v>
      </c>
      <c r="P62" s="164"/>
      <c r="Q62" s="164">
        <f>SUM(Q63:Q72)</f>
        <v>0</v>
      </c>
      <c r="R62" s="165"/>
      <c r="S62" s="165"/>
      <c r="T62" s="166"/>
      <c r="U62" s="160"/>
      <c r="V62" s="160">
        <f>SUM(V63:V72)</f>
        <v>0</v>
      </c>
      <c r="W62" s="160"/>
      <c r="X62" s="160"/>
      <c r="AG62" t="s">
        <v>284</v>
      </c>
    </row>
    <row r="63" spans="1:60" outlineLevel="1" x14ac:dyDescent="0.2">
      <c r="A63" s="168">
        <v>26</v>
      </c>
      <c r="B63" s="169" t="s">
        <v>1421</v>
      </c>
      <c r="C63" s="184" t="s">
        <v>1675</v>
      </c>
      <c r="D63" s="170" t="s">
        <v>1340</v>
      </c>
      <c r="E63" s="171">
        <v>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529</v>
      </c>
      <c r="T63" s="174" t="s">
        <v>289</v>
      </c>
      <c r="U63" s="159">
        <v>0</v>
      </c>
      <c r="V63" s="159">
        <f>ROUND(E63*U63,2)</f>
        <v>0</v>
      </c>
      <c r="W63" s="159"/>
      <c r="X63" s="159" t="s">
        <v>361</v>
      </c>
      <c r="Y63" s="149"/>
      <c r="Z63" s="149"/>
      <c r="AA63" s="149"/>
      <c r="AB63" s="149"/>
      <c r="AC63" s="149"/>
      <c r="AD63" s="149"/>
      <c r="AE63" s="149"/>
      <c r="AF63" s="149"/>
      <c r="AG63" s="149" t="s">
        <v>1341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1455</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27</v>
      </c>
      <c r="B65" s="169" t="s">
        <v>107</v>
      </c>
      <c r="C65" s="184" t="s">
        <v>1677</v>
      </c>
      <c r="D65" s="170" t="s">
        <v>1340</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529</v>
      </c>
      <c r="T65" s="174" t="s">
        <v>289</v>
      </c>
      <c r="U65" s="159">
        <v>0</v>
      </c>
      <c r="V65" s="159">
        <f>ROUND(E65*U65,2)</f>
        <v>0</v>
      </c>
      <c r="W65" s="159"/>
      <c r="X65" s="159" t="s">
        <v>361</v>
      </c>
      <c r="Y65" s="149"/>
      <c r="Z65" s="149"/>
      <c r="AA65" s="149"/>
      <c r="AB65" s="149"/>
      <c r="AC65" s="149"/>
      <c r="AD65" s="149"/>
      <c r="AE65" s="149"/>
      <c r="AF65" s="149"/>
      <c r="AG65" s="149" t="s">
        <v>1341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1560</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318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28</v>
      </c>
      <c r="B67" s="169" t="s">
        <v>109</v>
      </c>
      <c r="C67" s="184" t="s">
        <v>1351</v>
      </c>
      <c r="D67" s="170" t="s">
        <v>518</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529</v>
      </c>
      <c r="T67" s="174" t="s">
        <v>289</v>
      </c>
      <c r="U67" s="159">
        <v>0</v>
      </c>
      <c r="V67" s="159">
        <f>ROUND(E67*U67,2)</f>
        <v>0</v>
      </c>
      <c r="W67" s="159"/>
      <c r="X67" s="159" t="s">
        <v>302</v>
      </c>
      <c r="Y67" s="149"/>
      <c r="Z67" s="149"/>
      <c r="AA67" s="149"/>
      <c r="AB67" s="149"/>
      <c r="AC67" s="149"/>
      <c r="AD67" s="149"/>
      <c r="AE67" s="149"/>
      <c r="AF67" s="149"/>
      <c r="AG67" s="149" t="s">
        <v>1344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8" t="s">
        <v>1676</v>
      </c>
      <c r="D68" s="269"/>
      <c r="E68" s="269"/>
      <c r="F68" s="269"/>
      <c r="G68" s="26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318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29</v>
      </c>
      <c r="B69" s="169" t="s">
        <v>111</v>
      </c>
      <c r="C69" s="184" t="s">
        <v>1454</v>
      </c>
      <c r="D69" s="170" t="s">
        <v>1340</v>
      </c>
      <c r="E69" s="171">
        <v>2</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529</v>
      </c>
      <c r="T69" s="174" t="s">
        <v>289</v>
      </c>
      <c r="U69" s="159">
        <v>0</v>
      </c>
      <c r="V69" s="159">
        <f>ROUND(E69*U69,2)</f>
        <v>0</v>
      </c>
      <c r="W69" s="159"/>
      <c r="X69" s="159" t="s">
        <v>302</v>
      </c>
      <c r="Y69" s="149"/>
      <c r="Z69" s="149"/>
      <c r="AA69" s="149"/>
      <c r="AB69" s="149"/>
      <c r="AC69" s="149"/>
      <c r="AD69" s="149"/>
      <c r="AE69" s="149"/>
      <c r="AF69" s="149"/>
      <c r="AG69" s="149" t="s">
        <v>1344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8" t="s">
        <v>1455</v>
      </c>
      <c r="D70" s="269"/>
      <c r="E70" s="269"/>
      <c r="F70" s="269"/>
      <c r="G70" s="26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318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30</v>
      </c>
      <c r="B71" s="169" t="s">
        <v>113</v>
      </c>
      <c r="C71" s="184" t="s">
        <v>1454</v>
      </c>
      <c r="D71" s="170" t="s">
        <v>1340</v>
      </c>
      <c r="E71" s="171">
        <v>2</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529</v>
      </c>
      <c r="T71" s="174" t="s">
        <v>289</v>
      </c>
      <c r="U71" s="159">
        <v>0</v>
      </c>
      <c r="V71" s="159">
        <f>ROUND(E71*U71,2)</f>
        <v>0</v>
      </c>
      <c r="W71" s="159"/>
      <c r="X71" s="159" t="s">
        <v>302</v>
      </c>
      <c r="Y71" s="149"/>
      <c r="Z71" s="149"/>
      <c r="AA71" s="149"/>
      <c r="AB71" s="149"/>
      <c r="AC71" s="149"/>
      <c r="AD71" s="149"/>
      <c r="AE71" s="149"/>
      <c r="AF71" s="149"/>
      <c r="AG71" s="149" t="s">
        <v>1344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68" t="s">
        <v>1560</v>
      </c>
      <c r="D72" s="269"/>
      <c r="E72" s="269"/>
      <c r="F72" s="269"/>
      <c r="G72" s="26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318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x14ac:dyDescent="0.2">
      <c r="A73" s="161" t="s">
        <v>283</v>
      </c>
      <c r="B73" s="162" t="s">
        <v>194</v>
      </c>
      <c r="C73" s="182" t="s">
        <v>185</v>
      </c>
      <c r="D73" s="163"/>
      <c r="E73" s="164"/>
      <c r="F73" s="165"/>
      <c r="G73" s="165">
        <f>SUMIF(AG74:AG81,"&lt;&gt;NOR",G74:G81)</f>
        <v>0</v>
      </c>
      <c r="H73" s="165"/>
      <c r="I73" s="165">
        <f>SUM(I74:I81)</f>
        <v>0</v>
      </c>
      <c r="J73" s="165"/>
      <c r="K73" s="165">
        <f>SUM(K74:K81)</f>
        <v>0</v>
      </c>
      <c r="L73" s="165"/>
      <c r="M73" s="165">
        <f>SUM(M74:M81)</f>
        <v>0</v>
      </c>
      <c r="N73" s="164"/>
      <c r="O73" s="164">
        <f>SUM(O74:O81)</f>
        <v>0</v>
      </c>
      <c r="P73" s="164"/>
      <c r="Q73" s="164">
        <f>SUM(Q74:Q81)</f>
        <v>0</v>
      </c>
      <c r="R73" s="165"/>
      <c r="S73" s="165"/>
      <c r="T73" s="166"/>
      <c r="U73" s="160"/>
      <c r="V73" s="160">
        <f>SUM(V74:V81)</f>
        <v>0</v>
      </c>
      <c r="W73" s="160"/>
      <c r="X73" s="160"/>
      <c r="AG73" t="s">
        <v>284</v>
      </c>
    </row>
    <row r="74" spans="1:60" outlineLevel="1" x14ac:dyDescent="0.2">
      <c r="A74" s="168">
        <v>31</v>
      </c>
      <c r="B74" s="169" t="s">
        <v>1432</v>
      </c>
      <c r="C74" s="184" t="s">
        <v>1587</v>
      </c>
      <c r="D74" s="170" t="s">
        <v>1340</v>
      </c>
      <c r="E74" s="171">
        <v>2</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529</v>
      </c>
      <c r="T74" s="174" t="s">
        <v>289</v>
      </c>
      <c r="U74" s="159">
        <v>0</v>
      </c>
      <c r="V74" s="159">
        <f>ROUND(E74*U74,2)</f>
        <v>0</v>
      </c>
      <c r="W74" s="159"/>
      <c r="X74" s="159" t="s">
        <v>361</v>
      </c>
      <c r="Y74" s="149"/>
      <c r="Z74" s="149"/>
      <c r="AA74" s="149"/>
      <c r="AB74" s="149"/>
      <c r="AC74" s="149"/>
      <c r="AD74" s="149"/>
      <c r="AE74" s="149"/>
      <c r="AF74" s="149"/>
      <c r="AG74" s="149" t="s">
        <v>1341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1588</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1435</v>
      </c>
      <c r="C76" s="184" t="s">
        <v>1590</v>
      </c>
      <c r="D76" s="170" t="s">
        <v>1340</v>
      </c>
      <c r="E76" s="171">
        <v>2</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529</v>
      </c>
      <c r="T76" s="174" t="s">
        <v>289</v>
      </c>
      <c r="U76" s="159">
        <v>0</v>
      </c>
      <c r="V76" s="159">
        <f>ROUND(E76*U76,2)</f>
        <v>0</v>
      </c>
      <c r="W76" s="159"/>
      <c r="X76" s="159" t="s">
        <v>361</v>
      </c>
      <c r="Y76" s="149"/>
      <c r="Z76" s="149"/>
      <c r="AA76" s="149"/>
      <c r="AB76" s="149"/>
      <c r="AC76" s="149"/>
      <c r="AD76" s="149"/>
      <c r="AE76" s="149"/>
      <c r="AF76" s="149"/>
      <c r="AG76" s="149" t="s">
        <v>1341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1591</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1436</v>
      </c>
      <c r="C78" s="184" t="s">
        <v>1593</v>
      </c>
      <c r="D78" s="170" t="s">
        <v>1340</v>
      </c>
      <c r="E78" s="171">
        <v>2</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529</v>
      </c>
      <c r="T78" s="174" t="s">
        <v>289</v>
      </c>
      <c r="U78" s="159">
        <v>0</v>
      </c>
      <c r="V78" s="159">
        <f>ROUND(E78*U78,2)</f>
        <v>0</v>
      </c>
      <c r="W78" s="159"/>
      <c r="X78" s="159" t="s">
        <v>361</v>
      </c>
      <c r="Y78" s="149"/>
      <c r="Z78" s="149"/>
      <c r="AA78" s="149"/>
      <c r="AB78" s="149"/>
      <c r="AC78" s="149"/>
      <c r="AD78" s="149"/>
      <c r="AE78" s="149"/>
      <c r="AF78" s="149"/>
      <c r="AG78" s="149" t="s">
        <v>1341</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1369</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1437</v>
      </c>
      <c r="C80" s="184" t="s">
        <v>1595</v>
      </c>
      <c r="D80" s="170" t="s">
        <v>1340</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529</v>
      </c>
      <c r="T80" s="174" t="s">
        <v>289</v>
      </c>
      <c r="U80" s="159">
        <v>0</v>
      </c>
      <c r="V80" s="159">
        <f>ROUND(E80*U80,2)</f>
        <v>0</v>
      </c>
      <c r="W80" s="159"/>
      <c r="X80" s="159" t="s">
        <v>361</v>
      </c>
      <c r="Y80" s="149"/>
      <c r="Z80" s="149"/>
      <c r="AA80" s="149"/>
      <c r="AB80" s="149"/>
      <c r="AC80" s="149"/>
      <c r="AD80" s="149"/>
      <c r="AE80" s="149"/>
      <c r="AF80" s="149"/>
      <c r="AG80" s="149" t="s">
        <v>1341</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1591</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1" t="s">
        <v>283</v>
      </c>
      <c r="B82" s="162" t="s">
        <v>195</v>
      </c>
      <c r="C82" s="182" t="s">
        <v>187</v>
      </c>
      <c r="D82" s="163"/>
      <c r="E82" s="164"/>
      <c r="F82" s="165"/>
      <c r="G82" s="165">
        <f>SUMIF(AG83:AG90,"&lt;&gt;NOR",G83:G90)</f>
        <v>0</v>
      </c>
      <c r="H82" s="165"/>
      <c r="I82" s="165">
        <f>SUM(I83:I90)</f>
        <v>0</v>
      </c>
      <c r="J82" s="165"/>
      <c r="K82" s="165">
        <f>SUM(K83:K90)</f>
        <v>0</v>
      </c>
      <c r="L82" s="165"/>
      <c r="M82" s="165">
        <f>SUM(M83:M90)</f>
        <v>0</v>
      </c>
      <c r="N82" s="164"/>
      <c r="O82" s="164">
        <f>SUM(O83:O90)</f>
        <v>0</v>
      </c>
      <c r="P82" s="164"/>
      <c r="Q82" s="164">
        <f>SUM(Q83:Q90)</f>
        <v>0</v>
      </c>
      <c r="R82" s="165"/>
      <c r="S82" s="165"/>
      <c r="T82" s="166"/>
      <c r="U82" s="160"/>
      <c r="V82" s="160">
        <f>SUM(V83:V90)</f>
        <v>0</v>
      </c>
      <c r="W82" s="160"/>
      <c r="X82" s="160"/>
      <c r="AG82" t="s">
        <v>284</v>
      </c>
    </row>
    <row r="83" spans="1:60" outlineLevel="1" x14ac:dyDescent="0.2">
      <c r="A83" s="168">
        <v>35</v>
      </c>
      <c r="B83" s="169" t="s">
        <v>1440</v>
      </c>
      <c r="C83" s="184" t="s">
        <v>1587</v>
      </c>
      <c r="D83" s="170" t="s">
        <v>1340</v>
      </c>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529</v>
      </c>
      <c r="T83" s="174" t="s">
        <v>289</v>
      </c>
      <c r="U83" s="159">
        <v>0</v>
      </c>
      <c r="V83" s="159">
        <f>ROUND(E83*U83,2)</f>
        <v>0</v>
      </c>
      <c r="W83" s="159"/>
      <c r="X83" s="159" t="s">
        <v>361</v>
      </c>
      <c r="Y83" s="149"/>
      <c r="Z83" s="149"/>
      <c r="AA83" s="149"/>
      <c r="AB83" s="149"/>
      <c r="AC83" s="149"/>
      <c r="AD83" s="149"/>
      <c r="AE83" s="149"/>
      <c r="AF83" s="149"/>
      <c r="AG83" s="149" t="s">
        <v>1341</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8" t="s">
        <v>1678</v>
      </c>
      <c r="D84" s="269"/>
      <c r="E84" s="269"/>
      <c r="F84" s="269"/>
      <c r="G84" s="26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36</v>
      </c>
      <c r="B85" s="169" t="s">
        <v>1441</v>
      </c>
      <c r="C85" s="184" t="s">
        <v>1590</v>
      </c>
      <c r="D85" s="170" t="s">
        <v>1340</v>
      </c>
      <c r="E85" s="171">
        <v>1</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529</v>
      </c>
      <c r="T85" s="174" t="s">
        <v>289</v>
      </c>
      <c r="U85" s="159">
        <v>0</v>
      </c>
      <c r="V85" s="159">
        <f>ROUND(E85*U85,2)</f>
        <v>0</v>
      </c>
      <c r="W85" s="159"/>
      <c r="X85" s="159" t="s">
        <v>361</v>
      </c>
      <c r="Y85" s="149"/>
      <c r="Z85" s="149"/>
      <c r="AA85" s="149"/>
      <c r="AB85" s="149"/>
      <c r="AC85" s="149"/>
      <c r="AD85" s="149"/>
      <c r="AE85" s="149"/>
      <c r="AF85" s="149"/>
      <c r="AG85" s="149" t="s">
        <v>1341</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8" t="s">
        <v>1591</v>
      </c>
      <c r="D86" s="269"/>
      <c r="E86" s="269"/>
      <c r="F86" s="269"/>
      <c r="G86" s="26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37</v>
      </c>
      <c r="B87" s="169" t="s">
        <v>1442</v>
      </c>
      <c r="C87" s="184" t="s">
        <v>1593</v>
      </c>
      <c r="D87" s="170" t="s">
        <v>1340</v>
      </c>
      <c r="E87" s="171">
        <v>1</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529</v>
      </c>
      <c r="T87" s="174" t="s">
        <v>289</v>
      </c>
      <c r="U87" s="159">
        <v>0</v>
      </c>
      <c r="V87" s="159">
        <f>ROUND(E87*U87,2)</f>
        <v>0</v>
      </c>
      <c r="W87" s="159"/>
      <c r="X87" s="159" t="s">
        <v>361</v>
      </c>
      <c r="Y87" s="149"/>
      <c r="Z87" s="149"/>
      <c r="AA87" s="149"/>
      <c r="AB87" s="149"/>
      <c r="AC87" s="149"/>
      <c r="AD87" s="149"/>
      <c r="AE87" s="149"/>
      <c r="AF87" s="149"/>
      <c r="AG87" s="149" t="s">
        <v>1341</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8" t="s">
        <v>1369</v>
      </c>
      <c r="D88" s="269"/>
      <c r="E88" s="269"/>
      <c r="F88" s="269"/>
      <c r="G88" s="26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318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38</v>
      </c>
      <c r="B89" s="169" t="s">
        <v>1443</v>
      </c>
      <c r="C89" s="184" t="s">
        <v>1595</v>
      </c>
      <c r="D89" s="170" t="s">
        <v>1340</v>
      </c>
      <c r="E89" s="171">
        <v>1</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529</v>
      </c>
      <c r="T89" s="174" t="s">
        <v>289</v>
      </c>
      <c r="U89" s="159">
        <v>0</v>
      </c>
      <c r="V89" s="159">
        <f>ROUND(E89*U89,2)</f>
        <v>0</v>
      </c>
      <c r="W89" s="159"/>
      <c r="X89" s="159" t="s">
        <v>361</v>
      </c>
      <c r="Y89" s="149"/>
      <c r="Z89" s="149"/>
      <c r="AA89" s="149"/>
      <c r="AB89" s="149"/>
      <c r="AC89" s="149"/>
      <c r="AD89" s="149"/>
      <c r="AE89" s="149"/>
      <c r="AF89" s="149"/>
      <c r="AG89" s="149" t="s">
        <v>1341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8" t="s">
        <v>1591</v>
      </c>
      <c r="D90" s="269"/>
      <c r="E90" s="269"/>
      <c r="F90" s="269"/>
      <c r="G90" s="26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x14ac:dyDescent="0.2">
      <c r="A91" s="161" t="s">
        <v>283</v>
      </c>
      <c r="B91" s="162" t="s">
        <v>196</v>
      </c>
      <c r="C91" s="182" t="s">
        <v>189</v>
      </c>
      <c r="D91" s="163"/>
      <c r="E91" s="164"/>
      <c r="F91" s="165"/>
      <c r="G91" s="165">
        <f>SUMIF(AG92:AG111,"&lt;&gt;NOR",G92:G111)</f>
        <v>0</v>
      </c>
      <c r="H91" s="165"/>
      <c r="I91" s="165">
        <f>SUM(I92:I111)</f>
        <v>0</v>
      </c>
      <c r="J91" s="165"/>
      <c r="K91" s="165">
        <f>SUM(K92:K111)</f>
        <v>0</v>
      </c>
      <c r="L91" s="165"/>
      <c r="M91" s="165">
        <f>SUM(M92:M111)</f>
        <v>0</v>
      </c>
      <c r="N91" s="164"/>
      <c r="O91" s="164">
        <f>SUM(O92:O111)</f>
        <v>0</v>
      </c>
      <c r="P91" s="164"/>
      <c r="Q91" s="164">
        <f>SUM(Q92:Q111)</f>
        <v>0</v>
      </c>
      <c r="R91" s="165"/>
      <c r="S91" s="165"/>
      <c r="T91" s="166"/>
      <c r="U91" s="160"/>
      <c r="V91" s="160">
        <f>SUM(V92:V111)</f>
        <v>0</v>
      </c>
      <c r="W91" s="160"/>
      <c r="X91" s="160"/>
      <c r="AG91" t="s">
        <v>284</v>
      </c>
    </row>
    <row r="92" spans="1:60" outlineLevel="1" x14ac:dyDescent="0.2">
      <c r="A92" s="175">
        <v>39</v>
      </c>
      <c r="B92" s="176" t="s">
        <v>1445</v>
      </c>
      <c r="C92" s="183" t="s">
        <v>1602</v>
      </c>
      <c r="D92" s="177" t="s">
        <v>1340</v>
      </c>
      <c r="E92" s="178">
        <v>100</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529</v>
      </c>
      <c r="T92" s="181" t="s">
        <v>289</v>
      </c>
      <c r="U92" s="159">
        <v>0</v>
      </c>
      <c r="V92" s="159">
        <f>ROUND(E92*U92,2)</f>
        <v>0</v>
      </c>
      <c r="W92" s="159"/>
      <c r="X92" s="159" t="s">
        <v>361</v>
      </c>
      <c r="Y92" s="149"/>
      <c r="Z92" s="149"/>
      <c r="AA92" s="149"/>
      <c r="AB92" s="149"/>
      <c r="AC92" s="149"/>
      <c r="AD92" s="149"/>
      <c r="AE92" s="149"/>
      <c r="AF92" s="149"/>
      <c r="AG92" s="149" t="s">
        <v>1341</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5">
        <v>40</v>
      </c>
      <c r="B93" s="176" t="s">
        <v>1446</v>
      </c>
      <c r="C93" s="183" t="s">
        <v>1604</v>
      </c>
      <c r="D93" s="177" t="s">
        <v>1340</v>
      </c>
      <c r="E93" s="178">
        <v>100</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529</v>
      </c>
      <c r="T93" s="181" t="s">
        <v>289</v>
      </c>
      <c r="U93" s="159">
        <v>0</v>
      </c>
      <c r="V93" s="159">
        <f>ROUND(E93*U93,2)</f>
        <v>0</v>
      </c>
      <c r="W93" s="159"/>
      <c r="X93" s="159" t="s">
        <v>361</v>
      </c>
      <c r="Y93" s="149"/>
      <c r="Z93" s="149"/>
      <c r="AA93" s="149"/>
      <c r="AB93" s="149"/>
      <c r="AC93" s="149"/>
      <c r="AD93" s="149"/>
      <c r="AE93" s="149"/>
      <c r="AF93" s="149"/>
      <c r="AG93" s="149" t="s">
        <v>1341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41</v>
      </c>
      <c r="B94" s="169" t="s">
        <v>1448</v>
      </c>
      <c r="C94" s="184" t="s">
        <v>1606</v>
      </c>
      <c r="D94" s="170" t="s">
        <v>1340</v>
      </c>
      <c r="E94" s="171">
        <v>20</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529</v>
      </c>
      <c r="T94" s="174" t="s">
        <v>289</v>
      </c>
      <c r="U94" s="159">
        <v>0</v>
      </c>
      <c r="V94" s="159">
        <f>ROUND(E94*U94,2)</f>
        <v>0</v>
      </c>
      <c r="W94" s="159"/>
      <c r="X94" s="159" t="s">
        <v>361</v>
      </c>
      <c r="Y94" s="149"/>
      <c r="Z94" s="149"/>
      <c r="AA94" s="149"/>
      <c r="AB94" s="149"/>
      <c r="AC94" s="149"/>
      <c r="AD94" s="149"/>
      <c r="AE94" s="149"/>
      <c r="AF94" s="149"/>
      <c r="AG94" s="149" t="s">
        <v>1341</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56"/>
      <c r="B95" s="157"/>
      <c r="C95" s="268" t="s">
        <v>1607</v>
      </c>
      <c r="D95" s="269"/>
      <c r="E95" s="269"/>
      <c r="F95" s="269"/>
      <c r="G95" s="269"/>
      <c r="H95" s="159"/>
      <c r="I95" s="159"/>
      <c r="J95" s="159"/>
      <c r="K95" s="159"/>
      <c r="L95" s="159"/>
      <c r="M95" s="159"/>
      <c r="N95" s="158"/>
      <c r="O95" s="158"/>
      <c r="P95" s="158"/>
      <c r="Q95" s="158"/>
      <c r="R95" s="159"/>
      <c r="S95" s="159"/>
      <c r="T95" s="159"/>
      <c r="U95" s="159"/>
      <c r="V95" s="159"/>
      <c r="W95" s="159"/>
      <c r="X95" s="159"/>
      <c r="Y95" s="149"/>
      <c r="Z95" s="149"/>
      <c r="AA95" s="149"/>
      <c r="AB95" s="149"/>
      <c r="AC95" s="149"/>
      <c r="AD95" s="149"/>
      <c r="AE95" s="149"/>
      <c r="AF95" s="149"/>
      <c r="AG95" s="149" t="s">
        <v>318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42</v>
      </c>
      <c r="B96" s="169" t="s">
        <v>1449</v>
      </c>
      <c r="C96" s="184" t="s">
        <v>1606</v>
      </c>
      <c r="D96" s="170" t="s">
        <v>1340</v>
      </c>
      <c r="E96" s="171">
        <v>20</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529</v>
      </c>
      <c r="T96" s="174" t="s">
        <v>289</v>
      </c>
      <c r="U96" s="159">
        <v>0</v>
      </c>
      <c r="V96" s="159">
        <f>ROUND(E96*U96,2)</f>
        <v>0</v>
      </c>
      <c r="W96" s="159"/>
      <c r="X96" s="159" t="s">
        <v>361</v>
      </c>
      <c r="Y96" s="149"/>
      <c r="Z96" s="149"/>
      <c r="AA96" s="149"/>
      <c r="AB96" s="149"/>
      <c r="AC96" s="149"/>
      <c r="AD96" s="149"/>
      <c r="AE96" s="149"/>
      <c r="AF96" s="149"/>
      <c r="AG96" s="149" t="s">
        <v>1341</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8" t="s">
        <v>1609</v>
      </c>
      <c r="D97" s="269"/>
      <c r="E97" s="269"/>
      <c r="F97" s="269"/>
      <c r="G97" s="269"/>
      <c r="H97" s="159"/>
      <c r="I97" s="159"/>
      <c r="J97" s="159"/>
      <c r="K97" s="159"/>
      <c r="L97" s="159"/>
      <c r="M97" s="159"/>
      <c r="N97" s="158"/>
      <c r="O97" s="158"/>
      <c r="P97" s="158"/>
      <c r="Q97" s="158"/>
      <c r="R97" s="159"/>
      <c r="S97" s="159"/>
      <c r="T97" s="159"/>
      <c r="U97" s="159"/>
      <c r="V97" s="159"/>
      <c r="W97" s="159"/>
      <c r="X97" s="159"/>
      <c r="Y97" s="149"/>
      <c r="Z97" s="149"/>
      <c r="AA97" s="149"/>
      <c r="AB97" s="149"/>
      <c r="AC97" s="149"/>
      <c r="AD97" s="149"/>
      <c r="AE97" s="149"/>
      <c r="AF97" s="149"/>
      <c r="AG97" s="149" t="s">
        <v>318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43</v>
      </c>
      <c r="B98" s="169" t="s">
        <v>1451</v>
      </c>
      <c r="C98" s="184" t="s">
        <v>1611</v>
      </c>
      <c r="D98" s="170" t="s">
        <v>518</v>
      </c>
      <c r="E98" s="171">
        <v>4</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529</v>
      </c>
      <c r="T98" s="174" t="s">
        <v>289</v>
      </c>
      <c r="U98" s="159">
        <v>0</v>
      </c>
      <c r="V98" s="159">
        <f>ROUND(E98*U98,2)</f>
        <v>0</v>
      </c>
      <c r="W98" s="159"/>
      <c r="X98" s="159" t="s">
        <v>361</v>
      </c>
      <c r="Y98" s="149"/>
      <c r="Z98" s="149"/>
      <c r="AA98" s="149"/>
      <c r="AB98" s="149"/>
      <c r="AC98" s="149"/>
      <c r="AD98" s="149"/>
      <c r="AE98" s="149"/>
      <c r="AF98" s="149"/>
      <c r="AG98" s="149" t="s">
        <v>1341</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268" t="s">
        <v>1612</v>
      </c>
      <c r="D99" s="269"/>
      <c r="E99" s="269"/>
      <c r="F99" s="269"/>
      <c r="G99" s="26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318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44</v>
      </c>
      <c r="B100" s="169" t="s">
        <v>1453</v>
      </c>
      <c r="C100" s="184" t="s">
        <v>1611</v>
      </c>
      <c r="D100" s="170" t="s">
        <v>518</v>
      </c>
      <c r="E100" s="171">
        <v>10</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529</v>
      </c>
      <c r="T100" s="174" t="s">
        <v>289</v>
      </c>
      <c r="U100" s="159">
        <v>0</v>
      </c>
      <c r="V100" s="159">
        <f>ROUND(E100*U100,2)</f>
        <v>0</v>
      </c>
      <c r="W100" s="159"/>
      <c r="X100" s="159" t="s">
        <v>361</v>
      </c>
      <c r="Y100" s="149"/>
      <c r="Z100" s="149"/>
      <c r="AA100" s="149"/>
      <c r="AB100" s="149"/>
      <c r="AC100" s="149"/>
      <c r="AD100" s="149"/>
      <c r="AE100" s="149"/>
      <c r="AF100" s="149"/>
      <c r="AG100" s="149" t="s">
        <v>1341</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68" t="s">
        <v>1614</v>
      </c>
      <c r="D101" s="269"/>
      <c r="E101" s="269"/>
      <c r="F101" s="269"/>
      <c r="G101" s="269"/>
      <c r="H101" s="159"/>
      <c r="I101" s="159"/>
      <c r="J101" s="159"/>
      <c r="K101" s="159"/>
      <c r="L101" s="159"/>
      <c r="M101" s="159"/>
      <c r="N101" s="158"/>
      <c r="O101" s="158"/>
      <c r="P101" s="158"/>
      <c r="Q101" s="158"/>
      <c r="R101" s="159"/>
      <c r="S101" s="159"/>
      <c r="T101" s="159"/>
      <c r="U101" s="159"/>
      <c r="V101" s="159"/>
      <c r="W101" s="159"/>
      <c r="X101" s="159"/>
      <c r="Y101" s="149"/>
      <c r="Z101" s="149"/>
      <c r="AA101" s="149"/>
      <c r="AB101" s="149"/>
      <c r="AC101" s="149"/>
      <c r="AD101" s="149"/>
      <c r="AE101" s="149"/>
      <c r="AF101" s="149"/>
      <c r="AG101" s="149" t="s">
        <v>318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45</v>
      </c>
      <c r="B102" s="169" t="s">
        <v>1456</v>
      </c>
      <c r="C102" s="184" t="s">
        <v>1616</v>
      </c>
      <c r="D102" s="170" t="s">
        <v>1340</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529</v>
      </c>
      <c r="T102" s="174" t="s">
        <v>289</v>
      </c>
      <c r="U102" s="159">
        <v>0</v>
      </c>
      <c r="V102" s="159">
        <f>ROUND(E102*U102,2)</f>
        <v>0</v>
      </c>
      <c r="W102" s="159"/>
      <c r="X102" s="159" t="s">
        <v>302</v>
      </c>
      <c r="Y102" s="149"/>
      <c r="Z102" s="149"/>
      <c r="AA102" s="149"/>
      <c r="AB102" s="149"/>
      <c r="AC102" s="149"/>
      <c r="AD102" s="149"/>
      <c r="AE102" s="149"/>
      <c r="AF102" s="149"/>
      <c r="AG102" s="149" t="s">
        <v>1344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268" t="s">
        <v>1617</v>
      </c>
      <c r="D103" s="269"/>
      <c r="E103" s="269"/>
      <c r="F103" s="269"/>
      <c r="G103" s="26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318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46</v>
      </c>
      <c r="B104" s="169" t="s">
        <v>1458</v>
      </c>
      <c r="C104" s="184" t="s">
        <v>1619</v>
      </c>
      <c r="D104" s="170" t="s">
        <v>518</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529</v>
      </c>
      <c r="T104" s="174" t="s">
        <v>289</v>
      </c>
      <c r="U104" s="159">
        <v>0</v>
      </c>
      <c r="V104" s="159">
        <f>ROUND(E104*U104,2)</f>
        <v>0</v>
      </c>
      <c r="W104" s="159"/>
      <c r="X104" s="159" t="s">
        <v>361</v>
      </c>
      <c r="Y104" s="149"/>
      <c r="Z104" s="149"/>
      <c r="AA104" s="149"/>
      <c r="AB104" s="149"/>
      <c r="AC104" s="149"/>
      <c r="AD104" s="149"/>
      <c r="AE104" s="149"/>
      <c r="AF104" s="149"/>
      <c r="AG104" s="149" t="s">
        <v>1341</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1620</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318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47</v>
      </c>
      <c r="B106" s="169" t="s">
        <v>1460</v>
      </c>
      <c r="C106" s="184" t="s">
        <v>1622</v>
      </c>
      <c r="D106" s="170" t="s">
        <v>518</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529</v>
      </c>
      <c r="T106" s="174" t="s">
        <v>289</v>
      </c>
      <c r="U106" s="159">
        <v>0</v>
      </c>
      <c r="V106" s="159">
        <f>ROUND(E106*U106,2)</f>
        <v>0</v>
      </c>
      <c r="W106" s="159"/>
      <c r="X106" s="159" t="s">
        <v>361</v>
      </c>
      <c r="Y106" s="149"/>
      <c r="Z106" s="149"/>
      <c r="AA106" s="149"/>
      <c r="AB106" s="149"/>
      <c r="AC106" s="149"/>
      <c r="AD106" s="149"/>
      <c r="AE106" s="149"/>
      <c r="AF106" s="149"/>
      <c r="AG106" s="149" t="s">
        <v>1341</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1623</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318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48</v>
      </c>
      <c r="B108" s="169" t="s">
        <v>1679</v>
      </c>
      <c r="C108" s="184" t="s">
        <v>1625</v>
      </c>
      <c r="D108" s="170" t="s">
        <v>518</v>
      </c>
      <c r="E108" s="171">
        <v>10</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529</v>
      </c>
      <c r="T108" s="174" t="s">
        <v>289</v>
      </c>
      <c r="U108" s="159">
        <v>0</v>
      </c>
      <c r="V108" s="159">
        <f>ROUND(E108*U108,2)</f>
        <v>0</v>
      </c>
      <c r="W108" s="159"/>
      <c r="X108" s="159" t="s">
        <v>361</v>
      </c>
      <c r="Y108" s="149"/>
      <c r="Z108" s="149"/>
      <c r="AA108" s="149"/>
      <c r="AB108" s="149"/>
      <c r="AC108" s="149"/>
      <c r="AD108" s="149"/>
      <c r="AE108" s="149"/>
      <c r="AF108" s="149"/>
      <c r="AG108" s="149" t="s">
        <v>1341</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8" t="s">
        <v>1626</v>
      </c>
      <c r="D109" s="269"/>
      <c r="E109" s="269"/>
      <c r="F109" s="269"/>
      <c r="G109" s="269"/>
      <c r="H109" s="159"/>
      <c r="I109" s="159"/>
      <c r="J109" s="159"/>
      <c r="K109" s="159"/>
      <c r="L109" s="159"/>
      <c r="M109" s="159"/>
      <c r="N109" s="158"/>
      <c r="O109" s="158"/>
      <c r="P109" s="158"/>
      <c r="Q109" s="158"/>
      <c r="R109" s="159"/>
      <c r="S109" s="159"/>
      <c r="T109" s="159"/>
      <c r="U109" s="159"/>
      <c r="V109" s="159"/>
      <c r="W109" s="159"/>
      <c r="X109" s="159"/>
      <c r="Y109" s="149"/>
      <c r="Z109" s="149"/>
      <c r="AA109" s="149"/>
      <c r="AB109" s="149"/>
      <c r="AC109" s="149"/>
      <c r="AD109" s="149"/>
      <c r="AE109" s="149"/>
      <c r="AF109" s="149"/>
      <c r="AG109" s="149" t="s">
        <v>318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49</v>
      </c>
      <c r="B110" s="169" t="s">
        <v>1462</v>
      </c>
      <c r="C110" s="184" t="s">
        <v>1628</v>
      </c>
      <c r="D110" s="170" t="s">
        <v>518</v>
      </c>
      <c r="E110" s="171">
        <v>2</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529</v>
      </c>
      <c r="T110" s="174" t="s">
        <v>289</v>
      </c>
      <c r="U110" s="159">
        <v>0</v>
      </c>
      <c r="V110" s="159">
        <f>ROUND(E110*U110,2)</f>
        <v>0</v>
      </c>
      <c r="W110" s="159"/>
      <c r="X110" s="159" t="s">
        <v>361</v>
      </c>
      <c r="Y110" s="149"/>
      <c r="Z110" s="149"/>
      <c r="AA110" s="149"/>
      <c r="AB110" s="149"/>
      <c r="AC110" s="149"/>
      <c r="AD110" s="149"/>
      <c r="AE110" s="149"/>
      <c r="AF110" s="149"/>
      <c r="AG110" s="149" t="s">
        <v>1341</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8" t="s">
        <v>1629</v>
      </c>
      <c r="D111" s="269"/>
      <c r="E111" s="269"/>
      <c r="F111" s="269"/>
      <c r="G111" s="26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318</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1" t="s">
        <v>283</v>
      </c>
      <c r="B112" s="162" t="s">
        <v>199</v>
      </c>
      <c r="C112" s="182" t="s">
        <v>156</v>
      </c>
      <c r="D112" s="163"/>
      <c r="E112" s="164"/>
      <c r="F112" s="165"/>
      <c r="G112" s="165">
        <f>SUMIF(AG113:AG116,"&lt;&gt;NOR",G113:G116)</f>
        <v>0</v>
      </c>
      <c r="H112" s="165"/>
      <c r="I112" s="165">
        <f>SUM(I113:I116)</f>
        <v>0</v>
      </c>
      <c r="J112" s="165"/>
      <c r="K112" s="165">
        <f>SUM(K113:K116)</f>
        <v>0</v>
      </c>
      <c r="L112" s="165"/>
      <c r="M112" s="165">
        <f>SUM(M113:M116)</f>
        <v>0</v>
      </c>
      <c r="N112" s="164"/>
      <c r="O112" s="164">
        <f>SUM(O113:O116)</f>
        <v>0</v>
      </c>
      <c r="P112" s="164"/>
      <c r="Q112" s="164">
        <f>SUM(Q113:Q116)</f>
        <v>0</v>
      </c>
      <c r="R112" s="165"/>
      <c r="S112" s="165"/>
      <c r="T112" s="166"/>
      <c r="U112" s="160"/>
      <c r="V112" s="160">
        <f>SUM(V113:V116)</f>
        <v>0</v>
      </c>
      <c r="W112" s="160"/>
      <c r="X112" s="160"/>
      <c r="AG112" t="s">
        <v>284</v>
      </c>
    </row>
    <row r="113" spans="1:60" outlineLevel="1" x14ac:dyDescent="0.2">
      <c r="A113" s="168">
        <v>50</v>
      </c>
      <c r="B113" s="169" t="s">
        <v>1476</v>
      </c>
      <c r="C113" s="184" t="s">
        <v>1631</v>
      </c>
      <c r="D113" s="170" t="s">
        <v>300</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529</v>
      </c>
      <c r="T113" s="174" t="s">
        <v>289</v>
      </c>
      <c r="U113" s="159">
        <v>0</v>
      </c>
      <c r="V113" s="159">
        <f>ROUND(E113*U113,2)</f>
        <v>0</v>
      </c>
      <c r="W113" s="159"/>
      <c r="X113" s="159" t="s">
        <v>302</v>
      </c>
      <c r="Y113" s="149"/>
      <c r="Z113" s="149"/>
      <c r="AA113" s="149"/>
      <c r="AB113" s="149"/>
      <c r="AC113" s="149"/>
      <c r="AD113" s="149"/>
      <c r="AE113" s="149"/>
      <c r="AF113" s="149"/>
      <c r="AG113" s="149" t="s">
        <v>1344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8" t="s">
        <v>1632</v>
      </c>
      <c r="D114" s="269"/>
      <c r="E114" s="269"/>
      <c r="F114" s="269"/>
      <c r="G114" s="26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318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51</v>
      </c>
      <c r="B115" s="169" t="s">
        <v>1477</v>
      </c>
      <c r="C115" s="184" t="s">
        <v>1631</v>
      </c>
      <c r="D115" s="170" t="s">
        <v>300</v>
      </c>
      <c r="E115" s="171">
        <v>2</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529</v>
      </c>
      <c r="T115" s="174" t="s">
        <v>289</v>
      </c>
      <c r="U115" s="159">
        <v>0</v>
      </c>
      <c r="V115" s="159">
        <f>ROUND(E115*U115,2)</f>
        <v>0</v>
      </c>
      <c r="W115" s="159"/>
      <c r="X115" s="159" t="s">
        <v>302</v>
      </c>
      <c r="Y115" s="149"/>
      <c r="Z115" s="149"/>
      <c r="AA115" s="149"/>
      <c r="AB115" s="149"/>
      <c r="AC115" s="149"/>
      <c r="AD115" s="149"/>
      <c r="AE115" s="149"/>
      <c r="AF115" s="149"/>
      <c r="AG115" s="149" t="s">
        <v>1344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8" t="s">
        <v>1634</v>
      </c>
      <c r="D116" s="269"/>
      <c r="E116" s="269"/>
      <c r="F116" s="269"/>
      <c r="G116" s="26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318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283</v>
      </c>
      <c r="B117" s="162" t="s">
        <v>200</v>
      </c>
      <c r="C117" s="182" t="s">
        <v>197</v>
      </c>
      <c r="D117" s="163"/>
      <c r="E117" s="164"/>
      <c r="F117" s="165"/>
      <c r="G117" s="165">
        <f>SUMIF(AG118:AG121,"&lt;&gt;NOR",G118:G121)</f>
        <v>0</v>
      </c>
      <c r="H117" s="165"/>
      <c r="I117" s="165">
        <f>SUM(I118:I121)</f>
        <v>0</v>
      </c>
      <c r="J117" s="165"/>
      <c r="K117" s="165">
        <f>SUM(K118:K121)</f>
        <v>0</v>
      </c>
      <c r="L117" s="165"/>
      <c r="M117" s="165">
        <f>SUM(M118:M121)</f>
        <v>0</v>
      </c>
      <c r="N117" s="164"/>
      <c r="O117" s="164">
        <f>SUM(O118:O121)</f>
        <v>0</v>
      </c>
      <c r="P117" s="164"/>
      <c r="Q117" s="164">
        <f>SUM(Q118:Q121)</f>
        <v>0</v>
      </c>
      <c r="R117" s="165"/>
      <c r="S117" s="165"/>
      <c r="T117" s="166"/>
      <c r="U117" s="160"/>
      <c r="V117" s="160">
        <f>SUM(V118:V121)</f>
        <v>0</v>
      </c>
      <c r="W117" s="160"/>
      <c r="X117" s="160"/>
      <c r="AG117" t="s">
        <v>284</v>
      </c>
    </row>
    <row r="118" spans="1:60" outlineLevel="1" x14ac:dyDescent="0.2">
      <c r="A118" s="168">
        <v>52</v>
      </c>
      <c r="B118" s="169" t="s">
        <v>1481</v>
      </c>
      <c r="C118" s="184" t="s">
        <v>197</v>
      </c>
      <c r="D118" s="170" t="s">
        <v>1340</v>
      </c>
      <c r="E118" s="171">
        <v>1</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529</v>
      </c>
      <c r="T118" s="174" t="s">
        <v>289</v>
      </c>
      <c r="U118" s="159">
        <v>0</v>
      </c>
      <c r="V118" s="159">
        <f>ROUND(E118*U118,2)</f>
        <v>0</v>
      </c>
      <c r="W118" s="159"/>
      <c r="X118" s="159" t="s">
        <v>302</v>
      </c>
      <c r="Y118" s="149"/>
      <c r="Z118" s="149"/>
      <c r="AA118" s="149"/>
      <c r="AB118" s="149"/>
      <c r="AC118" s="149"/>
      <c r="AD118" s="149"/>
      <c r="AE118" s="149"/>
      <c r="AF118" s="149"/>
      <c r="AG118" s="149" t="s">
        <v>1344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1680</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318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53</v>
      </c>
      <c r="B120" s="169" t="s">
        <v>1484</v>
      </c>
      <c r="C120" s="184" t="s">
        <v>2505</v>
      </c>
      <c r="D120" s="170" t="s">
        <v>300</v>
      </c>
      <c r="E120" s="171">
        <v>20</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529</v>
      </c>
      <c r="T120" s="174" t="s">
        <v>289</v>
      </c>
      <c r="U120" s="159">
        <v>0</v>
      </c>
      <c r="V120" s="159">
        <f>ROUND(E120*U120,2)</f>
        <v>0</v>
      </c>
      <c r="W120" s="159"/>
      <c r="X120" s="159" t="s">
        <v>302</v>
      </c>
      <c r="Y120" s="149"/>
      <c r="Z120" s="149"/>
      <c r="AA120" s="149"/>
      <c r="AB120" s="149"/>
      <c r="AC120" s="149"/>
      <c r="AD120" s="149"/>
      <c r="AE120" s="149"/>
      <c r="AF120" s="149"/>
      <c r="AG120" s="149" t="s">
        <v>1344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1638</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318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1" t="s">
        <v>283</v>
      </c>
      <c r="B122" s="162" t="s">
        <v>203</v>
      </c>
      <c r="C122" s="182" t="s">
        <v>31</v>
      </c>
      <c r="D122" s="163"/>
      <c r="E122" s="164"/>
      <c r="F122" s="165"/>
      <c r="G122" s="165">
        <f>SUMIF(AG123:AG126,"&lt;&gt;NOR",G123:G126)</f>
        <v>0</v>
      </c>
      <c r="H122" s="165"/>
      <c r="I122" s="165">
        <f>SUM(I123:I126)</f>
        <v>0</v>
      </c>
      <c r="J122" s="165"/>
      <c r="K122" s="165">
        <f>SUM(K123:K126)</f>
        <v>0</v>
      </c>
      <c r="L122" s="165"/>
      <c r="M122" s="165">
        <f>SUM(M123:M126)</f>
        <v>0</v>
      </c>
      <c r="N122" s="164"/>
      <c r="O122" s="164">
        <f>SUM(O123:O126)</f>
        <v>0</v>
      </c>
      <c r="P122" s="164"/>
      <c r="Q122" s="164">
        <f>SUM(Q123:Q126)</f>
        <v>0</v>
      </c>
      <c r="R122" s="165"/>
      <c r="S122" s="165"/>
      <c r="T122" s="166"/>
      <c r="U122" s="160"/>
      <c r="V122" s="160">
        <f>SUM(V123:V126)</f>
        <v>0</v>
      </c>
      <c r="W122" s="160"/>
      <c r="X122" s="160"/>
      <c r="AG122" t="s">
        <v>284</v>
      </c>
    </row>
    <row r="123" spans="1:60" outlineLevel="1" x14ac:dyDescent="0.2">
      <c r="A123" s="175">
        <v>54</v>
      </c>
      <c r="B123" s="176" t="s">
        <v>1498</v>
      </c>
      <c r="C123" s="183" t="s">
        <v>31</v>
      </c>
      <c r="D123" s="177" t="s">
        <v>940</v>
      </c>
      <c r="E123" s="178">
        <v>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529</v>
      </c>
      <c r="T123" s="181" t="s">
        <v>289</v>
      </c>
      <c r="U123" s="159">
        <v>0</v>
      </c>
      <c r="V123" s="159">
        <f>ROUND(E123*U123,2)</f>
        <v>0</v>
      </c>
      <c r="W123" s="159"/>
      <c r="X123" s="159" t="s">
        <v>302</v>
      </c>
      <c r="Y123" s="149"/>
      <c r="Z123" s="149"/>
      <c r="AA123" s="149"/>
      <c r="AB123" s="149"/>
      <c r="AC123" s="149"/>
      <c r="AD123" s="149"/>
      <c r="AE123" s="149"/>
      <c r="AF123" s="149"/>
      <c r="AG123" s="149" t="s">
        <v>1344</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5">
        <v>55</v>
      </c>
      <c r="B124" s="176" t="s">
        <v>1499</v>
      </c>
      <c r="C124" s="183" t="s">
        <v>1645</v>
      </c>
      <c r="D124" s="177" t="s">
        <v>940</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529</v>
      </c>
      <c r="T124" s="181" t="s">
        <v>289</v>
      </c>
      <c r="U124" s="159">
        <v>0</v>
      </c>
      <c r="V124" s="159">
        <f>ROUND(E124*U124,2)</f>
        <v>0</v>
      </c>
      <c r="W124" s="159"/>
      <c r="X124" s="159" t="s">
        <v>302</v>
      </c>
      <c r="Y124" s="149"/>
      <c r="Z124" s="149"/>
      <c r="AA124" s="149"/>
      <c r="AB124" s="149"/>
      <c r="AC124" s="149"/>
      <c r="AD124" s="149"/>
      <c r="AE124" s="149"/>
      <c r="AF124" s="149"/>
      <c r="AG124" s="149" t="s">
        <v>1344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56</v>
      </c>
      <c r="B125" s="176" t="s">
        <v>1500</v>
      </c>
      <c r="C125" s="183" t="s">
        <v>1647</v>
      </c>
      <c r="D125" s="177" t="s">
        <v>940</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529</v>
      </c>
      <c r="T125" s="181" t="s">
        <v>289</v>
      </c>
      <c r="U125" s="159">
        <v>0</v>
      </c>
      <c r="V125" s="159">
        <f>ROUND(E125*U125,2)</f>
        <v>0</v>
      </c>
      <c r="W125" s="159"/>
      <c r="X125" s="159" t="s">
        <v>302</v>
      </c>
      <c r="Y125" s="149"/>
      <c r="Z125" s="149"/>
      <c r="AA125" s="149"/>
      <c r="AB125" s="149"/>
      <c r="AC125" s="149"/>
      <c r="AD125" s="149"/>
      <c r="AE125" s="149"/>
      <c r="AF125" s="149"/>
      <c r="AG125" s="149" t="s">
        <v>1344</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5">
        <v>57</v>
      </c>
      <c r="B126" s="176" t="s">
        <v>1503</v>
      </c>
      <c r="C126" s="183" t="s">
        <v>1649</v>
      </c>
      <c r="D126" s="177" t="s">
        <v>940</v>
      </c>
      <c r="E126" s="178">
        <v>1</v>
      </c>
      <c r="F126" s="179"/>
      <c r="G126" s="180">
        <f>ROUND(E126*F126,2)</f>
        <v>0</v>
      </c>
      <c r="H126" s="179"/>
      <c r="I126" s="180">
        <f>ROUND(E126*H126,2)</f>
        <v>0</v>
      </c>
      <c r="J126" s="179"/>
      <c r="K126" s="180">
        <f>ROUND(E126*J126,2)</f>
        <v>0</v>
      </c>
      <c r="L126" s="180">
        <v>21</v>
      </c>
      <c r="M126" s="180">
        <f>G126*(1+L126/100)</f>
        <v>0</v>
      </c>
      <c r="N126" s="178">
        <v>0</v>
      </c>
      <c r="O126" s="178">
        <f>ROUND(E126*N126,2)</f>
        <v>0</v>
      </c>
      <c r="P126" s="178">
        <v>0</v>
      </c>
      <c r="Q126" s="178">
        <f>ROUND(E126*P126,2)</f>
        <v>0</v>
      </c>
      <c r="R126" s="180"/>
      <c r="S126" s="180" t="s">
        <v>529</v>
      </c>
      <c r="T126" s="181" t="s">
        <v>289</v>
      </c>
      <c r="U126" s="159">
        <v>0</v>
      </c>
      <c r="V126" s="159">
        <f>ROUND(E126*U126,2)</f>
        <v>0</v>
      </c>
      <c r="W126" s="159"/>
      <c r="X126" s="159" t="s">
        <v>302</v>
      </c>
      <c r="Y126" s="149"/>
      <c r="Z126" s="149"/>
      <c r="AA126" s="149"/>
      <c r="AB126" s="149"/>
      <c r="AC126" s="149"/>
      <c r="AD126" s="149"/>
      <c r="AE126" s="149"/>
      <c r="AF126" s="149"/>
      <c r="AG126" s="149" t="s">
        <v>1344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x14ac:dyDescent="0.2">
      <c r="A127" s="161" t="s">
        <v>283</v>
      </c>
      <c r="B127" s="162" t="s">
        <v>204</v>
      </c>
      <c r="C127" s="182" t="s">
        <v>201</v>
      </c>
      <c r="D127" s="163"/>
      <c r="E127" s="164"/>
      <c r="F127" s="165"/>
      <c r="G127" s="165">
        <f>SUMIF(AG128:AG131,"&lt;&gt;NOR",G128:G131)</f>
        <v>0</v>
      </c>
      <c r="H127" s="165"/>
      <c r="I127" s="165">
        <f>SUM(I128:I131)</f>
        <v>0</v>
      </c>
      <c r="J127" s="165"/>
      <c r="K127" s="165">
        <f>SUM(K128:K131)</f>
        <v>0</v>
      </c>
      <c r="L127" s="165"/>
      <c r="M127" s="165">
        <f>SUM(M128:M131)</f>
        <v>0</v>
      </c>
      <c r="N127" s="164"/>
      <c r="O127" s="164">
        <f>SUM(O128:O131)</f>
        <v>0</v>
      </c>
      <c r="P127" s="164"/>
      <c r="Q127" s="164">
        <f>SUM(Q128:Q131)</f>
        <v>0</v>
      </c>
      <c r="R127" s="165"/>
      <c r="S127" s="165"/>
      <c r="T127" s="166"/>
      <c r="U127" s="160"/>
      <c r="V127" s="160">
        <f>SUM(V128:V131)</f>
        <v>0</v>
      </c>
      <c r="W127" s="160"/>
      <c r="X127" s="160"/>
      <c r="AG127" t="s">
        <v>284</v>
      </c>
    </row>
    <row r="128" spans="1:60" outlineLevel="1" x14ac:dyDescent="0.2">
      <c r="A128" s="175">
        <v>58</v>
      </c>
      <c r="B128" s="176" t="s">
        <v>1507</v>
      </c>
      <c r="C128" s="183" t="s">
        <v>1651</v>
      </c>
      <c r="D128" s="177" t="s">
        <v>940</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529</v>
      </c>
      <c r="T128" s="181" t="s">
        <v>289</v>
      </c>
      <c r="U128" s="159">
        <v>0</v>
      </c>
      <c r="V128" s="159">
        <f>ROUND(E128*U128,2)</f>
        <v>0</v>
      </c>
      <c r="W128" s="159"/>
      <c r="X128" s="159" t="s">
        <v>302</v>
      </c>
      <c r="Y128" s="149"/>
      <c r="Z128" s="149"/>
      <c r="AA128" s="149"/>
      <c r="AB128" s="149"/>
      <c r="AC128" s="149"/>
      <c r="AD128" s="149"/>
      <c r="AE128" s="149"/>
      <c r="AF128" s="149"/>
      <c r="AG128" s="149" t="s">
        <v>1344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59</v>
      </c>
      <c r="B129" s="176" t="s">
        <v>1509</v>
      </c>
      <c r="C129" s="183" t="s">
        <v>1653</v>
      </c>
      <c r="D129" s="177" t="s">
        <v>940</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529</v>
      </c>
      <c r="T129" s="181" t="s">
        <v>289</v>
      </c>
      <c r="U129" s="159">
        <v>0</v>
      </c>
      <c r="V129" s="159">
        <f>ROUND(E129*U129,2)</f>
        <v>0</v>
      </c>
      <c r="W129" s="159"/>
      <c r="X129" s="159" t="s">
        <v>302</v>
      </c>
      <c r="Y129" s="149"/>
      <c r="Z129" s="149"/>
      <c r="AA129" s="149"/>
      <c r="AB129" s="149"/>
      <c r="AC129" s="149"/>
      <c r="AD129" s="149"/>
      <c r="AE129" s="149"/>
      <c r="AF129" s="149"/>
      <c r="AG129" s="149" t="s">
        <v>1344</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60</v>
      </c>
      <c r="B130" s="176" t="s">
        <v>1510</v>
      </c>
      <c r="C130" s="183" t="s">
        <v>1655</v>
      </c>
      <c r="D130" s="177" t="s">
        <v>940</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529</v>
      </c>
      <c r="T130" s="181" t="s">
        <v>289</v>
      </c>
      <c r="U130" s="159">
        <v>0</v>
      </c>
      <c r="V130" s="159">
        <f>ROUND(E130*U130,2)</f>
        <v>0</v>
      </c>
      <c r="W130" s="159"/>
      <c r="X130" s="159" t="s">
        <v>302</v>
      </c>
      <c r="Y130" s="149"/>
      <c r="Z130" s="149"/>
      <c r="AA130" s="149"/>
      <c r="AB130" s="149"/>
      <c r="AC130" s="149"/>
      <c r="AD130" s="149"/>
      <c r="AE130" s="149"/>
      <c r="AF130" s="149"/>
      <c r="AG130" s="149" t="s">
        <v>1344</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61</v>
      </c>
      <c r="B131" s="169" t="s">
        <v>1511</v>
      </c>
      <c r="C131" s="184" t="s">
        <v>1657</v>
      </c>
      <c r="D131" s="170" t="s">
        <v>940</v>
      </c>
      <c r="E131" s="171">
        <v>1</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529</v>
      </c>
      <c r="T131" s="174" t="s">
        <v>289</v>
      </c>
      <c r="U131" s="159">
        <v>0</v>
      </c>
      <c r="V131" s="159">
        <f>ROUND(E131*U131,2)</f>
        <v>0</v>
      </c>
      <c r="W131" s="159"/>
      <c r="X131" s="159" t="s">
        <v>302</v>
      </c>
      <c r="Y131" s="149"/>
      <c r="Z131" s="149"/>
      <c r="AA131" s="149"/>
      <c r="AB131" s="149"/>
      <c r="AC131" s="149"/>
      <c r="AD131" s="149"/>
      <c r="AE131" s="149"/>
      <c r="AF131" s="149"/>
      <c r="AG131" s="149" t="s">
        <v>1344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3"/>
      <c r="B132" s="4"/>
      <c r="C132" s="185"/>
      <c r="D132" s="6"/>
      <c r="E132" s="3"/>
      <c r="F132" s="3"/>
      <c r="G132" s="3"/>
      <c r="H132" s="3"/>
      <c r="I132" s="3"/>
      <c r="J132" s="3"/>
      <c r="K132" s="3"/>
      <c r="L132" s="3"/>
      <c r="M132" s="3"/>
      <c r="N132" s="3"/>
      <c r="O132" s="3"/>
      <c r="P132" s="3"/>
      <c r="Q132" s="3"/>
      <c r="R132" s="3"/>
      <c r="S132" s="3"/>
      <c r="T132" s="3"/>
      <c r="U132" s="3"/>
      <c r="V132" s="3"/>
      <c r="W132" s="3"/>
      <c r="X132" s="3"/>
      <c r="AE132">
        <v>15</v>
      </c>
      <c r="AF132">
        <v>21</v>
      </c>
      <c r="AG132" t="s">
        <v>270</v>
      </c>
    </row>
    <row r="133" spans="1:60" x14ac:dyDescent="0.2">
      <c r="A133" s="152"/>
      <c r="B133" s="153" t="s">
        <v>29</v>
      </c>
      <c r="C133" s="186"/>
      <c r="D133" s="154"/>
      <c r="E133" s="155"/>
      <c r="F133" s="155"/>
      <c r="G133" s="167">
        <f>G8+G12+G55+G62+G73+G82+G91+G112+G117+G122+G127</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296</v>
      </c>
    </row>
    <row r="134" spans="1:60" x14ac:dyDescent="0.2">
      <c r="C134" s="187"/>
      <c r="D134" s="10"/>
      <c r="AG134" t="s">
        <v>297</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6">
    <mergeCell ref="C119:G119"/>
    <mergeCell ref="C121:G121"/>
    <mergeCell ref="C105:G105"/>
    <mergeCell ref="C107:G107"/>
    <mergeCell ref="C109:G109"/>
    <mergeCell ref="C111:G111"/>
    <mergeCell ref="C114:G114"/>
    <mergeCell ref="C116:G116"/>
    <mergeCell ref="C103:G103"/>
    <mergeCell ref="C77:G77"/>
    <mergeCell ref="C79:G79"/>
    <mergeCell ref="C81:G81"/>
    <mergeCell ref="C84:G84"/>
    <mergeCell ref="C86:G86"/>
    <mergeCell ref="C88:G88"/>
    <mergeCell ref="C90:G90"/>
    <mergeCell ref="C95:G95"/>
    <mergeCell ref="C97:G97"/>
    <mergeCell ref="C99:G99"/>
    <mergeCell ref="C101:G101"/>
    <mergeCell ref="C75:G75"/>
    <mergeCell ref="C50:G50"/>
    <mergeCell ref="C52:G52"/>
    <mergeCell ref="C54:G54"/>
    <mergeCell ref="C57:G57"/>
    <mergeCell ref="C59:G59"/>
    <mergeCell ref="C61:G61"/>
    <mergeCell ref="C64:G64"/>
    <mergeCell ref="C66:G66"/>
    <mergeCell ref="C68:G68"/>
    <mergeCell ref="C70:G70"/>
    <mergeCell ref="C72:G72"/>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1:G11"/>
    <mergeCell ref="C14:G14"/>
    <mergeCell ref="C16:G16"/>
    <mergeCell ref="C18:G18"/>
    <mergeCell ref="C20:G20"/>
    <mergeCell ref="C22:G2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01"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65</v>
      </c>
      <c r="C4" s="259" t="s">
        <v>66</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159</v>
      </c>
      <c r="C8" s="182" t="s">
        <v>161</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AG8" t="s">
        <v>284</v>
      </c>
    </row>
    <row r="9" spans="1:60" outlineLevel="1" x14ac:dyDescent="0.2">
      <c r="A9" s="168">
        <v>1</v>
      </c>
      <c r="B9" s="169" t="s">
        <v>52</v>
      </c>
      <c r="C9" s="184" t="s">
        <v>1681</v>
      </c>
      <c r="D9" s="170" t="s">
        <v>1340</v>
      </c>
      <c r="E9" s="171">
        <v>26</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529</v>
      </c>
      <c r="T9" s="174" t="s">
        <v>289</v>
      </c>
      <c r="U9" s="159">
        <v>0</v>
      </c>
      <c r="V9" s="159">
        <f>ROUND(E9*U9,2)</f>
        <v>0</v>
      </c>
      <c r="W9" s="159"/>
      <c r="X9" s="159" t="s">
        <v>361</v>
      </c>
      <c r="Y9" s="149"/>
      <c r="Z9" s="149"/>
      <c r="AA9" s="149"/>
      <c r="AB9" s="149"/>
      <c r="AC9" s="149"/>
      <c r="AD9" s="149"/>
      <c r="AE9" s="149"/>
      <c r="AF9" s="149"/>
      <c r="AG9" s="149" t="s">
        <v>1341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1682</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99</v>
      </c>
      <c r="C11" s="184" t="s">
        <v>1681</v>
      </c>
      <c r="D11" s="170" t="s">
        <v>1340</v>
      </c>
      <c r="E11" s="171">
        <v>10</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529</v>
      </c>
      <c r="T11" s="174" t="s">
        <v>289</v>
      </c>
      <c r="U11" s="159">
        <v>0</v>
      </c>
      <c r="V11" s="159">
        <f>ROUND(E11*U11,2)</f>
        <v>0</v>
      </c>
      <c r="W11" s="159"/>
      <c r="X11" s="159" t="s">
        <v>361</v>
      </c>
      <c r="Y11" s="149"/>
      <c r="Z11" s="149"/>
      <c r="AA11" s="149"/>
      <c r="AB11" s="149"/>
      <c r="AC11" s="149"/>
      <c r="AD11" s="149"/>
      <c r="AE11" s="149"/>
      <c r="AF11" s="149"/>
      <c r="AG11" s="149" t="s">
        <v>1341</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268" t="s">
        <v>1683</v>
      </c>
      <c r="D12" s="269"/>
      <c r="E12" s="269"/>
      <c r="F12" s="269"/>
      <c r="G12" s="26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318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101</v>
      </c>
      <c r="C13" s="184" t="s">
        <v>1681</v>
      </c>
      <c r="D13" s="170" t="s">
        <v>1340</v>
      </c>
      <c r="E13" s="171">
        <v>5</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529</v>
      </c>
      <c r="T13" s="174" t="s">
        <v>289</v>
      </c>
      <c r="U13" s="159">
        <v>0</v>
      </c>
      <c r="V13" s="159">
        <f>ROUND(E13*U13,2)</f>
        <v>0</v>
      </c>
      <c r="W13" s="159"/>
      <c r="X13" s="159" t="s">
        <v>361</v>
      </c>
      <c r="Y13" s="149"/>
      <c r="Z13" s="149"/>
      <c r="AA13" s="149"/>
      <c r="AB13" s="149"/>
      <c r="AC13" s="149"/>
      <c r="AD13" s="149"/>
      <c r="AE13" s="149"/>
      <c r="AF13" s="149"/>
      <c r="AG13" s="149" t="s">
        <v>1341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268" t="s">
        <v>1684</v>
      </c>
      <c r="D14" s="269"/>
      <c r="E14" s="269"/>
      <c r="F14" s="269"/>
      <c r="G14" s="26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103</v>
      </c>
      <c r="C15" s="184" t="s">
        <v>1685</v>
      </c>
      <c r="D15" s="170" t="s">
        <v>1340</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529</v>
      </c>
      <c r="T15" s="174" t="s">
        <v>289</v>
      </c>
      <c r="U15" s="159">
        <v>0</v>
      </c>
      <c r="V15" s="159">
        <f>ROUND(E15*U15,2)</f>
        <v>0</v>
      </c>
      <c r="W15" s="159"/>
      <c r="X15" s="159" t="s">
        <v>361</v>
      </c>
      <c r="Y15" s="149"/>
      <c r="Z15" s="149"/>
      <c r="AA15" s="149"/>
      <c r="AB15" s="149"/>
      <c r="AC15" s="149"/>
      <c r="AD15" s="149"/>
      <c r="AE15" s="149"/>
      <c r="AF15" s="149"/>
      <c r="AG15" s="149" t="s">
        <v>1341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8" t="s">
        <v>1686</v>
      </c>
      <c r="D16" s="269"/>
      <c r="E16" s="269"/>
      <c r="F16" s="269"/>
      <c r="G16" s="269"/>
      <c r="H16" s="159"/>
      <c r="I16" s="159"/>
      <c r="J16" s="159"/>
      <c r="K16" s="159"/>
      <c r="L16" s="159"/>
      <c r="M16" s="159"/>
      <c r="N16" s="158"/>
      <c r="O16" s="158"/>
      <c r="P16" s="158"/>
      <c r="Q16" s="158"/>
      <c r="R16" s="159"/>
      <c r="S16" s="159"/>
      <c r="T16" s="159"/>
      <c r="U16" s="159"/>
      <c r="V16" s="159"/>
      <c r="W16" s="159"/>
      <c r="X16" s="159"/>
      <c r="Y16" s="149"/>
      <c r="Z16" s="149"/>
      <c r="AA16" s="149"/>
      <c r="AB16" s="149"/>
      <c r="AC16" s="149"/>
      <c r="AD16" s="149"/>
      <c r="AE16" s="149"/>
      <c r="AF16" s="149"/>
      <c r="AG16" s="149" t="s">
        <v>318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105</v>
      </c>
      <c r="C17" s="184" t="s">
        <v>1687</v>
      </c>
      <c r="D17" s="170" t="s">
        <v>1340</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529</v>
      </c>
      <c r="T17" s="174" t="s">
        <v>289</v>
      </c>
      <c r="U17" s="159">
        <v>0</v>
      </c>
      <c r="V17" s="159">
        <f>ROUND(E17*U17,2)</f>
        <v>0</v>
      </c>
      <c r="W17" s="159"/>
      <c r="X17" s="159" t="s">
        <v>361</v>
      </c>
      <c r="Y17" s="149"/>
      <c r="Z17" s="149"/>
      <c r="AA17" s="149"/>
      <c r="AB17" s="149"/>
      <c r="AC17" s="149"/>
      <c r="AD17" s="149"/>
      <c r="AE17" s="149"/>
      <c r="AF17" s="149"/>
      <c r="AG17" s="149" t="s">
        <v>1341</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268" t="s">
        <v>1688</v>
      </c>
      <c r="D18" s="269"/>
      <c r="E18" s="269"/>
      <c r="F18" s="269"/>
      <c r="G18" s="26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318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4" t="s">
        <v>1689</v>
      </c>
      <c r="D19" s="265"/>
      <c r="E19" s="265"/>
      <c r="F19" s="265"/>
      <c r="G19" s="265"/>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64" t="s">
        <v>1690</v>
      </c>
      <c r="D20" s="265"/>
      <c r="E20" s="265"/>
      <c r="F20" s="265"/>
      <c r="G20" s="265"/>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4" t="s">
        <v>1691</v>
      </c>
      <c r="D21" s="265"/>
      <c r="E21" s="265"/>
      <c r="F21" s="265"/>
      <c r="G21" s="265"/>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318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1" t="s">
        <v>283</v>
      </c>
      <c r="B22" s="162" t="s">
        <v>166</v>
      </c>
      <c r="C22" s="182" t="s">
        <v>167</v>
      </c>
      <c r="D22" s="163"/>
      <c r="E22" s="164"/>
      <c r="F22" s="165"/>
      <c r="G22" s="165">
        <f>SUMIF(AG23:AG42,"&lt;&gt;NOR",G23:G42)</f>
        <v>0</v>
      </c>
      <c r="H22" s="165"/>
      <c r="I22" s="165">
        <f>SUM(I23:I42)</f>
        <v>0</v>
      </c>
      <c r="J22" s="165"/>
      <c r="K22" s="165">
        <f>SUM(K23:K42)</f>
        <v>0</v>
      </c>
      <c r="L22" s="165"/>
      <c r="M22" s="165">
        <f>SUM(M23:M42)</f>
        <v>0</v>
      </c>
      <c r="N22" s="164"/>
      <c r="O22" s="164">
        <f>SUM(O23:O42)</f>
        <v>0</v>
      </c>
      <c r="P22" s="164"/>
      <c r="Q22" s="164">
        <f>SUM(Q23:Q42)</f>
        <v>0</v>
      </c>
      <c r="R22" s="165"/>
      <c r="S22" s="165"/>
      <c r="T22" s="166"/>
      <c r="U22" s="160"/>
      <c r="V22" s="160">
        <f>SUM(V23:V42)</f>
        <v>0</v>
      </c>
      <c r="W22" s="160"/>
      <c r="X22" s="160"/>
      <c r="AG22" t="s">
        <v>284</v>
      </c>
    </row>
    <row r="23" spans="1:60" outlineLevel="1" x14ac:dyDescent="0.2">
      <c r="A23" s="168">
        <v>6</v>
      </c>
      <c r="B23" s="169" t="s">
        <v>219</v>
      </c>
      <c r="C23" s="184" t="s">
        <v>1692</v>
      </c>
      <c r="D23" s="170" t="s">
        <v>1340</v>
      </c>
      <c r="E23" s="171">
        <v>4</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529</v>
      </c>
      <c r="T23" s="174" t="s">
        <v>289</v>
      </c>
      <c r="U23" s="159">
        <v>0</v>
      </c>
      <c r="V23" s="159">
        <f>ROUND(E23*U23,2)</f>
        <v>0</v>
      </c>
      <c r="W23" s="159"/>
      <c r="X23" s="159" t="s">
        <v>361</v>
      </c>
      <c r="Y23" s="149"/>
      <c r="Z23" s="149"/>
      <c r="AA23" s="149"/>
      <c r="AB23" s="149"/>
      <c r="AC23" s="149"/>
      <c r="AD23" s="149"/>
      <c r="AE23" s="149"/>
      <c r="AF23" s="149"/>
      <c r="AG23" s="149" t="s">
        <v>1341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1457</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7</v>
      </c>
      <c r="B25" s="169" t="s">
        <v>221</v>
      </c>
      <c r="C25" s="184" t="s">
        <v>1692</v>
      </c>
      <c r="D25" s="170" t="s">
        <v>1340</v>
      </c>
      <c r="E25" s="171">
        <v>4</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529</v>
      </c>
      <c r="T25" s="174" t="s">
        <v>289</v>
      </c>
      <c r="U25" s="159">
        <v>0</v>
      </c>
      <c r="V25" s="159">
        <f>ROUND(E25*U25,2)</f>
        <v>0</v>
      </c>
      <c r="W25" s="159"/>
      <c r="X25" s="159" t="s">
        <v>361</v>
      </c>
      <c r="Y25" s="149"/>
      <c r="Z25" s="149"/>
      <c r="AA25" s="149"/>
      <c r="AB25" s="149"/>
      <c r="AC25" s="149"/>
      <c r="AD25" s="149"/>
      <c r="AE25" s="149"/>
      <c r="AF25" s="149"/>
      <c r="AG25" s="149" t="s">
        <v>1341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1459</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8</v>
      </c>
      <c r="B27" s="169" t="s">
        <v>223</v>
      </c>
      <c r="C27" s="184" t="s">
        <v>1692</v>
      </c>
      <c r="D27" s="170" t="s">
        <v>1340</v>
      </c>
      <c r="E27" s="171">
        <v>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529</v>
      </c>
      <c r="T27" s="174" t="s">
        <v>289</v>
      </c>
      <c r="U27" s="159">
        <v>0</v>
      </c>
      <c r="V27" s="159">
        <f>ROUND(E27*U27,2)</f>
        <v>0</v>
      </c>
      <c r="W27" s="159"/>
      <c r="X27" s="159" t="s">
        <v>361</v>
      </c>
      <c r="Y27" s="149"/>
      <c r="Z27" s="149"/>
      <c r="AA27" s="149"/>
      <c r="AB27" s="149"/>
      <c r="AC27" s="149"/>
      <c r="AD27" s="149"/>
      <c r="AE27" s="149"/>
      <c r="AF27" s="149"/>
      <c r="AG27" s="149" t="s">
        <v>1341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1520</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225</v>
      </c>
      <c r="C29" s="184" t="s">
        <v>1693</v>
      </c>
      <c r="D29" s="170" t="s">
        <v>1340</v>
      </c>
      <c r="E29" s="171">
        <v>41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529</v>
      </c>
      <c r="T29" s="174" t="s">
        <v>289</v>
      </c>
      <c r="U29" s="159">
        <v>0</v>
      </c>
      <c r="V29" s="159">
        <f>ROUND(E29*U29,2)</f>
        <v>0</v>
      </c>
      <c r="W29" s="159"/>
      <c r="X29" s="159" t="s">
        <v>361</v>
      </c>
      <c r="Y29" s="149"/>
      <c r="Z29" s="149"/>
      <c r="AA29" s="149"/>
      <c r="AB29" s="149"/>
      <c r="AC29" s="149"/>
      <c r="AD29" s="149"/>
      <c r="AE29" s="149"/>
      <c r="AF29" s="149"/>
      <c r="AG29" s="149" t="s">
        <v>1341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1694</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10</v>
      </c>
      <c r="B31" s="169" t="s">
        <v>227</v>
      </c>
      <c r="C31" s="184" t="s">
        <v>1695</v>
      </c>
      <c r="D31" s="170" t="s">
        <v>1340</v>
      </c>
      <c r="E31" s="171">
        <v>82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529</v>
      </c>
      <c r="T31" s="174" t="s">
        <v>289</v>
      </c>
      <c r="U31" s="159">
        <v>0</v>
      </c>
      <c r="V31" s="159">
        <f>ROUND(E31*U31,2)</f>
        <v>0</v>
      </c>
      <c r="W31" s="159"/>
      <c r="X31" s="159" t="s">
        <v>361</v>
      </c>
      <c r="Y31" s="149"/>
      <c r="Z31" s="149"/>
      <c r="AA31" s="149"/>
      <c r="AB31" s="149"/>
      <c r="AC31" s="149"/>
      <c r="AD31" s="149"/>
      <c r="AE31" s="149"/>
      <c r="AF31" s="149"/>
      <c r="AG31" s="149" t="s">
        <v>1341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1696</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11</v>
      </c>
      <c r="B33" s="169" t="s">
        <v>229</v>
      </c>
      <c r="C33" s="184" t="s">
        <v>1413</v>
      </c>
      <c r="D33" s="170" t="s">
        <v>1340</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529</v>
      </c>
      <c r="T33" s="174" t="s">
        <v>289</v>
      </c>
      <c r="U33" s="159">
        <v>0</v>
      </c>
      <c r="V33" s="159">
        <f>ROUND(E33*U33,2)</f>
        <v>0</v>
      </c>
      <c r="W33" s="159"/>
      <c r="X33" s="159" t="s">
        <v>361</v>
      </c>
      <c r="Y33" s="149"/>
      <c r="Z33" s="149"/>
      <c r="AA33" s="149"/>
      <c r="AB33" s="149"/>
      <c r="AC33" s="149"/>
      <c r="AD33" s="149"/>
      <c r="AE33" s="149"/>
      <c r="AF33" s="149"/>
      <c r="AG33" s="149" t="s">
        <v>1341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1697</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12</v>
      </c>
      <c r="B35" s="169" t="s">
        <v>231</v>
      </c>
      <c r="C35" s="184" t="s">
        <v>1413</v>
      </c>
      <c r="D35" s="170" t="s">
        <v>1340</v>
      </c>
      <c r="E35" s="171">
        <v>3</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529</v>
      </c>
      <c r="T35" s="174" t="s">
        <v>289</v>
      </c>
      <c r="U35" s="159">
        <v>0</v>
      </c>
      <c r="V35" s="159">
        <f>ROUND(E35*U35,2)</f>
        <v>0</v>
      </c>
      <c r="W35" s="159"/>
      <c r="X35" s="159" t="s">
        <v>361</v>
      </c>
      <c r="Y35" s="149"/>
      <c r="Z35" s="149"/>
      <c r="AA35" s="149"/>
      <c r="AB35" s="149"/>
      <c r="AC35" s="149"/>
      <c r="AD35" s="149"/>
      <c r="AE35" s="149"/>
      <c r="AF35" s="149"/>
      <c r="AG35" s="149" t="s">
        <v>1341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1698</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13</v>
      </c>
      <c r="B37" s="169" t="s">
        <v>233</v>
      </c>
      <c r="C37" s="184" t="s">
        <v>1699</v>
      </c>
      <c r="D37" s="170" t="s">
        <v>1340</v>
      </c>
      <c r="E37" s="171">
        <v>10</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529</v>
      </c>
      <c r="T37" s="174" t="s">
        <v>289</v>
      </c>
      <c r="U37" s="159">
        <v>0</v>
      </c>
      <c r="V37" s="159">
        <f>ROUND(E37*U37,2)</f>
        <v>0</v>
      </c>
      <c r="W37" s="159"/>
      <c r="X37" s="159" t="s">
        <v>361</v>
      </c>
      <c r="Y37" s="149"/>
      <c r="Z37" s="149"/>
      <c r="AA37" s="149"/>
      <c r="AB37" s="149"/>
      <c r="AC37" s="149"/>
      <c r="AD37" s="149"/>
      <c r="AE37" s="149"/>
      <c r="AF37" s="149"/>
      <c r="AG37" s="149" t="s">
        <v>1341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1700</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14</v>
      </c>
      <c r="B39" s="169" t="s">
        <v>235</v>
      </c>
      <c r="C39" s="184" t="s">
        <v>1350</v>
      </c>
      <c r="D39" s="170" t="s">
        <v>1340</v>
      </c>
      <c r="E39" s="171">
        <v>12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529</v>
      </c>
      <c r="T39" s="174" t="s">
        <v>289</v>
      </c>
      <c r="U39" s="159">
        <v>0</v>
      </c>
      <c r="V39" s="159">
        <f>ROUND(E39*U39,2)</f>
        <v>0</v>
      </c>
      <c r="W39" s="159"/>
      <c r="X39" s="159" t="s">
        <v>361</v>
      </c>
      <c r="Y39" s="149"/>
      <c r="Z39" s="149"/>
      <c r="AA39" s="149"/>
      <c r="AB39" s="149"/>
      <c r="AC39" s="149"/>
      <c r="AD39" s="149"/>
      <c r="AE39" s="149"/>
      <c r="AF39" s="149"/>
      <c r="AG39" s="149" t="s">
        <v>1341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1701</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15</v>
      </c>
      <c r="B41" s="169" t="s">
        <v>237</v>
      </c>
      <c r="C41" s="184" t="s">
        <v>1702</v>
      </c>
      <c r="D41" s="170" t="s">
        <v>1340</v>
      </c>
      <c r="E41" s="171">
        <v>42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529</v>
      </c>
      <c r="T41" s="174" t="s">
        <v>289</v>
      </c>
      <c r="U41" s="159">
        <v>0</v>
      </c>
      <c r="V41" s="159">
        <f>ROUND(E41*U41,2)</f>
        <v>0</v>
      </c>
      <c r="W41" s="159"/>
      <c r="X41" s="159" t="s">
        <v>361</v>
      </c>
      <c r="Y41" s="149"/>
      <c r="Z41" s="149"/>
      <c r="AA41" s="149"/>
      <c r="AB41" s="149"/>
      <c r="AC41" s="149"/>
      <c r="AD41" s="149"/>
      <c r="AE41" s="149"/>
      <c r="AF41" s="149"/>
      <c r="AG41" s="149" t="s">
        <v>1341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1703</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1" t="s">
        <v>283</v>
      </c>
      <c r="B43" s="162" t="s">
        <v>181</v>
      </c>
      <c r="C43" s="182" t="s">
        <v>182</v>
      </c>
      <c r="D43" s="163"/>
      <c r="E43" s="164"/>
      <c r="F43" s="165"/>
      <c r="G43" s="165">
        <f>SUMIF(AG44:AG91,"&lt;&gt;NOR",G44:G91)</f>
        <v>0</v>
      </c>
      <c r="H43" s="165"/>
      <c r="I43" s="165">
        <f>SUM(I44:I91)</f>
        <v>0</v>
      </c>
      <c r="J43" s="165"/>
      <c r="K43" s="165">
        <f>SUM(K44:K91)</f>
        <v>0</v>
      </c>
      <c r="L43" s="165"/>
      <c r="M43" s="165">
        <f>SUM(M44:M91)</f>
        <v>0</v>
      </c>
      <c r="N43" s="164"/>
      <c r="O43" s="164">
        <f>SUM(O44:O91)</f>
        <v>0</v>
      </c>
      <c r="P43" s="164"/>
      <c r="Q43" s="164">
        <f>SUM(Q44:Q91)</f>
        <v>0</v>
      </c>
      <c r="R43" s="165"/>
      <c r="S43" s="165"/>
      <c r="T43" s="166"/>
      <c r="U43" s="160"/>
      <c r="V43" s="160">
        <f>SUM(V44:V91)</f>
        <v>0</v>
      </c>
      <c r="W43" s="160"/>
      <c r="X43" s="160"/>
      <c r="AG43" t="s">
        <v>284</v>
      </c>
    </row>
    <row r="44" spans="1:60" outlineLevel="1" x14ac:dyDescent="0.2">
      <c r="A44" s="168">
        <v>16</v>
      </c>
      <c r="B44" s="169" t="s">
        <v>241</v>
      </c>
      <c r="C44" s="184" t="s">
        <v>1351</v>
      </c>
      <c r="D44" s="170" t="s">
        <v>518</v>
      </c>
      <c r="E44" s="171">
        <v>80</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c r="S44" s="173" t="s">
        <v>529</v>
      </c>
      <c r="T44" s="174" t="s">
        <v>289</v>
      </c>
      <c r="U44" s="159">
        <v>0</v>
      </c>
      <c r="V44" s="159">
        <f>ROUND(E44*U44,2)</f>
        <v>0</v>
      </c>
      <c r="W44" s="159"/>
      <c r="X44" s="159" t="s">
        <v>302</v>
      </c>
      <c r="Y44" s="149"/>
      <c r="Z44" s="149"/>
      <c r="AA44" s="149"/>
      <c r="AB44" s="149"/>
      <c r="AC44" s="149"/>
      <c r="AD44" s="149"/>
      <c r="AE44" s="149"/>
      <c r="AF44" s="149"/>
      <c r="AG44" s="149" t="s">
        <v>1344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8" t="s">
        <v>1457</v>
      </c>
      <c r="D45" s="269"/>
      <c r="E45" s="269"/>
      <c r="F45" s="269"/>
      <c r="G45" s="26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318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17</v>
      </c>
      <c r="B46" s="169" t="s">
        <v>243</v>
      </c>
      <c r="C46" s="184" t="s">
        <v>1351</v>
      </c>
      <c r="D46" s="170" t="s">
        <v>518</v>
      </c>
      <c r="E46" s="171">
        <v>40</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529</v>
      </c>
      <c r="T46" s="174" t="s">
        <v>289</v>
      </c>
      <c r="U46" s="159">
        <v>0</v>
      </c>
      <c r="V46" s="159">
        <f>ROUND(E46*U46,2)</f>
        <v>0</v>
      </c>
      <c r="W46" s="159"/>
      <c r="X46" s="159" t="s">
        <v>302</v>
      </c>
      <c r="Y46" s="149"/>
      <c r="Z46" s="149"/>
      <c r="AA46" s="149"/>
      <c r="AB46" s="149"/>
      <c r="AC46" s="149"/>
      <c r="AD46" s="149"/>
      <c r="AE46" s="149"/>
      <c r="AF46" s="149"/>
      <c r="AG46" s="149" t="s">
        <v>1344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8" t="s">
        <v>1704</v>
      </c>
      <c r="D47" s="269"/>
      <c r="E47" s="269"/>
      <c r="F47" s="269"/>
      <c r="G47" s="269"/>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318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8">
        <v>18</v>
      </c>
      <c r="B48" s="169" t="s">
        <v>1667</v>
      </c>
      <c r="C48" s="184" t="s">
        <v>1351</v>
      </c>
      <c r="D48" s="170" t="s">
        <v>518</v>
      </c>
      <c r="E48" s="171">
        <v>120</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529</v>
      </c>
      <c r="T48" s="174" t="s">
        <v>289</v>
      </c>
      <c r="U48" s="159">
        <v>0</v>
      </c>
      <c r="V48" s="159">
        <f>ROUND(E48*U48,2)</f>
        <v>0</v>
      </c>
      <c r="W48" s="159"/>
      <c r="X48" s="159" t="s">
        <v>302</v>
      </c>
      <c r="Y48" s="149"/>
      <c r="Z48" s="149"/>
      <c r="AA48" s="149"/>
      <c r="AB48" s="149"/>
      <c r="AC48" s="149"/>
      <c r="AD48" s="149"/>
      <c r="AE48" s="149"/>
      <c r="AF48" s="149"/>
      <c r="AG48" s="149" t="s">
        <v>1344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8" t="s">
        <v>1705</v>
      </c>
      <c r="D49" s="269"/>
      <c r="E49" s="269"/>
      <c r="F49" s="269"/>
      <c r="G49" s="269"/>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318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19</v>
      </c>
      <c r="B50" s="169" t="s">
        <v>1668</v>
      </c>
      <c r="C50" s="184" t="s">
        <v>1351</v>
      </c>
      <c r="D50" s="170" t="s">
        <v>518</v>
      </c>
      <c r="E50" s="171">
        <v>130</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529</v>
      </c>
      <c r="T50" s="174" t="s">
        <v>289</v>
      </c>
      <c r="U50" s="159">
        <v>0</v>
      </c>
      <c r="V50" s="159">
        <f>ROUND(E50*U50,2)</f>
        <v>0</v>
      </c>
      <c r="W50" s="159"/>
      <c r="X50" s="159" t="s">
        <v>302</v>
      </c>
      <c r="Y50" s="149"/>
      <c r="Z50" s="149"/>
      <c r="AA50" s="149"/>
      <c r="AB50" s="149"/>
      <c r="AC50" s="149"/>
      <c r="AD50" s="149"/>
      <c r="AE50" s="149"/>
      <c r="AF50" s="149"/>
      <c r="AG50" s="149" t="s">
        <v>1344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8" t="s">
        <v>1706</v>
      </c>
      <c r="D51" s="269"/>
      <c r="E51" s="269"/>
      <c r="F51" s="269"/>
      <c r="G51" s="26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318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8">
        <v>20</v>
      </c>
      <c r="B52" s="169" t="s">
        <v>1371</v>
      </c>
      <c r="C52" s="184" t="s">
        <v>1351</v>
      </c>
      <c r="D52" s="170" t="s">
        <v>518</v>
      </c>
      <c r="E52" s="171">
        <v>110</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529</v>
      </c>
      <c r="T52" s="174" t="s">
        <v>289</v>
      </c>
      <c r="U52" s="159">
        <v>0</v>
      </c>
      <c r="V52" s="159">
        <f>ROUND(E52*U52,2)</f>
        <v>0</v>
      </c>
      <c r="W52" s="159"/>
      <c r="X52" s="159" t="s">
        <v>302</v>
      </c>
      <c r="Y52" s="149"/>
      <c r="Z52" s="149"/>
      <c r="AA52" s="149"/>
      <c r="AB52" s="149"/>
      <c r="AC52" s="149"/>
      <c r="AD52" s="149"/>
      <c r="AE52" s="149"/>
      <c r="AF52" s="149"/>
      <c r="AG52" s="149" t="s">
        <v>1344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68" t="s">
        <v>1707</v>
      </c>
      <c r="D53" s="269"/>
      <c r="E53" s="269"/>
      <c r="F53" s="269"/>
      <c r="G53" s="26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318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21</v>
      </c>
      <c r="B54" s="169" t="s">
        <v>1374</v>
      </c>
      <c r="C54" s="184" t="s">
        <v>1351</v>
      </c>
      <c r="D54" s="170" t="s">
        <v>518</v>
      </c>
      <c r="E54" s="171">
        <v>230</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529</v>
      </c>
      <c r="T54" s="174" t="s">
        <v>289</v>
      </c>
      <c r="U54" s="159">
        <v>0</v>
      </c>
      <c r="V54" s="159">
        <f>ROUND(E54*U54,2)</f>
        <v>0</v>
      </c>
      <c r="W54" s="159"/>
      <c r="X54" s="159" t="s">
        <v>302</v>
      </c>
      <c r="Y54" s="149"/>
      <c r="Z54" s="149"/>
      <c r="AA54" s="149"/>
      <c r="AB54" s="149"/>
      <c r="AC54" s="149"/>
      <c r="AD54" s="149"/>
      <c r="AE54" s="149"/>
      <c r="AF54" s="149"/>
      <c r="AG54" s="149" t="s">
        <v>1344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68" t="s">
        <v>1708</v>
      </c>
      <c r="D55" s="269"/>
      <c r="E55" s="269"/>
      <c r="F55" s="269"/>
      <c r="G55" s="26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318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22</v>
      </c>
      <c r="B56" s="169" t="s">
        <v>1376</v>
      </c>
      <c r="C56" s="184" t="s">
        <v>1351</v>
      </c>
      <c r="D56" s="170" t="s">
        <v>518</v>
      </c>
      <c r="E56" s="171">
        <v>10</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529</v>
      </c>
      <c r="T56" s="174" t="s">
        <v>289</v>
      </c>
      <c r="U56" s="159">
        <v>0</v>
      </c>
      <c r="V56" s="159">
        <f>ROUND(E56*U56,2)</f>
        <v>0</v>
      </c>
      <c r="W56" s="159"/>
      <c r="X56" s="159" t="s">
        <v>302</v>
      </c>
      <c r="Y56" s="149"/>
      <c r="Z56" s="149"/>
      <c r="AA56" s="149"/>
      <c r="AB56" s="149"/>
      <c r="AC56" s="149"/>
      <c r="AD56" s="149"/>
      <c r="AE56" s="149"/>
      <c r="AF56" s="149"/>
      <c r="AG56" s="149" t="s">
        <v>1344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8" t="s">
        <v>1461</v>
      </c>
      <c r="D57" s="269"/>
      <c r="E57" s="269"/>
      <c r="F57" s="269"/>
      <c r="G57" s="26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318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23</v>
      </c>
      <c r="B58" s="169" t="s">
        <v>1378</v>
      </c>
      <c r="C58" s="184" t="s">
        <v>1709</v>
      </c>
      <c r="D58" s="170" t="s">
        <v>1340</v>
      </c>
      <c r="E58" s="171">
        <v>20</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529</v>
      </c>
      <c r="T58" s="174" t="s">
        <v>289</v>
      </c>
      <c r="U58" s="159">
        <v>0</v>
      </c>
      <c r="V58" s="159">
        <f>ROUND(E58*U58,2)</f>
        <v>0</v>
      </c>
      <c r="W58" s="159"/>
      <c r="X58" s="159" t="s">
        <v>361</v>
      </c>
      <c r="Y58" s="149"/>
      <c r="Z58" s="149"/>
      <c r="AA58" s="149"/>
      <c r="AB58" s="149"/>
      <c r="AC58" s="149"/>
      <c r="AD58" s="149"/>
      <c r="AE58" s="149"/>
      <c r="AF58" s="149"/>
      <c r="AG58" s="149" t="s">
        <v>1341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8" t="s">
        <v>1457</v>
      </c>
      <c r="D59" s="269"/>
      <c r="E59" s="269"/>
      <c r="F59" s="269"/>
      <c r="G59" s="26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318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24</v>
      </c>
      <c r="B60" s="169" t="s">
        <v>1380</v>
      </c>
      <c r="C60" s="184" t="s">
        <v>1709</v>
      </c>
      <c r="D60" s="170" t="s">
        <v>1340</v>
      </c>
      <c r="E60" s="171">
        <v>20</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529</v>
      </c>
      <c r="T60" s="174" t="s">
        <v>289</v>
      </c>
      <c r="U60" s="159">
        <v>0</v>
      </c>
      <c r="V60" s="159">
        <f>ROUND(E60*U60,2)</f>
        <v>0</v>
      </c>
      <c r="W60" s="159"/>
      <c r="X60" s="159" t="s">
        <v>361</v>
      </c>
      <c r="Y60" s="149"/>
      <c r="Z60" s="149"/>
      <c r="AA60" s="149"/>
      <c r="AB60" s="149"/>
      <c r="AC60" s="149"/>
      <c r="AD60" s="149"/>
      <c r="AE60" s="149"/>
      <c r="AF60" s="149"/>
      <c r="AG60" s="149" t="s">
        <v>1341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68" t="s">
        <v>1710</v>
      </c>
      <c r="D61" s="269"/>
      <c r="E61" s="269"/>
      <c r="F61" s="269"/>
      <c r="G61" s="26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318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25</v>
      </c>
      <c r="B62" s="169" t="s">
        <v>1382</v>
      </c>
      <c r="C62" s="184" t="s">
        <v>1709</v>
      </c>
      <c r="D62" s="170" t="s">
        <v>1340</v>
      </c>
      <c r="E62" s="171">
        <v>30</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529</v>
      </c>
      <c r="T62" s="174" t="s">
        <v>289</v>
      </c>
      <c r="U62" s="159">
        <v>0</v>
      </c>
      <c r="V62" s="159">
        <f>ROUND(E62*U62,2)</f>
        <v>0</v>
      </c>
      <c r="W62" s="159"/>
      <c r="X62" s="159" t="s">
        <v>361</v>
      </c>
      <c r="Y62" s="149"/>
      <c r="Z62" s="149"/>
      <c r="AA62" s="149"/>
      <c r="AB62" s="149"/>
      <c r="AC62" s="149"/>
      <c r="AD62" s="149"/>
      <c r="AE62" s="149"/>
      <c r="AF62" s="149"/>
      <c r="AG62" s="149" t="s">
        <v>1341</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68" t="s">
        <v>1711</v>
      </c>
      <c r="D63" s="269"/>
      <c r="E63" s="269"/>
      <c r="F63" s="269"/>
      <c r="G63" s="26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318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26</v>
      </c>
      <c r="B64" s="169" t="s">
        <v>1383</v>
      </c>
      <c r="C64" s="184" t="s">
        <v>1709</v>
      </c>
      <c r="D64" s="170" t="s">
        <v>1340</v>
      </c>
      <c r="E64" s="171">
        <v>30</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529</v>
      </c>
      <c r="T64" s="174" t="s">
        <v>289</v>
      </c>
      <c r="U64" s="159">
        <v>0</v>
      </c>
      <c r="V64" s="159">
        <f>ROUND(E64*U64,2)</f>
        <v>0</v>
      </c>
      <c r="W64" s="159"/>
      <c r="X64" s="159" t="s">
        <v>361</v>
      </c>
      <c r="Y64" s="149"/>
      <c r="Z64" s="149"/>
      <c r="AA64" s="149"/>
      <c r="AB64" s="149"/>
      <c r="AC64" s="149"/>
      <c r="AD64" s="149"/>
      <c r="AE64" s="149"/>
      <c r="AF64" s="149"/>
      <c r="AG64" s="149" t="s">
        <v>1341</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268" t="s">
        <v>1712</v>
      </c>
      <c r="D65" s="269"/>
      <c r="E65" s="269"/>
      <c r="F65" s="269"/>
      <c r="G65" s="26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318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27</v>
      </c>
      <c r="B66" s="169" t="s">
        <v>1385</v>
      </c>
      <c r="C66" s="184" t="s">
        <v>1709</v>
      </c>
      <c r="D66" s="170" t="s">
        <v>1340</v>
      </c>
      <c r="E66" s="171">
        <v>20</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529</v>
      </c>
      <c r="T66" s="174" t="s">
        <v>289</v>
      </c>
      <c r="U66" s="159">
        <v>0</v>
      </c>
      <c r="V66" s="159">
        <f>ROUND(E66*U66,2)</f>
        <v>0</v>
      </c>
      <c r="W66" s="159"/>
      <c r="X66" s="159" t="s">
        <v>361</v>
      </c>
      <c r="Y66" s="149"/>
      <c r="Z66" s="149"/>
      <c r="AA66" s="149"/>
      <c r="AB66" s="149"/>
      <c r="AC66" s="149"/>
      <c r="AD66" s="149"/>
      <c r="AE66" s="149"/>
      <c r="AF66" s="149"/>
      <c r="AG66" s="149" t="s">
        <v>1341</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68" t="s">
        <v>1713</v>
      </c>
      <c r="D67" s="269"/>
      <c r="E67" s="269"/>
      <c r="F67" s="269"/>
      <c r="G67" s="26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318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68">
        <v>28</v>
      </c>
      <c r="B68" s="169" t="s">
        <v>1714</v>
      </c>
      <c r="C68" s="184" t="s">
        <v>1709</v>
      </c>
      <c r="D68" s="170" t="s">
        <v>1340</v>
      </c>
      <c r="E68" s="171">
        <v>100</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529</v>
      </c>
      <c r="T68" s="174" t="s">
        <v>289</v>
      </c>
      <c r="U68" s="159">
        <v>0</v>
      </c>
      <c r="V68" s="159">
        <f>ROUND(E68*U68,2)</f>
        <v>0</v>
      </c>
      <c r="W68" s="159"/>
      <c r="X68" s="159" t="s">
        <v>361</v>
      </c>
      <c r="Y68" s="149"/>
      <c r="Z68" s="149"/>
      <c r="AA68" s="149"/>
      <c r="AB68" s="149"/>
      <c r="AC68" s="149"/>
      <c r="AD68" s="149"/>
      <c r="AE68" s="149"/>
      <c r="AF68" s="149"/>
      <c r="AG68" s="149" t="s">
        <v>1341</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8" t="s">
        <v>1715</v>
      </c>
      <c r="D69" s="269"/>
      <c r="E69" s="269"/>
      <c r="F69" s="269"/>
      <c r="G69" s="26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318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29</v>
      </c>
      <c r="B70" s="169" t="s">
        <v>1672</v>
      </c>
      <c r="C70" s="184" t="s">
        <v>1716</v>
      </c>
      <c r="D70" s="170" t="s">
        <v>1340</v>
      </c>
      <c r="E70" s="171">
        <v>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529</v>
      </c>
      <c r="T70" s="174" t="s">
        <v>289</v>
      </c>
      <c r="U70" s="159">
        <v>0</v>
      </c>
      <c r="V70" s="159">
        <f>ROUND(E70*U70,2)</f>
        <v>0</v>
      </c>
      <c r="W70" s="159"/>
      <c r="X70" s="159" t="s">
        <v>302</v>
      </c>
      <c r="Y70" s="149"/>
      <c r="Z70" s="149"/>
      <c r="AA70" s="149"/>
      <c r="AB70" s="149"/>
      <c r="AC70" s="149"/>
      <c r="AD70" s="149"/>
      <c r="AE70" s="149"/>
      <c r="AF70" s="149"/>
      <c r="AG70" s="149" t="s">
        <v>1344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268" t="s">
        <v>1717</v>
      </c>
      <c r="D71" s="269"/>
      <c r="E71" s="269"/>
      <c r="F71" s="269"/>
      <c r="G71" s="26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318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68">
        <v>30</v>
      </c>
      <c r="B72" s="169" t="s">
        <v>1386</v>
      </c>
      <c r="C72" s="184" t="s">
        <v>1716</v>
      </c>
      <c r="D72" s="170" t="s">
        <v>1340</v>
      </c>
      <c r="E72" s="171">
        <v>4</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529</v>
      </c>
      <c r="T72" s="174" t="s">
        <v>289</v>
      </c>
      <c r="U72" s="159">
        <v>0</v>
      </c>
      <c r="V72" s="159">
        <f>ROUND(E72*U72,2)</f>
        <v>0</v>
      </c>
      <c r="W72" s="159"/>
      <c r="X72" s="159" t="s">
        <v>302</v>
      </c>
      <c r="Y72" s="149"/>
      <c r="Z72" s="149"/>
      <c r="AA72" s="149"/>
      <c r="AB72" s="149"/>
      <c r="AC72" s="149"/>
      <c r="AD72" s="149"/>
      <c r="AE72" s="149"/>
      <c r="AF72" s="149"/>
      <c r="AG72" s="149" t="s">
        <v>1344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8" t="s">
        <v>1718</v>
      </c>
      <c r="D73" s="269"/>
      <c r="E73" s="269"/>
      <c r="F73" s="269"/>
      <c r="G73" s="26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318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31</v>
      </c>
      <c r="B74" s="169" t="s">
        <v>1389</v>
      </c>
      <c r="C74" s="184" t="s">
        <v>1716</v>
      </c>
      <c r="D74" s="170" t="s">
        <v>1340</v>
      </c>
      <c r="E74" s="171">
        <v>10</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529</v>
      </c>
      <c r="T74" s="174" t="s">
        <v>289</v>
      </c>
      <c r="U74" s="159">
        <v>0</v>
      </c>
      <c r="V74" s="159">
        <f>ROUND(E74*U74,2)</f>
        <v>0</v>
      </c>
      <c r="W74" s="159"/>
      <c r="X74" s="159" t="s">
        <v>302</v>
      </c>
      <c r="Y74" s="149"/>
      <c r="Z74" s="149"/>
      <c r="AA74" s="149"/>
      <c r="AB74" s="149"/>
      <c r="AC74" s="149"/>
      <c r="AD74" s="149"/>
      <c r="AE74" s="149"/>
      <c r="AF74" s="149"/>
      <c r="AG74" s="149" t="s">
        <v>1344</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8" t="s">
        <v>1719</v>
      </c>
      <c r="D75" s="269"/>
      <c r="E75" s="269"/>
      <c r="F75" s="269"/>
      <c r="G75" s="269"/>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318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1390</v>
      </c>
      <c r="C76" s="184" t="s">
        <v>1454</v>
      </c>
      <c r="D76" s="170" t="s">
        <v>1340</v>
      </c>
      <c r="E76" s="171">
        <v>10</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529</v>
      </c>
      <c r="T76" s="174" t="s">
        <v>289</v>
      </c>
      <c r="U76" s="159">
        <v>0</v>
      </c>
      <c r="V76" s="159">
        <f>ROUND(E76*U76,2)</f>
        <v>0</v>
      </c>
      <c r="W76" s="159"/>
      <c r="X76" s="159" t="s">
        <v>302</v>
      </c>
      <c r="Y76" s="149"/>
      <c r="Z76" s="149"/>
      <c r="AA76" s="149"/>
      <c r="AB76" s="149"/>
      <c r="AC76" s="149"/>
      <c r="AD76" s="149"/>
      <c r="AE76" s="149"/>
      <c r="AF76" s="149"/>
      <c r="AG76" s="149" t="s">
        <v>1344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68" t="s">
        <v>1457</v>
      </c>
      <c r="D77" s="269"/>
      <c r="E77" s="269"/>
      <c r="F77" s="269"/>
      <c r="G77" s="269"/>
      <c r="H77" s="159"/>
      <c r="I77" s="159"/>
      <c r="J77" s="159"/>
      <c r="K77" s="159"/>
      <c r="L77" s="159"/>
      <c r="M77" s="159"/>
      <c r="N77" s="158"/>
      <c r="O77" s="158"/>
      <c r="P77" s="158"/>
      <c r="Q77" s="158"/>
      <c r="R77" s="159"/>
      <c r="S77" s="159"/>
      <c r="T77" s="159"/>
      <c r="U77" s="159"/>
      <c r="V77" s="159"/>
      <c r="W77" s="159"/>
      <c r="X77" s="159"/>
      <c r="Y77" s="149"/>
      <c r="Z77" s="149"/>
      <c r="AA77" s="149"/>
      <c r="AB77" s="149"/>
      <c r="AC77" s="149"/>
      <c r="AD77" s="149"/>
      <c r="AE77" s="149"/>
      <c r="AF77" s="149"/>
      <c r="AG77" s="149" t="s">
        <v>318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1391</v>
      </c>
      <c r="C78" s="184" t="s">
        <v>1454</v>
      </c>
      <c r="D78" s="170" t="s">
        <v>1340</v>
      </c>
      <c r="E78" s="171">
        <v>8</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529</v>
      </c>
      <c r="T78" s="174" t="s">
        <v>289</v>
      </c>
      <c r="U78" s="159">
        <v>0</v>
      </c>
      <c r="V78" s="159">
        <f>ROUND(E78*U78,2)</f>
        <v>0</v>
      </c>
      <c r="W78" s="159"/>
      <c r="X78" s="159" t="s">
        <v>302</v>
      </c>
      <c r="Y78" s="149"/>
      <c r="Z78" s="149"/>
      <c r="AA78" s="149"/>
      <c r="AB78" s="149"/>
      <c r="AC78" s="149"/>
      <c r="AD78" s="149"/>
      <c r="AE78" s="149"/>
      <c r="AF78" s="149"/>
      <c r="AG78" s="149" t="s">
        <v>1344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68" t="s">
        <v>1459</v>
      </c>
      <c r="D79" s="269"/>
      <c r="E79" s="269"/>
      <c r="F79" s="269"/>
      <c r="G79" s="269"/>
      <c r="H79" s="159"/>
      <c r="I79" s="159"/>
      <c r="J79" s="159"/>
      <c r="K79" s="159"/>
      <c r="L79" s="159"/>
      <c r="M79" s="159"/>
      <c r="N79" s="158"/>
      <c r="O79" s="158"/>
      <c r="P79" s="158"/>
      <c r="Q79" s="158"/>
      <c r="R79" s="159"/>
      <c r="S79" s="159"/>
      <c r="T79" s="159"/>
      <c r="U79" s="159"/>
      <c r="V79" s="159"/>
      <c r="W79" s="159"/>
      <c r="X79" s="159"/>
      <c r="Y79" s="149"/>
      <c r="Z79" s="149"/>
      <c r="AA79" s="149"/>
      <c r="AB79" s="149"/>
      <c r="AC79" s="149"/>
      <c r="AD79" s="149"/>
      <c r="AE79" s="149"/>
      <c r="AF79" s="149"/>
      <c r="AG79" s="149" t="s">
        <v>318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1392</v>
      </c>
      <c r="C80" s="184" t="s">
        <v>1454</v>
      </c>
      <c r="D80" s="170" t="s">
        <v>1340</v>
      </c>
      <c r="E80" s="171">
        <v>6</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529</v>
      </c>
      <c r="T80" s="174" t="s">
        <v>289</v>
      </c>
      <c r="U80" s="159">
        <v>0</v>
      </c>
      <c r="V80" s="159">
        <f>ROUND(E80*U80,2)</f>
        <v>0</v>
      </c>
      <c r="W80" s="159"/>
      <c r="X80" s="159" t="s">
        <v>302</v>
      </c>
      <c r="Y80" s="149"/>
      <c r="Z80" s="149"/>
      <c r="AA80" s="149"/>
      <c r="AB80" s="149"/>
      <c r="AC80" s="149"/>
      <c r="AD80" s="149"/>
      <c r="AE80" s="149"/>
      <c r="AF80" s="149"/>
      <c r="AG80" s="149" t="s">
        <v>1344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68" t="s">
        <v>1520</v>
      </c>
      <c r="D81" s="269"/>
      <c r="E81" s="269"/>
      <c r="F81" s="269"/>
      <c r="G81" s="26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318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35</v>
      </c>
      <c r="B82" s="169" t="s">
        <v>1393</v>
      </c>
      <c r="C82" s="184" t="s">
        <v>1454</v>
      </c>
      <c r="D82" s="170" t="s">
        <v>1340</v>
      </c>
      <c r="E82" s="171">
        <v>12</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529</v>
      </c>
      <c r="T82" s="174" t="s">
        <v>289</v>
      </c>
      <c r="U82" s="159">
        <v>0</v>
      </c>
      <c r="V82" s="159">
        <f>ROUND(E82*U82,2)</f>
        <v>0</v>
      </c>
      <c r="W82" s="159"/>
      <c r="X82" s="159" t="s">
        <v>302</v>
      </c>
      <c r="Y82" s="149"/>
      <c r="Z82" s="149"/>
      <c r="AA82" s="149"/>
      <c r="AB82" s="149"/>
      <c r="AC82" s="149"/>
      <c r="AD82" s="149"/>
      <c r="AE82" s="149"/>
      <c r="AF82" s="149"/>
      <c r="AG82" s="149" t="s">
        <v>1344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8" t="s">
        <v>1461</v>
      </c>
      <c r="D83" s="269"/>
      <c r="E83" s="269"/>
      <c r="F83" s="269"/>
      <c r="G83" s="26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318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36</v>
      </c>
      <c r="B84" s="169" t="s">
        <v>1394</v>
      </c>
      <c r="C84" s="184" t="s">
        <v>2495</v>
      </c>
      <c r="D84" s="170" t="s">
        <v>1340</v>
      </c>
      <c r="E84" s="171">
        <v>40</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529</v>
      </c>
      <c r="T84" s="174" t="s">
        <v>289</v>
      </c>
      <c r="U84" s="159">
        <v>0</v>
      </c>
      <c r="V84" s="159">
        <f>ROUND(E84*U84,2)</f>
        <v>0</v>
      </c>
      <c r="W84" s="159"/>
      <c r="X84" s="159" t="s">
        <v>302</v>
      </c>
      <c r="Y84" s="149"/>
      <c r="Z84" s="149"/>
      <c r="AA84" s="149"/>
      <c r="AB84" s="149"/>
      <c r="AC84" s="149"/>
      <c r="AD84" s="149"/>
      <c r="AE84" s="149"/>
      <c r="AF84" s="149"/>
      <c r="AG84" s="149" t="s">
        <v>1344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8" t="s">
        <v>1388</v>
      </c>
      <c r="D85" s="269"/>
      <c r="E85" s="269"/>
      <c r="F85" s="269"/>
      <c r="G85" s="26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318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37</v>
      </c>
      <c r="B86" s="169" t="s">
        <v>1720</v>
      </c>
      <c r="C86" s="184" t="s">
        <v>2491</v>
      </c>
      <c r="D86" s="170" t="s">
        <v>1340</v>
      </c>
      <c r="E86" s="171">
        <v>40</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529</v>
      </c>
      <c r="T86" s="174" t="s">
        <v>289</v>
      </c>
      <c r="U86" s="159">
        <v>0</v>
      </c>
      <c r="V86" s="159">
        <f>ROUND(E86*U86,2)</f>
        <v>0</v>
      </c>
      <c r="W86" s="159"/>
      <c r="X86" s="159" t="s">
        <v>302</v>
      </c>
      <c r="Y86" s="149"/>
      <c r="Z86" s="149"/>
      <c r="AA86" s="149"/>
      <c r="AB86" s="149"/>
      <c r="AC86" s="149"/>
      <c r="AD86" s="149"/>
      <c r="AE86" s="149"/>
      <c r="AF86" s="149"/>
      <c r="AG86" s="149" t="s">
        <v>1344</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8" t="s">
        <v>1388</v>
      </c>
      <c r="D87" s="269"/>
      <c r="E87" s="269"/>
      <c r="F87" s="269"/>
      <c r="G87" s="26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318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38</v>
      </c>
      <c r="B88" s="169" t="s">
        <v>1721</v>
      </c>
      <c r="C88" s="184" t="s">
        <v>2496</v>
      </c>
      <c r="D88" s="170" t="s">
        <v>1340</v>
      </c>
      <c r="E88" s="171">
        <v>20</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529</v>
      </c>
      <c r="T88" s="174" t="s">
        <v>289</v>
      </c>
      <c r="U88" s="159">
        <v>0</v>
      </c>
      <c r="V88" s="159">
        <f>ROUND(E88*U88,2)</f>
        <v>0</v>
      </c>
      <c r="W88" s="159"/>
      <c r="X88" s="159" t="s">
        <v>302</v>
      </c>
      <c r="Y88" s="149"/>
      <c r="Z88" s="149"/>
      <c r="AA88" s="149"/>
      <c r="AB88" s="149"/>
      <c r="AC88" s="149"/>
      <c r="AD88" s="149"/>
      <c r="AE88" s="149"/>
      <c r="AF88" s="149"/>
      <c r="AG88" s="149" t="s">
        <v>1344</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68" t="s">
        <v>1388</v>
      </c>
      <c r="D89" s="269"/>
      <c r="E89" s="269"/>
      <c r="F89" s="269"/>
      <c r="G89" s="269"/>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318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39</v>
      </c>
      <c r="B90" s="169" t="s">
        <v>1722</v>
      </c>
      <c r="C90" s="184" t="s">
        <v>2497</v>
      </c>
      <c r="D90" s="170" t="s">
        <v>1340</v>
      </c>
      <c r="E90" s="171">
        <v>30</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529</v>
      </c>
      <c r="T90" s="174" t="s">
        <v>289</v>
      </c>
      <c r="U90" s="159">
        <v>0</v>
      </c>
      <c r="V90" s="159">
        <f>ROUND(E90*U90,2)</f>
        <v>0</v>
      </c>
      <c r="W90" s="159"/>
      <c r="X90" s="159" t="s">
        <v>302</v>
      </c>
      <c r="Y90" s="149"/>
      <c r="Z90" s="149"/>
      <c r="AA90" s="149"/>
      <c r="AB90" s="149"/>
      <c r="AC90" s="149"/>
      <c r="AD90" s="149"/>
      <c r="AE90" s="149"/>
      <c r="AF90" s="149"/>
      <c r="AG90" s="149" t="s">
        <v>1344</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68" t="s">
        <v>1388</v>
      </c>
      <c r="D91" s="269"/>
      <c r="E91" s="269"/>
      <c r="F91" s="269"/>
      <c r="G91" s="26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318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283</v>
      </c>
      <c r="B92" s="162" t="s">
        <v>188</v>
      </c>
      <c r="C92" s="182" t="s">
        <v>189</v>
      </c>
      <c r="D92" s="163"/>
      <c r="E92" s="164"/>
      <c r="F92" s="165"/>
      <c r="G92" s="165">
        <f>SUMIF(AG93:AG102,"&lt;&gt;NOR",G93:G102)</f>
        <v>0</v>
      </c>
      <c r="H92" s="165"/>
      <c r="I92" s="165">
        <f>SUM(I93:I102)</f>
        <v>0</v>
      </c>
      <c r="J92" s="165"/>
      <c r="K92" s="165">
        <f>SUM(K93:K102)</f>
        <v>0</v>
      </c>
      <c r="L92" s="165"/>
      <c r="M92" s="165">
        <f>SUM(M93:M102)</f>
        <v>0</v>
      </c>
      <c r="N92" s="164"/>
      <c r="O92" s="164">
        <f>SUM(O93:O102)</f>
        <v>0</v>
      </c>
      <c r="P92" s="164"/>
      <c r="Q92" s="164">
        <f>SUM(Q93:Q102)</f>
        <v>0</v>
      </c>
      <c r="R92" s="165"/>
      <c r="S92" s="165"/>
      <c r="T92" s="166"/>
      <c r="U92" s="160"/>
      <c r="V92" s="160">
        <f>SUM(V93:V102)</f>
        <v>0</v>
      </c>
      <c r="W92" s="160"/>
      <c r="X92" s="160"/>
      <c r="AG92" t="s">
        <v>284</v>
      </c>
    </row>
    <row r="93" spans="1:60" outlineLevel="1" x14ac:dyDescent="0.2">
      <c r="A93" s="168">
        <v>40</v>
      </c>
      <c r="B93" s="169" t="s">
        <v>1395</v>
      </c>
      <c r="C93" s="184" t="s">
        <v>1606</v>
      </c>
      <c r="D93" s="170" t="s">
        <v>1340</v>
      </c>
      <c r="E93" s="171">
        <v>30</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529</v>
      </c>
      <c r="T93" s="174" t="s">
        <v>289</v>
      </c>
      <c r="U93" s="159">
        <v>0</v>
      </c>
      <c r="V93" s="159">
        <f>ROUND(E93*U93,2)</f>
        <v>0</v>
      </c>
      <c r="W93" s="159"/>
      <c r="X93" s="159" t="s">
        <v>361</v>
      </c>
      <c r="Y93" s="149"/>
      <c r="Z93" s="149"/>
      <c r="AA93" s="149"/>
      <c r="AB93" s="149"/>
      <c r="AC93" s="149"/>
      <c r="AD93" s="149"/>
      <c r="AE93" s="149"/>
      <c r="AF93" s="149"/>
      <c r="AG93" s="149" t="s">
        <v>1341</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8" t="s">
        <v>1607</v>
      </c>
      <c r="D94" s="269"/>
      <c r="E94" s="269"/>
      <c r="F94" s="269"/>
      <c r="G94" s="26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318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41</v>
      </c>
      <c r="B95" s="169" t="s">
        <v>1398</v>
      </c>
      <c r="C95" s="184" t="s">
        <v>1611</v>
      </c>
      <c r="D95" s="170" t="s">
        <v>518</v>
      </c>
      <c r="E95" s="171">
        <v>10</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529</v>
      </c>
      <c r="T95" s="174" t="s">
        <v>289</v>
      </c>
      <c r="U95" s="159">
        <v>0</v>
      </c>
      <c r="V95" s="159">
        <f>ROUND(E95*U95,2)</f>
        <v>0</v>
      </c>
      <c r="W95" s="159"/>
      <c r="X95" s="159" t="s">
        <v>361</v>
      </c>
      <c r="Y95" s="149"/>
      <c r="Z95" s="149"/>
      <c r="AA95" s="149"/>
      <c r="AB95" s="149"/>
      <c r="AC95" s="149"/>
      <c r="AD95" s="149"/>
      <c r="AE95" s="149"/>
      <c r="AF95" s="149"/>
      <c r="AG95" s="149" t="s">
        <v>1341</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68" t="s">
        <v>1614</v>
      </c>
      <c r="D96" s="269"/>
      <c r="E96" s="269"/>
      <c r="F96" s="269"/>
      <c r="G96" s="26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318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42</v>
      </c>
      <c r="B97" s="169" t="s">
        <v>1401</v>
      </c>
      <c r="C97" s="184" t="s">
        <v>1616</v>
      </c>
      <c r="D97" s="170" t="s">
        <v>1340</v>
      </c>
      <c r="E97" s="171">
        <v>1</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529</v>
      </c>
      <c r="T97" s="174" t="s">
        <v>289</v>
      </c>
      <c r="U97" s="159">
        <v>0</v>
      </c>
      <c r="V97" s="159">
        <f>ROUND(E97*U97,2)</f>
        <v>0</v>
      </c>
      <c r="W97" s="159"/>
      <c r="X97" s="159" t="s">
        <v>302</v>
      </c>
      <c r="Y97" s="149"/>
      <c r="Z97" s="149"/>
      <c r="AA97" s="149"/>
      <c r="AB97" s="149"/>
      <c r="AC97" s="149"/>
      <c r="AD97" s="149"/>
      <c r="AE97" s="149"/>
      <c r="AF97" s="149"/>
      <c r="AG97" s="149" t="s">
        <v>1344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268" t="s">
        <v>1617</v>
      </c>
      <c r="D98" s="269"/>
      <c r="E98" s="269"/>
      <c r="F98" s="269"/>
      <c r="G98" s="26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43</v>
      </c>
      <c r="B99" s="169" t="s">
        <v>1404</v>
      </c>
      <c r="C99" s="184" t="s">
        <v>1619</v>
      </c>
      <c r="D99" s="170" t="s">
        <v>518</v>
      </c>
      <c r="E99" s="171">
        <v>10</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529</v>
      </c>
      <c r="T99" s="174" t="s">
        <v>289</v>
      </c>
      <c r="U99" s="159">
        <v>0</v>
      </c>
      <c r="V99" s="159">
        <f>ROUND(E99*U99,2)</f>
        <v>0</v>
      </c>
      <c r="W99" s="159"/>
      <c r="X99" s="159" t="s">
        <v>361</v>
      </c>
      <c r="Y99" s="149"/>
      <c r="Z99" s="149"/>
      <c r="AA99" s="149"/>
      <c r="AB99" s="149"/>
      <c r="AC99" s="149"/>
      <c r="AD99" s="149"/>
      <c r="AE99" s="149"/>
      <c r="AF99" s="149"/>
      <c r="AG99" s="149" t="s">
        <v>1341</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268" t="s">
        <v>1620</v>
      </c>
      <c r="D100" s="269"/>
      <c r="E100" s="269"/>
      <c r="F100" s="269"/>
      <c r="G100" s="26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318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44</v>
      </c>
      <c r="B101" s="169" t="s">
        <v>1407</v>
      </c>
      <c r="C101" s="184" t="s">
        <v>1622</v>
      </c>
      <c r="D101" s="170" t="s">
        <v>518</v>
      </c>
      <c r="E101" s="171">
        <v>10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529</v>
      </c>
      <c r="T101" s="174" t="s">
        <v>289</v>
      </c>
      <c r="U101" s="159">
        <v>0</v>
      </c>
      <c r="V101" s="159">
        <f>ROUND(E101*U101,2)</f>
        <v>0</v>
      </c>
      <c r="W101" s="159"/>
      <c r="X101" s="159" t="s">
        <v>361</v>
      </c>
      <c r="Y101" s="149"/>
      <c r="Z101" s="149"/>
      <c r="AA101" s="149"/>
      <c r="AB101" s="149"/>
      <c r="AC101" s="149"/>
      <c r="AD101" s="149"/>
      <c r="AE101" s="149"/>
      <c r="AF101" s="149"/>
      <c r="AG101" s="149" t="s">
        <v>1341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8" t="s">
        <v>1623</v>
      </c>
      <c r="D102" s="269"/>
      <c r="E102" s="269"/>
      <c r="F102" s="269"/>
      <c r="G102" s="26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318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1" t="s">
        <v>283</v>
      </c>
      <c r="B103" s="162" t="s">
        <v>192</v>
      </c>
      <c r="C103" s="182" t="s">
        <v>156</v>
      </c>
      <c r="D103" s="163"/>
      <c r="E103" s="164"/>
      <c r="F103" s="165"/>
      <c r="G103" s="165">
        <f>SUMIF(AG104:AG107,"&lt;&gt;NOR",G104:G107)</f>
        <v>0</v>
      </c>
      <c r="H103" s="165"/>
      <c r="I103" s="165">
        <f>SUM(I104:I107)</f>
        <v>0</v>
      </c>
      <c r="J103" s="165"/>
      <c r="K103" s="165">
        <f>SUM(K104:K107)</f>
        <v>0</v>
      </c>
      <c r="L103" s="165"/>
      <c r="M103" s="165">
        <f>SUM(M104:M107)</f>
        <v>0</v>
      </c>
      <c r="N103" s="164"/>
      <c r="O103" s="164">
        <f>SUM(O104:O107)</f>
        <v>0</v>
      </c>
      <c r="P103" s="164"/>
      <c r="Q103" s="164">
        <f>SUM(Q104:Q107)</f>
        <v>0</v>
      </c>
      <c r="R103" s="165"/>
      <c r="S103" s="165"/>
      <c r="T103" s="166"/>
      <c r="U103" s="160"/>
      <c r="V103" s="160">
        <f>SUM(V104:V107)</f>
        <v>0</v>
      </c>
      <c r="W103" s="160"/>
      <c r="X103" s="160"/>
      <c r="AG103" t="s">
        <v>284</v>
      </c>
    </row>
    <row r="104" spans="1:60" outlineLevel="1" x14ac:dyDescent="0.2">
      <c r="A104" s="168">
        <v>45</v>
      </c>
      <c r="B104" s="169" t="s">
        <v>1421</v>
      </c>
      <c r="C104" s="184" t="s">
        <v>1631</v>
      </c>
      <c r="D104" s="170" t="s">
        <v>300</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529</v>
      </c>
      <c r="T104" s="174" t="s">
        <v>289</v>
      </c>
      <c r="U104" s="159">
        <v>0</v>
      </c>
      <c r="V104" s="159">
        <f>ROUND(E104*U104,2)</f>
        <v>0</v>
      </c>
      <c r="W104" s="159"/>
      <c r="X104" s="159" t="s">
        <v>302</v>
      </c>
      <c r="Y104" s="149"/>
      <c r="Z104" s="149"/>
      <c r="AA104" s="149"/>
      <c r="AB104" s="149"/>
      <c r="AC104" s="149"/>
      <c r="AD104" s="149"/>
      <c r="AE104" s="149"/>
      <c r="AF104" s="149"/>
      <c r="AG104" s="149" t="s">
        <v>1344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56"/>
      <c r="B105" s="157"/>
      <c r="C105" s="268" t="s">
        <v>1632</v>
      </c>
      <c r="D105" s="269"/>
      <c r="E105" s="269"/>
      <c r="F105" s="269"/>
      <c r="G105" s="26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318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46</v>
      </c>
      <c r="B106" s="169" t="s">
        <v>107</v>
      </c>
      <c r="C106" s="184" t="s">
        <v>1631</v>
      </c>
      <c r="D106" s="170" t="s">
        <v>300</v>
      </c>
      <c r="E106" s="171">
        <v>5</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529</v>
      </c>
      <c r="T106" s="174" t="s">
        <v>289</v>
      </c>
      <c r="U106" s="159">
        <v>0</v>
      </c>
      <c r="V106" s="159">
        <f>ROUND(E106*U106,2)</f>
        <v>0</v>
      </c>
      <c r="W106" s="159"/>
      <c r="X106" s="159" t="s">
        <v>302</v>
      </c>
      <c r="Y106" s="149"/>
      <c r="Z106" s="149"/>
      <c r="AA106" s="149"/>
      <c r="AB106" s="149"/>
      <c r="AC106" s="149"/>
      <c r="AD106" s="149"/>
      <c r="AE106" s="149"/>
      <c r="AF106" s="149"/>
      <c r="AG106" s="149" t="s">
        <v>1344</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8" t="s">
        <v>1634</v>
      </c>
      <c r="D107" s="269"/>
      <c r="E107" s="269"/>
      <c r="F107" s="269"/>
      <c r="G107" s="26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318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1" t="s">
        <v>283</v>
      </c>
      <c r="B108" s="162" t="s">
        <v>196</v>
      </c>
      <c r="C108" s="182" t="s">
        <v>197</v>
      </c>
      <c r="D108" s="163"/>
      <c r="E108" s="164"/>
      <c r="F108" s="165"/>
      <c r="G108" s="165">
        <f>SUMIF(AG109:AG110,"&lt;&gt;NOR",G109:G110)</f>
        <v>0</v>
      </c>
      <c r="H108" s="165"/>
      <c r="I108" s="165">
        <f>SUM(I109:I110)</f>
        <v>0</v>
      </c>
      <c r="J108" s="165"/>
      <c r="K108" s="165">
        <f>SUM(K109:K110)</f>
        <v>0</v>
      </c>
      <c r="L108" s="165"/>
      <c r="M108" s="165">
        <f>SUM(M109:M110)</f>
        <v>0</v>
      </c>
      <c r="N108" s="164"/>
      <c r="O108" s="164">
        <f>SUM(O109:O110)</f>
        <v>0</v>
      </c>
      <c r="P108" s="164"/>
      <c r="Q108" s="164">
        <f>SUM(Q109:Q110)</f>
        <v>0</v>
      </c>
      <c r="R108" s="165"/>
      <c r="S108" s="165"/>
      <c r="T108" s="166"/>
      <c r="U108" s="160"/>
      <c r="V108" s="160">
        <f>SUM(V109:V110)</f>
        <v>0</v>
      </c>
      <c r="W108" s="160"/>
      <c r="X108" s="160"/>
      <c r="AG108" t="s">
        <v>284</v>
      </c>
    </row>
    <row r="109" spans="1:60" outlineLevel="1" x14ac:dyDescent="0.2">
      <c r="A109" s="168">
        <v>47</v>
      </c>
      <c r="B109" s="169" t="s">
        <v>1432</v>
      </c>
      <c r="C109" s="184" t="s">
        <v>2506</v>
      </c>
      <c r="D109" s="170" t="s">
        <v>300</v>
      </c>
      <c r="E109" s="171">
        <v>250</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529</v>
      </c>
      <c r="T109" s="174" t="s">
        <v>289</v>
      </c>
      <c r="U109" s="159">
        <v>0</v>
      </c>
      <c r="V109" s="159">
        <f>ROUND(E109*U109,2)</f>
        <v>0</v>
      </c>
      <c r="W109" s="159"/>
      <c r="X109" s="159" t="s">
        <v>302</v>
      </c>
      <c r="Y109" s="149"/>
      <c r="Z109" s="149"/>
      <c r="AA109" s="149"/>
      <c r="AB109" s="149"/>
      <c r="AC109" s="149"/>
      <c r="AD109" s="149"/>
      <c r="AE109" s="149"/>
      <c r="AF109" s="149"/>
      <c r="AG109" s="149" t="s">
        <v>1344</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68" t="s">
        <v>1640</v>
      </c>
      <c r="D110" s="269"/>
      <c r="E110" s="269"/>
      <c r="F110" s="269"/>
      <c r="G110" s="26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318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
      <c r="A111" s="161" t="s">
        <v>283</v>
      </c>
      <c r="B111" s="162" t="s">
        <v>199</v>
      </c>
      <c r="C111" s="182" t="s">
        <v>31</v>
      </c>
      <c r="D111" s="163"/>
      <c r="E111" s="164"/>
      <c r="F111" s="165"/>
      <c r="G111" s="165">
        <f>SUMIF(AG112:AG115,"&lt;&gt;NOR",G112:G115)</f>
        <v>0</v>
      </c>
      <c r="H111" s="165"/>
      <c r="I111" s="165">
        <f>SUM(I112:I115)</f>
        <v>0</v>
      </c>
      <c r="J111" s="165"/>
      <c r="K111" s="165">
        <f>SUM(K112:K115)</f>
        <v>0</v>
      </c>
      <c r="L111" s="165"/>
      <c r="M111" s="165">
        <f>SUM(M112:M115)</f>
        <v>0</v>
      </c>
      <c r="N111" s="164"/>
      <c r="O111" s="164">
        <f>SUM(O112:O115)</f>
        <v>0</v>
      </c>
      <c r="P111" s="164"/>
      <c r="Q111" s="164">
        <f>SUM(Q112:Q115)</f>
        <v>0</v>
      </c>
      <c r="R111" s="165"/>
      <c r="S111" s="165"/>
      <c r="T111" s="166"/>
      <c r="U111" s="160"/>
      <c r="V111" s="160">
        <f>SUM(V112:V115)</f>
        <v>0</v>
      </c>
      <c r="W111" s="160"/>
      <c r="X111" s="160"/>
      <c r="AG111" t="s">
        <v>284</v>
      </c>
    </row>
    <row r="112" spans="1:60" outlineLevel="1" x14ac:dyDescent="0.2">
      <c r="A112" s="175">
        <v>48</v>
      </c>
      <c r="B112" s="176" t="s">
        <v>1445</v>
      </c>
      <c r="C112" s="183" t="s">
        <v>31</v>
      </c>
      <c r="D112" s="177" t="s">
        <v>940</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529</v>
      </c>
      <c r="T112" s="181" t="s">
        <v>289</v>
      </c>
      <c r="U112" s="159">
        <v>0</v>
      </c>
      <c r="V112" s="159">
        <f>ROUND(E112*U112,2)</f>
        <v>0</v>
      </c>
      <c r="W112" s="159"/>
      <c r="X112" s="159" t="s">
        <v>302</v>
      </c>
      <c r="Y112" s="149"/>
      <c r="Z112" s="149"/>
      <c r="AA112" s="149"/>
      <c r="AB112" s="149"/>
      <c r="AC112" s="149"/>
      <c r="AD112" s="149"/>
      <c r="AE112" s="149"/>
      <c r="AF112" s="149"/>
      <c r="AG112" s="149" t="s">
        <v>1344</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49</v>
      </c>
      <c r="B113" s="176" t="s">
        <v>1446</v>
      </c>
      <c r="C113" s="183" t="s">
        <v>1645</v>
      </c>
      <c r="D113" s="177" t="s">
        <v>940</v>
      </c>
      <c r="E113" s="178">
        <v>1</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529</v>
      </c>
      <c r="T113" s="181" t="s">
        <v>289</v>
      </c>
      <c r="U113" s="159">
        <v>0</v>
      </c>
      <c r="V113" s="159">
        <f>ROUND(E113*U113,2)</f>
        <v>0</v>
      </c>
      <c r="W113" s="159"/>
      <c r="X113" s="159" t="s">
        <v>302</v>
      </c>
      <c r="Y113" s="149"/>
      <c r="Z113" s="149"/>
      <c r="AA113" s="149"/>
      <c r="AB113" s="149"/>
      <c r="AC113" s="149"/>
      <c r="AD113" s="149"/>
      <c r="AE113" s="149"/>
      <c r="AF113" s="149"/>
      <c r="AG113" s="149" t="s">
        <v>1344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50</v>
      </c>
      <c r="B114" s="176" t="s">
        <v>1448</v>
      </c>
      <c r="C114" s="183" t="s">
        <v>1647</v>
      </c>
      <c r="D114" s="177" t="s">
        <v>940</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529</v>
      </c>
      <c r="T114" s="181" t="s">
        <v>289</v>
      </c>
      <c r="U114" s="159">
        <v>0</v>
      </c>
      <c r="V114" s="159">
        <f>ROUND(E114*U114,2)</f>
        <v>0</v>
      </c>
      <c r="W114" s="159"/>
      <c r="X114" s="159" t="s">
        <v>302</v>
      </c>
      <c r="Y114" s="149"/>
      <c r="Z114" s="149"/>
      <c r="AA114" s="149"/>
      <c r="AB114" s="149"/>
      <c r="AC114" s="149"/>
      <c r="AD114" s="149"/>
      <c r="AE114" s="149"/>
      <c r="AF114" s="149"/>
      <c r="AG114" s="149" t="s">
        <v>1344</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51</v>
      </c>
      <c r="B115" s="176" t="s">
        <v>1449</v>
      </c>
      <c r="C115" s="183" t="s">
        <v>1649</v>
      </c>
      <c r="D115" s="177" t="s">
        <v>940</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529</v>
      </c>
      <c r="T115" s="181" t="s">
        <v>289</v>
      </c>
      <c r="U115" s="159">
        <v>0</v>
      </c>
      <c r="V115" s="159">
        <f>ROUND(E115*U115,2)</f>
        <v>0</v>
      </c>
      <c r="W115" s="159"/>
      <c r="X115" s="159" t="s">
        <v>302</v>
      </c>
      <c r="Y115" s="149"/>
      <c r="Z115" s="149"/>
      <c r="AA115" s="149"/>
      <c r="AB115" s="149"/>
      <c r="AC115" s="149"/>
      <c r="AD115" s="149"/>
      <c r="AE115" s="149"/>
      <c r="AF115" s="149"/>
      <c r="AG115" s="149" t="s">
        <v>1344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283</v>
      </c>
      <c r="B116" s="162" t="s">
        <v>200</v>
      </c>
      <c r="C116" s="182" t="s">
        <v>201</v>
      </c>
      <c r="D116" s="163"/>
      <c r="E116" s="164"/>
      <c r="F116" s="165"/>
      <c r="G116" s="165">
        <f>SUMIF(AG117:AG120,"&lt;&gt;NOR",G117:G120)</f>
        <v>0</v>
      </c>
      <c r="H116" s="165"/>
      <c r="I116" s="165">
        <f>SUM(I117:I120)</f>
        <v>0</v>
      </c>
      <c r="J116" s="165"/>
      <c r="K116" s="165">
        <f>SUM(K117:K120)</f>
        <v>0</v>
      </c>
      <c r="L116" s="165"/>
      <c r="M116" s="165">
        <f>SUM(M117:M120)</f>
        <v>0</v>
      </c>
      <c r="N116" s="164"/>
      <c r="O116" s="164">
        <f>SUM(O117:O120)</f>
        <v>0</v>
      </c>
      <c r="P116" s="164"/>
      <c r="Q116" s="164">
        <f>SUM(Q117:Q120)</f>
        <v>0</v>
      </c>
      <c r="R116" s="165"/>
      <c r="S116" s="165"/>
      <c r="T116" s="166"/>
      <c r="U116" s="160"/>
      <c r="V116" s="160">
        <f>SUM(V117:V120)</f>
        <v>0</v>
      </c>
      <c r="W116" s="160"/>
      <c r="X116" s="160"/>
      <c r="AG116" t="s">
        <v>284</v>
      </c>
    </row>
    <row r="117" spans="1:60" outlineLevel="1" x14ac:dyDescent="0.2">
      <c r="A117" s="175">
        <v>52</v>
      </c>
      <c r="B117" s="176" t="s">
        <v>1462</v>
      </c>
      <c r="C117" s="183" t="s">
        <v>1651</v>
      </c>
      <c r="D117" s="177" t="s">
        <v>940</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529</v>
      </c>
      <c r="T117" s="181" t="s">
        <v>289</v>
      </c>
      <c r="U117" s="159">
        <v>0</v>
      </c>
      <c r="V117" s="159">
        <f>ROUND(E117*U117,2)</f>
        <v>0</v>
      </c>
      <c r="W117" s="159"/>
      <c r="X117" s="159" t="s">
        <v>302</v>
      </c>
      <c r="Y117" s="149"/>
      <c r="Z117" s="149"/>
      <c r="AA117" s="149"/>
      <c r="AB117" s="149"/>
      <c r="AC117" s="149"/>
      <c r="AD117" s="149"/>
      <c r="AE117" s="149"/>
      <c r="AF117" s="149"/>
      <c r="AG117" s="149" t="s">
        <v>1344</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53</v>
      </c>
      <c r="B118" s="176" t="s">
        <v>117</v>
      </c>
      <c r="C118" s="183" t="s">
        <v>1653</v>
      </c>
      <c r="D118" s="177" t="s">
        <v>940</v>
      </c>
      <c r="E118" s="178">
        <v>1</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529</v>
      </c>
      <c r="T118" s="181" t="s">
        <v>289</v>
      </c>
      <c r="U118" s="159">
        <v>0</v>
      </c>
      <c r="V118" s="159">
        <f>ROUND(E118*U118,2)</f>
        <v>0</v>
      </c>
      <c r="W118" s="159"/>
      <c r="X118" s="159" t="s">
        <v>302</v>
      </c>
      <c r="Y118" s="149"/>
      <c r="Z118" s="149"/>
      <c r="AA118" s="149"/>
      <c r="AB118" s="149"/>
      <c r="AC118" s="149"/>
      <c r="AD118" s="149"/>
      <c r="AE118" s="149"/>
      <c r="AF118" s="149"/>
      <c r="AG118" s="149" t="s">
        <v>1344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54</v>
      </c>
      <c r="B119" s="176" t="s">
        <v>1465</v>
      </c>
      <c r="C119" s="183" t="s">
        <v>1655</v>
      </c>
      <c r="D119" s="177" t="s">
        <v>940</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529</v>
      </c>
      <c r="T119" s="181" t="s">
        <v>289</v>
      </c>
      <c r="U119" s="159">
        <v>0</v>
      </c>
      <c r="V119" s="159">
        <f>ROUND(E119*U119,2)</f>
        <v>0</v>
      </c>
      <c r="W119" s="159"/>
      <c r="X119" s="159" t="s">
        <v>302</v>
      </c>
      <c r="Y119" s="149"/>
      <c r="Z119" s="149"/>
      <c r="AA119" s="149"/>
      <c r="AB119" s="149"/>
      <c r="AC119" s="149"/>
      <c r="AD119" s="149"/>
      <c r="AE119" s="149"/>
      <c r="AF119" s="149"/>
      <c r="AG119" s="149" t="s">
        <v>1344</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119</v>
      </c>
      <c r="C120" s="184" t="s">
        <v>1657</v>
      </c>
      <c r="D120" s="170" t="s">
        <v>940</v>
      </c>
      <c r="E120" s="171">
        <v>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529</v>
      </c>
      <c r="T120" s="174" t="s">
        <v>289</v>
      </c>
      <c r="U120" s="159">
        <v>0</v>
      </c>
      <c r="V120" s="159">
        <f>ROUND(E120*U120,2)</f>
        <v>0</v>
      </c>
      <c r="W120" s="159"/>
      <c r="X120" s="159" t="s">
        <v>302</v>
      </c>
      <c r="Y120" s="149"/>
      <c r="Z120" s="149"/>
      <c r="AA120" s="149"/>
      <c r="AB120" s="149"/>
      <c r="AC120" s="149"/>
      <c r="AD120" s="149"/>
      <c r="AE120" s="149"/>
      <c r="AF120" s="149"/>
      <c r="AG120" s="149" t="s">
        <v>1344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5"/>
      <c r="D121" s="6"/>
      <c r="E121" s="3"/>
      <c r="F121" s="3"/>
      <c r="G121" s="3"/>
      <c r="H121" s="3"/>
      <c r="I121" s="3"/>
      <c r="J121" s="3"/>
      <c r="K121" s="3"/>
      <c r="L121" s="3"/>
      <c r="M121" s="3"/>
      <c r="N121" s="3"/>
      <c r="O121" s="3"/>
      <c r="P121" s="3"/>
      <c r="Q121" s="3"/>
      <c r="R121" s="3"/>
      <c r="S121" s="3"/>
      <c r="T121" s="3"/>
      <c r="U121" s="3"/>
      <c r="V121" s="3"/>
      <c r="W121" s="3"/>
      <c r="X121" s="3"/>
      <c r="AE121">
        <v>15</v>
      </c>
      <c r="AF121">
        <v>21</v>
      </c>
      <c r="AG121" t="s">
        <v>270</v>
      </c>
    </row>
    <row r="122" spans="1:60" x14ac:dyDescent="0.2">
      <c r="A122" s="152"/>
      <c r="B122" s="153" t="s">
        <v>29</v>
      </c>
      <c r="C122" s="186"/>
      <c r="D122" s="154"/>
      <c r="E122" s="155"/>
      <c r="F122" s="155"/>
      <c r="G122" s="167">
        <f>G8+G22+G43+G92+G103+G108+G111+G116</f>
        <v>0</v>
      </c>
      <c r="H122" s="3"/>
      <c r="I122" s="3"/>
      <c r="J122" s="3"/>
      <c r="K122" s="3"/>
      <c r="L122" s="3"/>
      <c r="M122" s="3"/>
      <c r="N122" s="3"/>
      <c r="O122" s="3"/>
      <c r="P122" s="3"/>
      <c r="Q122" s="3"/>
      <c r="R122" s="3"/>
      <c r="S122" s="3"/>
      <c r="T122" s="3"/>
      <c r="U122" s="3"/>
      <c r="V122" s="3"/>
      <c r="W122" s="3"/>
      <c r="X122" s="3"/>
      <c r="AE122">
        <f>SUMIF(L7:L120,AE121,G7:G120)</f>
        <v>0</v>
      </c>
      <c r="AF122">
        <f>SUMIF(L7:L120,AF121,G7:G120)</f>
        <v>0</v>
      </c>
      <c r="AG122" t="s">
        <v>296</v>
      </c>
    </row>
    <row r="123" spans="1:60" x14ac:dyDescent="0.2">
      <c r="C123" s="187"/>
      <c r="D123" s="10"/>
      <c r="AG123" t="s">
        <v>297</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54">
    <mergeCell ref="C110:G110"/>
    <mergeCell ref="C85:G85"/>
    <mergeCell ref="C87:G87"/>
    <mergeCell ref="C89:G89"/>
    <mergeCell ref="C91:G91"/>
    <mergeCell ref="C94:G94"/>
    <mergeCell ref="C96:G96"/>
    <mergeCell ref="C98:G98"/>
    <mergeCell ref="C100:G100"/>
    <mergeCell ref="C102:G102"/>
    <mergeCell ref="C105:G105"/>
    <mergeCell ref="C107:G107"/>
    <mergeCell ref="C83:G83"/>
    <mergeCell ref="C61:G61"/>
    <mergeCell ref="C63:G63"/>
    <mergeCell ref="C65:G65"/>
    <mergeCell ref="C67:G67"/>
    <mergeCell ref="C69:G69"/>
    <mergeCell ref="C71:G71"/>
    <mergeCell ref="C73:G73"/>
    <mergeCell ref="C75:G75"/>
    <mergeCell ref="C77:G77"/>
    <mergeCell ref="C79:G79"/>
    <mergeCell ref="C81:G81"/>
    <mergeCell ref="C59:G59"/>
    <mergeCell ref="C36:G36"/>
    <mergeCell ref="C38:G38"/>
    <mergeCell ref="C40:G40"/>
    <mergeCell ref="C42:G42"/>
    <mergeCell ref="C45:G45"/>
    <mergeCell ref="C47:G47"/>
    <mergeCell ref="C49:G49"/>
    <mergeCell ref="C51:G51"/>
    <mergeCell ref="C53:G53"/>
    <mergeCell ref="C55:G55"/>
    <mergeCell ref="C57:G57"/>
    <mergeCell ref="C34:G34"/>
    <mergeCell ref="C14:G14"/>
    <mergeCell ref="C16:G16"/>
    <mergeCell ref="C18:G18"/>
    <mergeCell ref="C19:G19"/>
    <mergeCell ref="C20:G20"/>
    <mergeCell ref="C21:G21"/>
    <mergeCell ref="C24:G24"/>
    <mergeCell ref="C26:G26"/>
    <mergeCell ref="C28:G28"/>
    <mergeCell ref="C30:G30"/>
    <mergeCell ref="C32:G3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67</v>
      </c>
      <c r="C4" s="259" t="s">
        <v>68</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159</v>
      </c>
      <c r="C8" s="182" t="s">
        <v>160</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AG8" t="s">
        <v>284</v>
      </c>
    </row>
    <row r="9" spans="1:60" outlineLevel="1" x14ac:dyDescent="0.2">
      <c r="A9" s="168">
        <v>1</v>
      </c>
      <c r="B9" s="169" t="s">
        <v>52</v>
      </c>
      <c r="C9" s="184" t="s">
        <v>1723</v>
      </c>
      <c r="D9" s="170" t="s">
        <v>1340</v>
      </c>
      <c r="E9" s="171">
        <v>0</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529</v>
      </c>
      <c r="T9" s="174" t="s">
        <v>289</v>
      </c>
      <c r="U9" s="159">
        <v>0</v>
      </c>
      <c r="V9" s="159">
        <f>ROUND(E9*U9,2)</f>
        <v>0</v>
      </c>
      <c r="W9" s="159"/>
      <c r="X9" s="159" t="s">
        <v>361</v>
      </c>
      <c r="Y9" s="149"/>
      <c r="Z9" s="149"/>
      <c r="AA9" s="149"/>
      <c r="AB9" s="149"/>
      <c r="AC9" s="149"/>
      <c r="AD9" s="149"/>
      <c r="AE9" s="149"/>
      <c r="AF9" s="149"/>
      <c r="AG9" s="149" t="s">
        <v>1341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8" t="s">
        <v>1724</v>
      </c>
      <c r="D10" s="269"/>
      <c r="E10" s="269"/>
      <c r="F10" s="269"/>
      <c r="G10" s="26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283</v>
      </c>
      <c r="B11" s="162" t="s">
        <v>166</v>
      </c>
      <c r="C11" s="182" t="s">
        <v>167</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AG11" t="s">
        <v>284</v>
      </c>
    </row>
    <row r="12" spans="1:60" outlineLevel="1" x14ac:dyDescent="0.2">
      <c r="A12" s="168">
        <v>2</v>
      </c>
      <c r="B12" s="169" t="s">
        <v>219</v>
      </c>
      <c r="C12" s="184" t="s">
        <v>1725</v>
      </c>
      <c r="D12" s="170" t="s">
        <v>1340</v>
      </c>
      <c r="E12" s="171">
        <v>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529</v>
      </c>
      <c r="T12" s="174" t="s">
        <v>289</v>
      </c>
      <c r="U12" s="159">
        <v>0</v>
      </c>
      <c r="V12" s="159">
        <f>ROUND(E12*U12,2)</f>
        <v>0</v>
      </c>
      <c r="W12" s="159"/>
      <c r="X12" s="159" t="s">
        <v>361</v>
      </c>
      <c r="Y12" s="149"/>
      <c r="Z12" s="149"/>
      <c r="AA12" s="149"/>
      <c r="AB12" s="149"/>
      <c r="AC12" s="149"/>
      <c r="AD12" s="149"/>
      <c r="AE12" s="149"/>
      <c r="AF12" s="149"/>
      <c r="AG12" s="149" t="s">
        <v>1341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8" t="s">
        <v>1726</v>
      </c>
      <c r="D13" s="269"/>
      <c r="E13" s="269"/>
      <c r="F13" s="269"/>
      <c r="G13" s="26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318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68">
        <v>3</v>
      </c>
      <c r="B14" s="169" t="s">
        <v>221</v>
      </c>
      <c r="C14" s="184" t="s">
        <v>1727</v>
      </c>
      <c r="D14" s="170" t="s">
        <v>1340</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c r="S14" s="173" t="s">
        <v>529</v>
      </c>
      <c r="T14" s="174" t="s">
        <v>289</v>
      </c>
      <c r="U14" s="159">
        <v>0</v>
      </c>
      <c r="V14" s="159">
        <f>ROUND(E14*U14,2)</f>
        <v>0</v>
      </c>
      <c r="W14" s="159"/>
      <c r="X14" s="159" t="s">
        <v>361</v>
      </c>
      <c r="Y14" s="149"/>
      <c r="Z14" s="149"/>
      <c r="AA14" s="149"/>
      <c r="AB14" s="149"/>
      <c r="AC14" s="149"/>
      <c r="AD14" s="149"/>
      <c r="AE14" s="149"/>
      <c r="AF14" s="149"/>
      <c r="AG14" s="149" t="s">
        <v>1341</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68" t="s">
        <v>1728</v>
      </c>
      <c r="D15" s="269"/>
      <c r="E15" s="269"/>
      <c r="F15" s="269"/>
      <c r="G15" s="26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4</v>
      </c>
      <c r="B16" s="169" t="s">
        <v>223</v>
      </c>
      <c r="C16" s="184" t="s">
        <v>1727</v>
      </c>
      <c r="D16" s="170" t="s">
        <v>1340</v>
      </c>
      <c r="E16" s="171">
        <v>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529</v>
      </c>
      <c r="T16" s="174" t="s">
        <v>289</v>
      </c>
      <c r="U16" s="159">
        <v>0</v>
      </c>
      <c r="V16" s="159">
        <f>ROUND(E16*U16,2)</f>
        <v>0</v>
      </c>
      <c r="W16" s="159"/>
      <c r="X16" s="159" t="s">
        <v>361</v>
      </c>
      <c r="Y16" s="149"/>
      <c r="Z16" s="149"/>
      <c r="AA16" s="149"/>
      <c r="AB16" s="149"/>
      <c r="AC16" s="149"/>
      <c r="AD16" s="149"/>
      <c r="AE16" s="149"/>
      <c r="AF16" s="149"/>
      <c r="AG16" s="149" t="s">
        <v>1341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8" t="s">
        <v>1729</v>
      </c>
      <c r="D17" s="269"/>
      <c r="E17" s="269"/>
      <c r="F17" s="269"/>
      <c r="G17" s="26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225</v>
      </c>
      <c r="C18" s="184" t="s">
        <v>1727</v>
      </c>
      <c r="D18" s="170" t="s">
        <v>1340</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529</v>
      </c>
      <c r="T18" s="174" t="s">
        <v>289</v>
      </c>
      <c r="U18" s="159">
        <v>0</v>
      </c>
      <c r="V18" s="159">
        <f>ROUND(E18*U18,2)</f>
        <v>0</v>
      </c>
      <c r="W18" s="159"/>
      <c r="X18" s="159" t="s">
        <v>361</v>
      </c>
      <c r="Y18" s="149"/>
      <c r="Z18" s="149"/>
      <c r="AA18" s="149"/>
      <c r="AB18" s="149"/>
      <c r="AC18" s="149"/>
      <c r="AD18" s="149"/>
      <c r="AE18" s="149"/>
      <c r="AF18" s="149"/>
      <c r="AG18" s="149" t="s">
        <v>1341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268" t="s">
        <v>1730</v>
      </c>
      <c r="D19" s="269"/>
      <c r="E19" s="269"/>
      <c r="F19" s="269"/>
      <c r="G19" s="26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318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1" t="s">
        <v>283</v>
      </c>
      <c r="B20" s="162" t="s">
        <v>181</v>
      </c>
      <c r="C20" s="182" t="s">
        <v>182</v>
      </c>
      <c r="D20" s="163"/>
      <c r="E20" s="164"/>
      <c r="F20" s="165"/>
      <c r="G20" s="165">
        <f>SUMIF(AG21:AG116,"&lt;&gt;NOR",G21:G116)</f>
        <v>0</v>
      </c>
      <c r="H20" s="165"/>
      <c r="I20" s="165">
        <f>SUM(I21:I116)</f>
        <v>0</v>
      </c>
      <c r="J20" s="165"/>
      <c r="K20" s="165">
        <f>SUM(K21:K116)</f>
        <v>0</v>
      </c>
      <c r="L20" s="165"/>
      <c r="M20" s="165">
        <f>SUM(M21:M116)</f>
        <v>0</v>
      </c>
      <c r="N20" s="164"/>
      <c r="O20" s="164">
        <f>SUM(O21:O116)</f>
        <v>0</v>
      </c>
      <c r="P20" s="164"/>
      <c r="Q20" s="164">
        <f>SUM(Q21:Q116)</f>
        <v>0</v>
      </c>
      <c r="R20" s="165"/>
      <c r="S20" s="165"/>
      <c r="T20" s="166"/>
      <c r="U20" s="160"/>
      <c r="V20" s="160">
        <f>SUM(V21:V116)</f>
        <v>0</v>
      </c>
      <c r="W20" s="160"/>
      <c r="X20" s="160"/>
      <c r="AG20" t="s">
        <v>284</v>
      </c>
    </row>
    <row r="21" spans="1:60" outlineLevel="1" x14ac:dyDescent="0.2">
      <c r="A21" s="168">
        <v>6</v>
      </c>
      <c r="B21" s="169" t="s">
        <v>239</v>
      </c>
      <c r="C21" s="184" t="s">
        <v>1731</v>
      </c>
      <c r="D21" s="170" t="s">
        <v>518</v>
      </c>
      <c r="E21" s="171">
        <v>14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529</v>
      </c>
      <c r="T21" s="174" t="s">
        <v>289</v>
      </c>
      <c r="U21" s="159">
        <v>0</v>
      </c>
      <c r="V21" s="159">
        <f>ROUND(E21*U21,2)</f>
        <v>0</v>
      </c>
      <c r="W21" s="159"/>
      <c r="X21" s="159" t="s">
        <v>361</v>
      </c>
      <c r="Y21" s="149"/>
      <c r="Z21" s="149"/>
      <c r="AA21" s="149"/>
      <c r="AB21" s="149"/>
      <c r="AC21" s="149"/>
      <c r="AD21" s="149"/>
      <c r="AE21" s="149"/>
      <c r="AF21" s="149"/>
      <c r="AG21" s="149" t="s">
        <v>1341</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8" t="s">
        <v>1732</v>
      </c>
      <c r="D22" s="269"/>
      <c r="E22" s="269"/>
      <c r="F22" s="269"/>
      <c r="G22" s="269"/>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241</v>
      </c>
      <c r="C23" s="184" t="s">
        <v>1731</v>
      </c>
      <c r="D23" s="170" t="s">
        <v>518</v>
      </c>
      <c r="E23" s="171">
        <v>7</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529</v>
      </c>
      <c r="T23" s="174" t="s">
        <v>289</v>
      </c>
      <c r="U23" s="159">
        <v>0</v>
      </c>
      <c r="V23" s="159">
        <f>ROUND(E23*U23,2)</f>
        <v>0</v>
      </c>
      <c r="W23" s="159"/>
      <c r="X23" s="159" t="s">
        <v>361</v>
      </c>
      <c r="Y23" s="149"/>
      <c r="Z23" s="149"/>
      <c r="AA23" s="149"/>
      <c r="AB23" s="149"/>
      <c r="AC23" s="149"/>
      <c r="AD23" s="149"/>
      <c r="AE23" s="149"/>
      <c r="AF23" s="149"/>
      <c r="AG23" s="149" t="s">
        <v>1341</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268" t="s">
        <v>1733</v>
      </c>
      <c r="D24" s="269"/>
      <c r="E24" s="269"/>
      <c r="F24" s="269"/>
      <c r="G24" s="26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318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243</v>
      </c>
      <c r="C25" s="184" t="s">
        <v>1734</v>
      </c>
      <c r="D25" s="170" t="s">
        <v>518</v>
      </c>
      <c r="E25" s="171">
        <v>40</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529</v>
      </c>
      <c r="T25" s="174" t="s">
        <v>289</v>
      </c>
      <c r="U25" s="159">
        <v>0</v>
      </c>
      <c r="V25" s="159">
        <f>ROUND(E25*U25,2)</f>
        <v>0</v>
      </c>
      <c r="W25" s="159"/>
      <c r="X25" s="159" t="s">
        <v>361</v>
      </c>
      <c r="Y25" s="149"/>
      <c r="Z25" s="149"/>
      <c r="AA25" s="149"/>
      <c r="AB25" s="149"/>
      <c r="AC25" s="149"/>
      <c r="AD25" s="149"/>
      <c r="AE25" s="149"/>
      <c r="AF25" s="149"/>
      <c r="AG25" s="149" t="s">
        <v>1341</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8" t="s">
        <v>1735</v>
      </c>
      <c r="D26" s="269"/>
      <c r="E26" s="269"/>
      <c r="F26" s="269"/>
      <c r="G26" s="26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1667</v>
      </c>
      <c r="C27" s="184" t="s">
        <v>1734</v>
      </c>
      <c r="D27" s="170" t="s">
        <v>518</v>
      </c>
      <c r="E27" s="171">
        <v>17</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529</v>
      </c>
      <c r="T27" s="174" t="s">
        <v>289</v>
      </c>
      <c r="U27" s="159">
        <v>0</v>
      </c>
      <c r="V27" s="159">
        <f>ROUND(E27*U27,2)</f>
        <v>0</v>
      </c>
      <c r="W27" s="159"/>
      <c r="X27" s="159" t="s">
        <v>361</v>
      </c>
      <c r="Y27" s="149"/>
      <c r="Z27" s="149"/>
      <c r="AA27" s="149"/>
      <c r="AB27" s="149"/>
      <c r="AC27" s="149"/>
      <c r="AD27" s="149"/>
      <c r="AE27" s="149"/>
      <c r="AF27" s="149"/>
      <c r="AG27" s="149" t="s">
        <v>1341</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68" t="s">
        <v>1736</v>
      </c>
      <c r="D28" s="269"/>
      <c r="E28" s="269"/>
      <c r="F28" s="269"/>
      <c r="G28" s="26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1668</v>
      </c>
      <c r="C29" s="184" t="s">
        <v>1734</v>
      </c>
      <c r="D29" s="170" t="s">
        <v>518</v>
      </c>
      <c r="E29" s="171">
        <v>30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529</v>
      </c>
      <c r="T29" s="174" t="s">
        <v>289</v>
      </c>
      <c r="U29" s="159">
        <v>0</v>
      </c>
      <c r="V29" s="159">
        <f>ROUND(E29*U29,2)</f>
        <v>0</v>
      </c>
      <c r="W29" s="159"/>
      <c r="X29" s="159" t="s">
        <v>361</v>
      </c>
      <c r="Y29" s="149"/>
      <c r="Z29" s="149"/>
      <c r="AA29" s="149"/>
      <c r="AB29" s="149"/>
      <c r="AC29" s="149"/>
      <c r="AD29" s="149"/>
      <c r="AE29" s="149"/>
      <c r="AF29" s="149"/>
      <c r="AG29" s="149" t="s">
        <v>1341</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268" t="s">
        <v>1737</v>
      </c>
      <c r="D30" s="269"/>
      <c r="E30" s="269"/>
      <c r="F30" s="269"/>
      <c r="G30" s="26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1371</v>
      </c>
      <c r="C31" s="184" t="s">
        <v>1734</v>
      </c>
      <c r="D31" s="170" t="s">
        <v>518</v>
      </c>
      <c r="E31" s="171">
        <v>14</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529</v>
      </c>
      <c r="T31" s="174" t="s">
        <v>289</v>
      </c>
      <c r="U31" s="159">
        <v>0</v>
      </c>
      <c r="V31" s="159">
        <f>ROUND(E31*U31,2)</f>
        <v>0</v>
      </c>
      <c r="W31" s="159"/>
      <c r="X31" s="159" t="s">
        <v>361</v>
      </c>
      <c r="Y31" s="149"/>
      <c r="Z31" s="149"/>
      <c r="AA31" s="149"/>
      <c r="AB31" s="149"/>
      <c r="AC31" s="149"/>
      <c r="AD31" s="149"/>
      <c r="AE31" s="149"/>
      <c r="AF31" s="149"/>
      <c r="AG31" s="149" t="s">
        <v>1341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8" t="s">
        <v>1738</v>
      </c>
      <c r="D32" s="269"/>
      <c r="E32" s="269"/>
      <c r="F32" s="269"/>
      <c r="G32" s="269"/>
      <c r="H32" s="159"/>
      <c r="I32" s="159"/>
      <c r="J32" s="159"/>
      <c r="K32" s="159"/>
      <c r="L32" s="159"/>
      <c r="M32" s="159"/>
      <c r="N32" s="158"/>
      <c r="O32" s="158"/>
      <c r="P32" s="158"/>
      <c r="Q32" s="158"/>
      <c r="R32" s="159"/>
      <c r="S32" s="159"/>
      <c r="T32" s="159"/>
      <c r="U32" s="159"/>
      <c r="V32" s="159"/>
      <c r="W32" s="159"/>
      <c r="X32" s="159"/>
      <c r="Y32" s="149"/>
      <c r="Z32" s="149"/>
      <c r="AA32" s="149"/>
      <c r="AB32" s="149"/>
      <c r="AC32" s="149"/>
      <c r="AD32" s="149"/>
      <c r="AE32" s="149"/>
      <c r="AF32" s="149"/>
      <c r="AG32" s="149" t="s">
        <v>318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1374</v>
      </c>
      <c r="C33" s="184" t="s">
        <v>1739</v>
      </c>
      <c r="D33" s="170" t="s">
        <v>518</v>
      </c>
      <c r="E33" s="171">
        <v>20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529</v>
      </c>
      <c r="T33" s="174" t="s">
        <v>289</v>
      </c>
      <c r="U33" s="159">
        <v>0</v>
      </c>
      <c r="V33" s="159">
        <f>ROUND(E33*U33,2)</f>
        <v>0</v>
      </c>
      <c r="W33" s="159"/>
      <c r="X33" s="159" t="s">
        <v>361</v>
      </c>
      <c r="Y33" s="149"/>
      <c r="Z33" s="149"/>
      <c r="AA33" s="149"/>
      <c r="AB33" s="149"/>
      <c r="AC33" s="149"/>
      <c r="AD33" s="149"/>
      <c r="AE33" s="149"/>
      <c r="AF33" s="149"/>
      <c r="AG33" s="149" t="s">
        <v>1341</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8" t="s">
        <v>1740</v>
      </c>
      <c r="D34" s="269"/>
      <c r="E34" s="269"/>
      <c r="F34" s="269"/>
      <c r="G34" s="26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1376</v>
      </c>
      <c r="C35" s="184" t="s">
        <v>1739</v>
      </c>
      <c r="D35" s="170" t="s">
        <v>518</v>
      </c>
      <c r="E35" s="171">
        <v>20</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529</v>
      </c>
      <c r="T35" s="174" t="s">
        <v>289</v>
      </c>
      <c r="U35" s="159">
        <v>0</v>
      </c>
      <c r="V35" s="159">
        <f>ROUND(E35*U35,2)</f>
        <v>0</v>
      </c>
      <c r="W35" s="159"/>
      <c r="X35" s="159" t="s">
        <v>361</v>
      </c>
      <c r="Y35" s="149"/>
      <c r="Z35" s="149"/>
      <c r="AA35" s="149"/>
      <c r="AB35" s="149"/>
      <c r="AC35" s="149"/>
      <c r="AD35" s="149"/>
      <c r="AE35" s="149"/>
      <c r="AF35" s="149"/>
      <c r="AG35" s="149" t="s">
        <v>1341</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8" t="s">
        <v>1741</v>
      </c>
      <c r="D36" s="269"/>
      <c r="E36" s="269"/>
      <c r="F36" s="269"/>
      <c r="G36" s="26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318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1378</v>
      </c>
      <c r="C37" s="184" t="s">
        <v>1742</v>
      </c>
      <c r="D37" s="170" t="s">
        <v>1340</v>
      </c>
      <c r="E37" s="171">
        <v>1</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529</v>
      </c>
      <c r="T37" s="174" t="s">
        <v>289</v>
      </c>
      <c r="U37" s="159">
        <v>0</v>
      </c>
      <c r="V37" s="159">
        <f>ROUND(E37*U37,2)</f>
        <v>0</v>
      </c>
      <c r="W37" s="159"/>
      <c r="X37" s="159" t="s">
        <v>361</v>
      </c>
      <c r="Y37" s="149"/>
      <c r="Z37" s="149"/>
      <c r="AA37" s="149"/>
      <c r="AB37" s="149"/>
      <c r="AC37" s="149"/>
      <c r="AD37" s="149"/>
      <c r="AE37" s="149"/>
      <c r="AF37" s="149"/>
      <c r="AG37" s="149" t="s">
        <v>1341</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8" t="s">
        <v>1743</v>
      </c>
      <c r="D38" s="269"/>
      <c r="E38" s="269"/>
      <c r="F38" s="269"/>
      <c r="G38" s="269"/>
      <c r="H38" s="159"/>
      <c r="I38" s="159"/>
      <c r="J38" s="159"/>
      <c r="K38" s="159"/>
      <c r="L38" s="159"/>
      <c r="M38" s="159"/>
      <c r="N38" s="158"/>
      <c r="O38" s="158"/>
      <c r="P38" s="158"/>
      <c r="Q38" s="158"/>
      <c r="R38" s="159"/>
      <c r="S38" s="159"/>
      <c r="T38" s="159"/>
      <c r="U38" s="159"/>
      <c r="V38" s="159"/>
      <c r="W38" s="159"/>
      <c r="X38" s="159"/>
      <c r="Y38" s="149"/>
      <c r="Z38" s="149"/>
      <c r="AA38" s="149"/>
      <c r="AB38" s="149"/>
      <c r="AC38" s="149"/>
      <c r="AD38" s="149"/>
      <c r="AE38" s="149"/>
      <c r="AF38" s="149"/>
      <c r="AG38" s="149" t="s">
        <v>318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1380</v>
      </c>
      <c r="C39" s="184" t="s">
        <v>1742</v>
      </c>
      <c r="D39" s="170" t="s">
        <v>1340</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529</v>
      </c>
      <c r="T39" s="174" t="s">
        <v>289</v>
      </c>
      <c r="U39" s="159">
        <v>0</v>
      </c>
      <c r="V39" s="159">
        <f>ROUND(E39*U39,2)</f>
        <v>0</v>
      </c>
      <c r="W39" s="159"/>
      <c r="X39" s="159" t="s">
        <v>361</v>
      </c>
      <c r="Y39" s="149"/>
      <c r="Z39" s="149"/>
      <c r="AA39" s="149"/>
      <c r="AB39" s="149"/>
      <c r="AC39" s="149"/>
      <c r="AD39" s="149"/>
      <c r="AE39" s="149"/>
      <c r="AF39" s="149"/>
      <c r="AG39" s="149" t="s">
        <v>1341</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268" t="s">
        <v>1744</v>
      </c>
      <c r="D40" s="269"/>
      <c r="E40" s="269"/>
      <c r="F40" s="269"/>
      <c r="G40" s="26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318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1382</v>
      </c>
      <c r="C41" s="184" t="s">
        <v>1742</v>
      </c>
      <c r="D41" s="170" t="s">
        <v>1340</v>
      </c>
      <c r="E41" s="171">
        <v>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529</v>
      </c>
      <c r="T41" s="174" t="s">
        <v>289</v>
      </c>
      <c r="U41" s="159">
        <v>0</v>
      </c>
      <c r="V41" s="159">
        <f>ROUND(E41*U41,2)</f>
        <v>0</v>
      </c>
      <c r="W41" s="159"/>
      <c r="X41" s="159" t="s">
        <v>361</v>
      </c>
      <c r="Y41" s="149"/>
      <c r="Z41" s="149"/>
      <c r="AA41" s="149"/>
      <c r="AB41" s="149"/>
      <c r="AC41" s="149"/>
      <c r="AD41" s="149"/>
      <c r="AE41" s="149"/>
      <c r="AF41" s="149"/>
      <c r="AG41" s="149" t="s">
        <v>1341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268" t="s">
        <v>1745</v>
      </c>
      <c r="D42" s="269"/>
      <c r="E42" s="269"/>
      <c r="F42" s="269"/>
      <c r="G42" s="26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318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1383</v>
      </c>
      <c r="C43" s="184" t="s">
        <v>1742</v>
      </c>
      <c r="D43" s="170" t="s">
        <v>1340</v>
      </c>
      <c r="E43" s="171">
        <v>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529</v>
      </c>
      <c r="T43" s="174" t="s">
        <v>289</v>
      </c>
      <c r="U43" s="159">
        <v>0</v>
      </c>
      <c r="V43" s="159">
        <f>ROUND(E43*U43,2)</f>
        <v>0</v>
      </c>
      <c r="W43" s="159"/>
      <c r="X43" s="159" t="s">
        <v>361</v>
      </c>
      <c r="Y43" s="149"/>
      <c r="Z43" s="149"/>
      <c r="AA43" s="149"/>
      <c r="AB43" s="149"/>
      <c r="AC43" s="149"/>
      <c r="AD43" s="149"/>
      <c r="AE43" s="149"/>
      <c r="AF43" s="149"/>
      <c r="AG43" s="149" t="s">
        <v>1341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8" t="s">
        <v>1746</v>
      </c>
      <c r="D44" s="269"/>
      <c r="E44" s="269"/>
      <c r="F44" s="269"/>
      <c r="G44" s="269"/>
      <c r="H44" s="159"/>
      <c r="I44" s="159"/>
      <c r="J44" s="159"/>
      <c r="K44" s="159"/>
      <c r="L44" s="159"/>
      <c r="M44" s="159"/>
      <c r="N44" s="158"/>
      <c r="O44" s="158"/>
      <c r="P44" s="158"/>
      <c r="Q44" s="158"/>
      <c r="R44" s="159"/>
      <c r="S44" s="159"/>
      <c r="T44" s="159"/>
      <c r="U44" s="159"/>
      <c r="V44" s="159"/>
      <c r="W44" s="159"/>
      <c r="X44" s="159"/>
      <c r="Y44" s="149"/>
      <c r="Z44" s="149"/>
      <c r="AA44" s="149"/>
      <c r="AB44" s="149"/>
      <c r="AC44" s="149"/>
      <c r="AD44" s="149"/>
      <c r="AE44" s="149"/>
      <c r="AF44" s="149"/>
      <c r="AG44" s="149" t="s">
        <v>318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1385</v>
      </c>
      <c r="C45" s="184" t="s">
        <v>1747</v>
      </c>
      <c r="D45" s="170" t="s">
        <v>1340</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529</v>
      </c>
      <c r="T45" s="174" t="s">
        <v>289</v>
      </c>
      <c r="U45" s="159">
        <v>0</v>
      </c>
      <c r="V45" s="159">
        <f>ROUND(E45*U45,2)</f>
        <v>0</v>
      </c>
      <c r="W45" s="159"/>
      <c r="X45" s="159" t="s">
        <v>361</v>
      </c>
      <c r="Y45" s="149"/>
      <c r="Z45" s="149"/>
      <c r="AA45" s="149"/>
      <c r="AB45" s="149"/>
      <c r="AC45" s="149"/>
      <c r="AD45" s="149"/>
      <c r="AE45" s="149"/>
      <c r="AF45" s="149"/>
      <c r="AG45" s="149" t="s">
        <v>1341</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8" t="s">
        <v>1748</v>
      </c>
      <c r="D46" s="269"/>
      <c r="E46" s="269"/>
      <c r="F46" s="269"/>
      <c r="G46" s="269"/>
      <c r="H46" s="159"/>
      <c r="I46" s="159"/>
      <c r="J46" s="159"/>
      <c r="K46" s="159"/>
      <c r="L46" s="159"/>
      <c r="M46" s="159"/>
      <c r="N46" s="158"/>
      <c r="O46" s="158"/>
      <c r="P46" s="158"/>
      <c r="Q46" s="158"/>
      <c r="R46" s="159"/>
      <c r="S46" s="159"/>
      <c r="T46" s="159"/>
      <c r="U46" s="159"/>
      <c r="V46" s="159"/>
      <c r="W46" s="159"/>
      <c r="X46" s="159"/>
      <c r="Y46" s="149"/>
      <c r="Z46" s="149"/>
      <c r="AA46" s="149"/>
      <c r="AB46" s="149"/>
      <c r="AC46" s="149"/>
      <c r="AD46" s="149"/>
      <c r="AE46" s="149"/>
      <c r="AF46" s="149"/>
      <c r="AG46" s="149" t="s">
        <v>318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1714</v>
      </c>
      <c r="C47" s="184" t="s">
        <v>1747</v>
      </c>
      <c r="D47" s="170" t="s">
        <v>1340</v>
      </c>
      <c r="E47" s="171">
        <v>1</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529</v>
      </c>
      <c r="T47" s="174" t="s">
        <v>289</v>
      </c>
      <c r="U47" s="159">
        <v>0</v>
      </c>
      <c r="V47" s="159">
        <f>ROUND(E47*U47,2)</f>
        <v>0</v>
      </c>
      <c r="W47" s="159"/>
      <c r="X47" s="159" t="s">
        <v>361</v>
      </c>
      <c r="Y47" s="149"/>
      <c r="Z47" s="149"/>
      <c r="AA47" s="149"/>
      <c r="AB47" s="149"/>
      <c r="AC47" s="149"/>
      <c r="AD47" s="149"/>
      <c r="AE47" s="149"/>
      <c r="AF47" s="149"/>
      <c r="AG47" s="149" t="s">
        <v>1341</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68" t="s">
        <v>1749</v>
      </c>
      <c r="D48" s="269"/>
      <c r="E48" s="269"/>
      <c r="F48" s="269"/>
      <c r="G48" s="26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318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1672</v>
      </c>
      <c r="C49" s="184" t="s">
        <v>1750</v>
      </c>
      <c r="D49" s="170" t="s">
        <v>1340</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529</v>
      </c>
      <c r="T49" s="174" t="s">
        <v>289</v>
      </c>
      <c r="U49" s="159">
        <v>0</v>
      </c>
      <c r="V49" s="159">
        <f>ROUND(E49*U49,2)</f>
        <v>0</v>
      </c>
      <c r="W49" s="159"/>
      <c r="X49" s="159" t="s">
        <v>361</v>
      </c>
      <c r="Y49" s="149"/>
      <c r="Z49" s="149"/>
      <c r="AA49" s="149"/>
      <c r="AB49" s="149"/>
      <c r="AC49" s="149"/>
      <c r="AD49" s="149"/>
      <c r="AE49" s="149"/>
      <c r="AF49" s="149"/>
      <c r="AG49" s="149" t="s">
        <v>1341</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68" t="s">
        <v>1751</v>
      </c>
      <c r="D50" s="269"/>
      <c r="E50" s="269"/>
      <c r="F50" s="269"/>
      <c r="G50" s="269"/>
      <c r="H50" s="159"/>
      <c r="I50" s="159"/>
      <c r="J50" s="159"/>
      <c r="K50" s="159"/>
      <c r="L50" s="159"/>
      <c r="M50" s="159"/>
      <c r="N50" s="158"/>
      <c r="O50" s="158"/>
      <c r="P50" s="158"/>
      <c r="Q50" s="158"/>
      <c r="R50" s="159"/>
      <c r="S50" s="159"/>
      <c r="T50" s="159"/>
      <c r="U50" s="159"/>
      <c r="V50" s="159"/>
      <c r="W50" s="159"/>
      <c r="X50" s="159"/>
      <c r="Y50" s="149"/>
      <c r="Z50" s="149"/>
      <c r="AA50" s="149"/>
      <c r="AB50" s="149"/>
      <c r="AC50" s="149"/>
      <c r="AD50" s="149"/>
      <c r="AE50" s="149"/>
      <c r="AF50" s="149"/>
      <c r="AG50" s="149" t="s">
        <v>318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1386</v>
      </c>
      <c r="C51" s="184" t="s">
        <v>1752</v>
      </c>
      <c r="D51" s="170" t="s">
        <v>1340</v>
      </c>
      <c r="E51" s="171">
        <v>7</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529</v>
      </c>
      <c r="T51" s="174" t="s">
        <v>289</v>
      </c>
      <c r="U51" s="159">
        <v>0</v>
      </c>
      <c r="V51" s="159">
        <f>ROUND(E51*U51,2)</f>
        <v>0</v>
      </c>
      <c r="W51" s="159"/>
      <c r="X51" s="159" t="s">
        <v>361</v>
      </c>
      <c r="Y51" s="149"/>
      <c r="Z51" s="149"/>
      <c r="AA51" s="149"/>
      <c r="AB51" s="149"/>
      <c r="AC51" s="149"/>
      <c r="AD51" s="149"/>
      <c r="AE51" s="149"/>
      <c r="AF51" s="149"/>
      <c r="AG51" s="149" t="s">
        <v>1341</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268" t="s">
        <v>1753</v>
      </c>
      <c r="D52" s="269"/>
      <c r="E52" s="269"/>
      <c r="F52" s="269"/>
      <c r="G52" s="26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318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1389</v>
      </c>
      <c r="C53" s="184" t="s">
        <v>1752</v>
      </c>
      <c r="D53" s="170" t="s">
        <v>1340</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529</v>
      </c>
      <c r="T53" s="174" t="s">
        <v>289</v>
      </c>
      <c r="U53" s="159">
        <v>0</v>
      </c>
      <c r="V53" s="159">
        <f>ROUND(E53*U53,2)</f>
        <v>0</v>
      </c>
      <c r="W53" s="159"/>
      <c r="X53" s="159" t="s">
        <v>361</v>
      </c>
      <c r="Y53" s="149"/>
      <c r="Z53" s="149"/>
      <c r="AA53" s="149"/>
      <c r="AB53" s="149"/>
      <c r="AC53" s="149"/>
      <c r="AD53" s="149"/>
      <c r="AE53" s="149"/>
      <c r="AF53" s="149"/>
      <c r="AG53" s="149" t="s">
        <v>1341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56"/>
      <c r="B54" s="157"/>
      <c r="C54" s="268" t="s">
        <v>1754</v>
      </c>
      <c r="D54" s="269"/>
      <c r="E54" s="269"/>
      <c r="F54" s="269"/>
      <c r="G54" s="269"/>
      <c r="H54" s="159"/>
      <c r="I54" s="159"/>
      <c r="J54" s="159"/>
      <c r="K54" s="159"/>
      <c r="L54" s="159"/>
      <c r="M54" s="159"/>
      <c r="N54" s="158"/>
      <c r="O54" s="158"/>
      <c r="P54" s="158"/>
      <c r="Q54" s="158"/>
      <c r="R54" s="159"/>
      <c r="S54" s="159"/>
      <c r="T54" s="159"/>
      <c r="U54" s="159"/>
      <c r="V54" s="159"/>
      <c r="W54" s="159"/>
      <c r="X54" s="159"/>
      <c r="Y54" s="149"/>
      <c r="Z54" s="149"/>
      <c r="AA54" s="149"/>
      <c r="AB54" s="149"/>
      <c r="AC54" s="149"/>
      <c r="AD54" s="149"/>
      <c r="AE54" s="149"/>
      <c r="AF54" s="149"/>
      <c r="AG54" s="149" t="s">
        <v>318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23</v>
      </c>
      <c r="B55" s="169" t="s">
        <v>1390</v>
      </c>
      <c r="C55" s="184" t="s">
        <v>1752</v>
      </c>
      <c r="D55" s="170" t="s">
        <v>1340</v>
      </c>
      <c r="E55" s="171">
        <v>2</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529</v>
      </c>
      <c r="T55" s="174" t="s">
        <v>289</v>
      </c>
      <c r="U55" s="159">
        <v>0</v>
      </c>
      <c r="V55" s="159">
        <f>ROUND(E55*U55,2)</f>
        <v>0</v>
      </c>
      <c r="W55" s="159"/>
      <c r="X55" s="159" t="s">
        <v>361</v>
      </c>
      <c r="Y55" s="149"/>
      <c r="Z55" s="149"/>
      <c r="AA55" s="149"/>
      <c r="AB55" s="149"/>
      <c r="AC55" s="149"/>
      <c r="AD55" s="149"/>
      <c r="AE55" s="149"/>
      <c r="AF55" s="149"/>
      <c r="AG55" s="149" t="s">
        <v>1341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8" t="s">
        <v>1755</v>
      </c>
      <c r="D56" s="269"/>
      <c r="E56" s="269"/>
      <c r="F56" s="269"/>
      <c r="G56" s="26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318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24</v>
      </c>
      <c r="B57" s="169" t="s">
        <v>1391</v>
      </c>
      <c r="C57" s="184" t="s">
        <v>1752</v>
      </c>
      <c r="D57" s="170" t="s">
        <v>1340</v>
      </c>
      <c r="E57" s="171">
        <v>5</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529</v>
      </c>
      <c r="T57" s="174" t="s">
        <v>289</v>
      </c>
      <c r="U57" s="159">
        <v>0</v>
      </c>
      <c r="V57" s="159">
        <f>ROUND(E57*U57,2)</f>
        <v>0</v>
      </c>
      <c r="W57" s="159"/>
      <c r="X57" s="159" t="s">
        <v>361</v>
      </c>
      <c r="Y57" s="149"/>
      <c r="Z57" s="149"/>
      <c r="AA57" s="149"/>
      <c r="AB57" s="149"/>
      <c r="AC57" s="149"/>
      <c r="AD57" s="149"/>
      <c r="AE57" s="149"/>
      <c r="AF57" s="149"/>
      <c r="AG57" s="149" t="s">
        <v>1341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68" t="s">
        <v>1756</v>
      </c>
      <c r="D58" s="269"/>
      <c r="E58" s="269"/>
      <c r="F58" s="269"/>
      <c r="G58" s="26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318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25</v>
      </c>
      <c r="B59" s="169" t="s">
        <v>1392</v>
      </c>
      <c r="C59" s="184" t="s">
        <v>1752</v>
      </c>
      <c r="D59" s="170" t="s">
        <v>1340</v>
      </c>
      <c r="E59" s="171">
        <v>2</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529</v>
      </c>
      <c r="T59" s="174" t="s">
        <v>289</v>
      </c>
      <c r="U59" s="159">
        <v>0</v>
      </c>
      <c r="V59" s="159">
        <f>ROUND(E59*U59,2)</f>
        <v>0</v>
      </c>
      <c r="W59" s="159"/>
      <c r="X59" s="159" t="s">
        <v>361</v>
      </c>
      <c r="Y59" s="149"/>
      <c r="Z59" s="149"/>
      <c r="AA59" s="149"/>
      <c r="AB59" s="149"/>
      <c r="AC59" s="149"/>
      <c r="AD59" s="149"/>
      <c r="AE59" s="149"/>
      <c r="AF59" s="149"/>
      <c r="AG59" s="149" t="s">
        <v>1341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268" t="s">
        <v>1757</v>
      </c>
      <c r="D60" s="269"/>
      <c r="E60" s="269"/>
      <c r="F60" s="269"/>
      <c r="G60" s="269"/>
      <c r="H60" s="159"/>
      <c r="I60" s="159"/>
      <c r="J60" s="159"/>
      <c r="K60" s="159"/>
      <c r="L60" s="159"/>
      <c r="M60" s="159"/>
      <c r="N60" s="158"/>
      <c r="O60" s="158"/>
      <c r="P60" s="158"/>
      <c r="Q60" s="158"/>
      <c r="R60" s="159"/>
      <c r="S60" s="159"/>
      <c r="T60" s="159"/>
      <c r="U60" s="159"/>
      <c r="V60" s="159"/>
      <c r="W60" s="159"/>
      <c r="X60" s="159"/>
      <c r="Y60" s="149"/>
      <c r="Z60" s="149"/>
      <c r="AA60" s="149"/>
      <c r="AB60" s="149"/>
      <c r="AC60" s="149"/>
      <c r="AD60" s="149"/>
      <c r="AE60" s="149"/>
      <c r="AF60" s="149"/>
      <c r="AG60" s="149" t="s">
        <v>318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26</v>
      </c>
      <c r="B61" s="169" t="s">
        <v>1393</v>
      </c>
      <c r="C61" s="184" t="s">
        <v>1752</v>
      </c>
      <c r="D61" s="170" t="s">
        <v>1340</v>
      </c>
      <c r="E61" s="171">
        <v>6</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529</v>
      </c>
      <c r="T61" s="174" t="s">
        <v>289</v>
      </c>
      <c r="U61" s="159">
        <v>0</v>
      </c>
      <c r="V61" s="159">
        <f>ROUND(E61*U61,2)</f>
        <v>0</v>
      </c>
      <c r="W61" s="159"/>
      <c r="X61" s="159" t="s">
        <v>361</v>
      </c>
      <c r="Y61" s="149"/>
      <c r="Z61" s="149"/>
      <c r="AA61" s="149"/>
      <c r="AB61" s="149"/>
      <c r="AC61" s="149"/>
      <c r="AD61" s="149"/>
      <c r="AE61" s="149"/>
      <c r="AF61" s="149"/>
      <c r="AG61" s="149" t="s">
        <v>1341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8" t="s">
        <v>1758</v>
      </c>
      <c r="D62" s="269"/>
      <c r="E62" s="269"/>
      <c r="F62" s="269"/>
      <c r="G62" s="26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318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27</v>
      </c>
      <c r="B63" s="169" t="s">
        <v>1394</v>
      </c>
      <c r="C63" s="184" t="s">
        <v>1752</v>
      </c>
      <c r="D63" s="170" t="s">
        <v>1340</v>
      </c>
      <c r="E63" s="171">
        <v>8</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529</v>
      </c>
      <c r="T63" s="174" t="s">
        <v>289</v>
      </c>
      <c r="U63" s="159">
        <v>0</v>
      </c>
      <c r="V63" s="159">
        <f>ROUND(E63*U63,2)</f>
        <v>0</v>
      </c>
      <c r="W63" s="159"/>
      <c r="X63" s="159" t="s">
        <v>361</v>
      </c>
      <c r="Y63" s="149"/>
      <c r="Z63" s="149"/>
      <c r="AA63" s="149"/>
      <c r="AB63" s="149"/>
      <c r="AC63" s="149"/>
      <c r="AD63" s="149"/>
      <c r="AE63" s="149"/>
      <c r="AF63" s="149"/>
      <c r="AG63" s="149" t="s">
        <v>1341</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68" t="s">
        <v>1759</v>
      </c>
      <c r="D64" s="269"/>
      <c r="E64" s="269"/>
      <c r="F64" s="269"/>
      <c r="G64" s="26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318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28</v>
      </c>
      <c r="B65" s="169" t="s">
        <v>1720</v>
      </c>
      <c r="C65" s="184" t="s">
        <v>1760</v>
      </c>
      <c r="D65" s="170" t="s">
        <v>1340</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529</v>
      </c>
      <c r="T65" s="174" t="s">
        <v>289</v>
      </c>
      <c r="U65" s="159">
        <v>0</v>
      </c>
      <c r="V65" s="159">
        <f>ROUND(E65*U65,2)</f>
        <v>0</v>
      </c>
      <c r="W65" s="159"/>
      <c r="X65" s="159" t="s">
        <v>361</v>
      </c>
      <c r="Y65" s="149"/>
      <c r="Z65" s="149"/>
      <c r="AA65" s="149"/>
      <c r="AB65" s="149"/>
      <c r="AC65" s="149"/>
      <c r="AD65" s="149"/>
      <c r="AE65" s="149"/>
      <c r="AF65" s="149"/>
      <c r="AG65" s="149" t="s">
        <v>1341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268" t="s">
        <v>1761</v>
      </c>
      <c r="D66" s="269"/>
      <c r="E66" s="269"/>
      <c r="F66" s="269"/>
      <c r="G66" s="26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318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29</v>
      </c>
      <c r="B67" s="169" t="s">
        <v>1721</v>
      </c>
      <c r="C67" s="184" t="s">
        <v>1760</v>
      </c>
      <c r="D67" s="170" t="s">
        <v>1340</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529</v>
      </c>
      <c r="T67" s="174" t="s">
        <v>289</v>
      </c>
      <c r="U67" s="159">
        <v>0</v>
      </c>
      <c r="V67" s="159">
        <f>ROUND(E67*U67,2)</f>
        <v>0</v>
      </c>
      <c r="W67" s="159"/>
      <c r="X67" s="159" t="s">
        <v>361</v>
      </c>
      <c r="Y67" s="149"/>
      <c r="Z67" s="149"/>
      <c r="AA67" s="149"/>
      <c r="AB67" s="149"/>
      <c r="AC67" s="149"/>
      <c r="AD67" s="149"/>
      <c r="AE67" s="149"/>
      <c r="AF67" s="149"/>
      <c r="AG67" s="149" t="s">
        <v>1341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8" t="s">
        <v>1762</v>
      </c>
      <c r="D68" s="269"/>
      <c r="E68" s="269"/>
      <c r="F68" s="269"/>
      <c r="G68" s="26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318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30</v>
      </c>
      <c r="B69" s="169" t="s">
        <v>1722</v>
      </c>
      <c r="C69" s="184" t="s">
        <v>1760</v>
      </c>
      <c r="D69" s="170" t="s">
        <v>1340</v>
      </c>
      <c r="E69" s="171">
        <v>1</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529</v>
      </c>
      <c r="T69" s="174" t="s">
        <v>289</v>
      </c>
      <c r="U69" s="159">
        <v>0</v>
      </c>
      <c r="V69" s="159">
        <f>ROUND(E69*U69,2)</f>
        <v>0</v>
      </c>
      <c r="W69" s="159"/>
      <c r="X69" s="159" t="s">
        <v>361</v>
      </c>
      <c r="Y69" s="149"/>
      <c r="Z69" s="149"/>
      <c r="AA69" s="149"/>
      <c r="AB69" s="149"/>
      <c r="AC69" s="149"/>
      <c r="AD69" s="149"/>
      <c r="AE69" s="149"/>
      <c r="AF69" s="149"/>
      <c r="AG69" s="149" t="s">
        <v>1341</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268" t="s">
        <v>1763</v>
      </c>
      <c r="D70" s="269"/>
      <c r="E70" s="269"/>
      <c r="F70" s="269"/>
      <c r="G70" s="26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318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31</v>
      </c>
      <c r="B71" s="169" t="s">
        <v>1764</v>
      </c>
      <c r="C71" s="184" t="s">
        <v>1760</v>
      </c>
      <c r="D71" s="170" t="s">
        <v>1340</v>
      </c>
      <c r="E71" s="171">
        <v>6</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529</v>
      </c>
      <c r="T71" s="174" t="s">
        <v>289</v>
      </c>
      <c r="U71" s="159">
        <v>0</v>
      </c>
      <c r="V71" s="159">
        <f>ROUND(E71*U71,2)</f>
        <v>0</v>
      </c>
      <c r="W71" s="159"/>
      <c r="X71" s="159" t="s">
        <v>361</v>
      </c>
      <c r="Y71" s="149"/>
      <c r="Z71" s="149"/>
      <c r="AA71" s="149"/>
      <c r="AB71" s="149"/>
      <c r="AC71" s="149"/>
      <c r="AD71" s="149"/>
      <c r="AE71" s="149"/>
      <c r="AF71" s="149"/>
      <c r="AG71" s="149" t="s">
        <v>1341</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68" t="s">
        <v>1765</v>
      </c>
      <c r="D72" s="269"/>
      <c r="E72" s="269"/>
      <c r="F72" s="269"/>
      <c r="G72" s="26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318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8">
        <v>32</v>
      </c>
      <c r="B73" s="169" t="s">
        <v>1766</v>
      </c>
      <c r="C73" s="184" t="s">
        <v>1760</v>
      </c>
      <c r="D73" s="170" t="s">
        <v>1340</v>
      </c>
      <c r="E73" s="171">
        <v>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c r="S73" s="173" t="s">
        <v>529</v>
      </c>
      <c r="T73" s="174" t="s">
        <v>289</v>
      </c>
      <c r="U73" s="159">
        <v>0</v>
      </c>
      <c r="V73" s="159">
        <f>ROUND(E73*U73,2)</f>
        <v>0</v>
      </c>
      <c r="W73" s="159"/>
      <c r="X73" s="159" t="s">
        <v>361</v>
      </c>
      <c r="Y73" s="149"/>
      <c r="Z73" s="149"/>
      <c r="AA73" s="149"/>
      <c r="AB73" s="149"/>
      <c r="AC73" s="149"/>
      <c r="AD73" s="149"/>
      <c r="AE73" s="149"/>
      <c r="AF73" s="149"/>
      <c r="AG73" s="149" t="s">
        <v>1341</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68" t="s">
        <v>1767</v>
      </c>
      <c r="D74" s="269"/>
      <c r="E74" s="269"/>
      <c r="F74" s="269"/>
      <c r="G74" s="26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318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68">
        <v>33</v>
      </c>
      <c r="B75" s="169" t="s">
        <v>1395</v>
      </c>
      <c r="C75" s="184" t="s">
        <v>1768</v>
      </c>
      <c r="D75" s="170"/>
      <c r="E75" s="171">
        <v>1</v>
      </c>
      <c r="F75" s="172"/>
      <c r="G75" s="173">
        <f>ROUND(E75*F75,2)</f>
        <v>0</v>
      </c>
      <c r="H75" s="172"/>
      <c r="I75" s="173">
        <f>ROUND(E75*H75,2)</f>
        <v>0</v>
      </c>
      <c r="J75" s="172"/>
      <c r="K75" s="173">
        <f>ROUND(E75*J75,2)</f>
        <v>0</v>
      </c>
      <c r="L75" s="173">
        <v>21</v>
      </c>
      <c r="M75" s="173">
        <f>G75*(1+L75/100)</f>
        <v>0</v>
      </c>
      <c r="N75" s="171">
        <v>0</v>
      </c>
      <c r="O75" s="171">
        <f>ROUND(E75*N75,2)</f>
        <v>0</v>
      </c>
      <c r="P75" s="171">
        <v>0</v>
      </c>
      <c r="Q75" s="171">
        <f>ROUND(E75*P75,2)</f>
        <v>0</v>
      </c>
      <c r="R75" s="173"/>
      <c r="S75" s="173" t="s">
        <v>529</v>
      </c>
      <c r="T75" s="174" t="s">
        <v>289</v>
      </c>
      <c r="U75" s="159">
        <v>0</v>
      </c>
      <c r="V75" s="159">
        <f>ROUND(E75*U75,2)</f>
        <v>0</v>
      </c>
      <c r="W75" s="159"/>
      <c r="X75" s="159" t="s">
        <v>302</v>
      </c>
      <c r="Y75" s="149"/>
      <c r="Z75" s="149"/>
      <c r="AA75" s="149"/>
      <c r="AB75" s="149"/>
      <c r="AC75" s="149"/>
      <c r="AD75" s="149"/>
      <c r="AE75" s="149"/>
      <c r="AF75" s="149"/>
      <c r="AG75" s="149" t="s">
        <v>1344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268" t="s">
        <v>1730</v>
      </c>
      <c r="D76" s="269"/>
      <c r="E76" s="269"/>
      <c r="F76" s="269"/>
      <c r="G76" s="26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318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34</v>
      </c>
      <c r="B77" s="169" t="s">
        <v>1398</v>
      </c>
      <c r="C77" s="184" t="s">
        <v>1768</v>
      </c>
      <c r="D77" s="170"/>
      <c r="E77" s="171">
        <v>2</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c r="S77" s="173" t="s">
        <v>529</v>
      </c>
      <c r="T77" s="174" t="s">
        <v>289</v>
      </c>
      <c r="U77" s="159">
        <v>0</v>
      </c>
      <c r="V77" s="159">
        <f>ROUND(E77*U77,2)</f>
        <v>0</v>
      </c>
      <c r="W77" s="159"/>
      <c r="X77" s="159" t="s">
        <v>302</v>
      </c>
      <c r="Y77" s="149"/>
      <c r="Z77" s="149"/>
      <c r="AA77" s="149"/>
      <c r="AB77" s="149"/>
      <c r="AC77" s="149"/>
      <c r="AD77" s="149"/>
      <c r="AE77" s="149"/>
      <c r="AF77" s="149"/>
      <c r="AG77" s="149" t="s">
        <v>1344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8" t="s">
        <v>1769</v>
      </c>
      <c r="D78" s="269"/>
      <c r="E78" s="269"/>
      <c r="F78" s="269"/>
      <c r="G78" s="26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318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35</v>
      </c>
      <c r="B79" s="169" t="s">
        <v>1401</v>
      </c>
      <c r="C79" s="184" t="s">
        <v>1768</v>
      </c>
      <c r="D79" s="170"/>
      <c r="E79" s="171">
        <v>1</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c r="S79" s="173" t="s">
        <v>529</v>
      </c>
      <c r="T79" s="174" t="s">
        <v>289</v>
      </c>
      <c r="U79" s="159">
        <v>0</v>
      </c>
      <c r="V79" s="159">
        <f>ROUND(E79*U79,2)</f>
        <v>0</v>
      </c>
      <c r="W79" s="159"/>
      <c r="X79" s="159" t="s">
        <v>302</v>
      </c>
      <c r="Y79" s="149"/>
      <c r="Z79" s="149"/>
      <c r="AA79" s="149"/>
      <c r="AB79" s="149"/>
      <c r="AC79" s="149"/>
      <c r="AD79" s="149"/>
      <c r="AE79" s="149"/>
      <c r="AF79" s="149"/>
      <c r="AG79" s="149" t="s">
        <v>1344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8" t="s">
        <v>1729</v>
      </c>
      <c r="D80" s="269"/>
      <c r="E80" s="269"/>
      <c r="F80" s="269"/>
      <c r="G80" s="269"/>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318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8">
        <v>36</v>
      </c>
      <c r="B81" s="169" t="s">
        <v>1404</v>
      </c>
      <c r="C81" s="184" t="s">
        <v>1768</v>
      </c>
      <c r="D81" s="170"/>
      <c r="E81" s="171">
        <v>2</v>
      </c>
      <c r="F81" s="172"/>
      <c r="G81" s="173">
        <f>ROUND(E81*F81,2)</f>
        <v>0</v>
      </c>
      <c r="H81" s="172"/>
      <c r="I81" s="173">
        <f>ROUND(E81*H81,2)</f>
        <v>0</v>
      </c>
      <c r="J81" s="172"/>
      <c r="K81" s="173">
        <f>ROUND(E81*J81,2)</f>
        <v>0</v>
      </c>
      <c r="L81" s="173">
        <v>21</v>
      </c>
      <c r="M81" s="173">
        <f>G81*(1+L81/100)</f>
        <v>0</v>
      </c>
      <c r="N81" s="171">
        <v>0</v>
      </c>
      <c r="O81" s="171">
        <f>ROUND(E81*N81,2)</f>
        <v>0</v>
      </c>
      <c r="P81" s="171">
        <v>0</v>
      </c>
      <c r="Q81" s="171">
        <f>ROUND(E81*P81,2)</f>
        <v>0</v>
      </c>
      <c r="R81" s="173"/>
      <c r="S81" s="173" t="s">
        <v>529</v>
      </c>
      <c r="T81" s="174" t="s">
        <v>289</v>
      </c>
      <c r="U81" s="159">
        <v>0</v>
      </c>
      <c r="V81" s="159">
        <f>ROUND(E81*U81,2)</f>
        <v>0</v>
      </c>
      <c r="W81" s="159"/>
      <c r="X81" s="159" t="s">
        <v>302</v>
      </c>
      <c r="Y81" s="149"/>
      <c r="Z81" s="149"/>
      <c r="AA81" s="149"/>
      <c r="AB81" s="149"/>
      <c r="AC81" s="149"/>
      <c r="AD81" s="149"/>
      <c r="AE81" s="149"/>
      <c r="AF81" s="149"/>
      <c r="AG81" s="149" t="s">
        <v>1344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8" t="s">
        <v>1770</v>
      </c>
      <c r="D82" s="269"/>
      <c r="E82" s="269"/>
      <c r="F82" s="269"/>
      <c r="G82" s="269"/>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318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37</v>
      </c>
      <c r="B83" s="169" t="s">
        <v>1407</v>
      </c>
      <c r="C83" s="184" t="s">
        <v>1768</v>
      </c>
      <c r="D83" s="170"/>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529</v>
      </c>
      <c r="T83" s="174" t="s">
        <v>289</v>
      </c>
      <c r="U83" s="159">
        <v>0</v>
      </c>
      <c r="V83" s="159">
        <f>ROUND(E83*U83,2)</f>
        <v>0</v>
      </c>
      <c r="W83" s="159"/>
      <c r="X83" s="159" t="s">
        <v>302</v>
      </c>
      <c r="Y83" s="149"/>
      <c r="Z83" s="149"/>
      <c r="AA83" s="149"/>
      <c r="AB83" s="149"/>
      <c r="AC83" s="149"/>
      <c r="AD83" s="149"/>
      <c r="AE83" s="149"/>
      <c r="AF83" s="149"/>
      <c r="AG83" s="149" t="s">
        <v>1344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8" t="s">
        <v>1771</v>
      </c>
      <c r="D84" s="269"/>
      <c r="E84" s="269"/>
      <c r="F84" s="269"/>
      <c r="G84" s="269"/>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318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38</v>
      </c>
      <c r="B85" s="169" t="s">
        <v>1421</v>
      </c>
      <c r="C85" s="184" t="s">
        <v>1772</v>
      </c>
      <c r="D85" s="170" t="s">
        <v>1340</v>
      </c>
      <c r="E85" s="171">
        <v>30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529</v>
      </c>
      <c r="T85" s="174" t="s">
        <v>289</v>
      </c>
      <c r="U85" s="159">
        <v>0</v>
      </c>
      <c r="V85" s="159">
        <f>ROUND(E85*U85,2)</f>
        <v>0</v>
      </c>
      <c r="W85" s="159"/>
      <c r="X85" s="159" t="s">
        <v>302</v>
      </c>
      <c r="Y85" s="149"/>
      <c r="Z85" s="149"/>
      <c r="AA85" s="149"/>
      <c r="AB85" s="149"/>
      <c r="AC85" s="149"/>
      <c r="AD85" s="149"/>
      <c r="AE85" s="149"/>
      <c r="AF85" s="149"/>
      <c r="AG85" s="149" t="s">
        <v>1344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8" t="s">
        <v>1773</v>
      </c>
      <c r="D86" s="269"/>
      <c r="E86" s="269"/>
      <c r="F86" s="269"/>
      <c r="G86" s="269"/>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39</v>
      </c>
      <c r="B87" s="169" t="s">
        <v>107</v>
      </c>
      <c r="C87" s="184" t="s">
        <v>1772</v>
      </c>
      <c r="D87" s="170" t="s">
        <v>1340</v>
      </c>
      <c r="E87" s="171">
        <v>4</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529</v>
      </c>
      <c r="T87" s="174" t="s">
        <v>289</v>
      </c>
      <c r="U87" s="159">
        <v>0</v>
      </c>
      <c r="V87" s="159">
        <f>ROUND(E87*U87,2)</f>
        <v>0</v>
      </c>
      <c r="W87" s="159"/>
      <c r="X87" s="159" t="s">
        <v>302</v>
      </c>
      <c r="Y87" s="149"/>
      <c r="Z87" s="149"/>
      <c r="AA87" s="149"/>
      <c r="AB87" s="149"/>
      <c r="AC87" s="149"/>
      <c r="AD87" s="149"/>
      <c r="AE87" s="149"/>
      <c r="AF87" s="149"/>
      <c r="AG87" s="149" t="s">
        <v>1344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8" t="s">
        <v>1773</v>
      </c>
      <c r="D88" s="269"/>
      <c r="E88" s="269"/>
      <c r="F88" s="269"/>
      <c r="G88" s="269"/>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318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40</v>
      </c>
      <c r="B89" s="169" t="s">
        <v>109</v>
      </c>
      <c r="C89" s="184" t="s">
        <v>1774</v>
      </c>
      <c r="D89" s="170" t="s">
        <v>1340</v>
      </c>
      <c r="E89" s="171">
        <v>6</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529</v>
      </c>
      <c r="T89" s="174" t="s">
        <v>289</v>
      </c>
      <c r="U89" s="159">
        <v>0</v>
      </c>
      <c r="V89" s="159">
        <f>ROUND(E89*U89,2)</f>
        <v>0</v>
      </c>
      <c r="W89" s="159"/>
      <c r="X89" s="159" t="s">
        <v>361</v>
      </c>
      <c r="Y89" s="149"/>
      <c r="Z89" s="149"/>
      <c r="AA89" s="149"/>
      <c r="AB89" s="149"/>
      <c r="AC89" s="149"/>
      <c r="AD89" s="149"/>
      <c r="AE89" s="149"/>
      <c r="AF89" s="149"/>
      <c r="AG89" s="149" t="s">
        <v>1341</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8" t="s">
        <v>1775</v>
      </c>
      <c r="D90" s="269"/>
      <c r="E90" s="269"/>
      <c r="F90" s="269"/>
      <c r="G90" s="26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318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41</v>
      </c>
      <c r="B91" s="169" t="s">
        <v>111</v>
      </c>
      <c r="C91" s="184" t="s">
        <v>1776</v>
      </c>
      <c r="D91" s="170" t="s">
        <v>1340</v>
      </c>
      <c r="E91" s="171">
        <v>3</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c r="S91" s="173" t="s">
        <v>529</v>
      </c>
      <c r="T91" s="174" t="s">
        <v>289</v>
      </c>
      <c r="U91" s="159">
        <v>0</v>
      </c>
      <c r="V91" s="159">
        <f>ROUND(E91*U91,2)</f>
        <v>0</v>
      </c>
      <c r="W91" s="159"/>
      <c r="X91" s="159" t="s">
        <v>361</v>
      </c>
      <c r="Y91" s="149"/>
      <c r="Z91" s="149"/>
      <c r="AA91" s="149"/>
      <c r="AB91" s="149"/>
      <c r="AC91" s="149"/>
      <c r="AD91" s="149"/>
      <c r="AE91" s="149"/>
      <c r="AF91" s="149"/>
      <c r="AG91" s="149" t="s">
        <v>1341</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8" t="s">
        <v>1777</v>
      </c>
      <c r="D92" s="269"/>
      <c r="E92" s="269"/>
      <c r="F92" s="269"/>
      <c r="G92" s="26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318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42</v>
      </c>
      <c r="B93" s="169" t="s">
        <v>1421</v>
      </c>
      <c r="C93" s="184" t="s">
        <v>1778</v>
      </c>
      <c r="D93" s="170" t="s">
        <v>1340</v>
      </c>
      <c r="E93" s="171">
        <v>6</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529</v>
      </c>
      <c r="T93" s="174" t="s">
        <v>289</v>
      </c>
      <c r="U93" s="159">
        <v>0</v>
      </c>
      <c r="V93" s="159">
        <f>ROUND(E93*U93,2)</f>
        <v>0</v>
      </c>
      <c r="W93" s="159"/>
      <c r="X93" s="159" t="s">
        <v>1779</v>
      </c>
      <c r="Y93" s="149"/>
      <c r="Z93" s="149"/>
      <c r="AA93" s="149"/>
      <c r="AB93" s="149"/>
      <c r="AC93" s="149"/>
      <c r="AD93" s="149"/>
      <c r="AE93" s="149"/>
      <c r="AF93" s="149"/>
      <c r="AG93" s="149" t="s">
        <v>1780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268" t="s">
        <v>1771</v>
      </c>
      <c r="D94" s="269"/>
      <c r="E94" s="269"/>
      <c r="F94" s="269"/>
      <c r="G94" s="26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318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43</v>
      </c>
      <c r="B95" s="169" t="s">
        <v>107</v>
      </c>
      <c r="C95" s="184" t="s">
        <v>1375</v>
      </c>
      <c r="D95" s="170" t="s">
        <v>1340</v>
      </c>
      <c r="E95" s="171">
        <v>6</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529</v>
      </c>
      <c r="T95" s="174" t="s">
        <v>289</v>
      </c>
      <c r="U95" s="159">
        <v>0</v>
      </c>
      <c r="V95" s="159">
        <f>ROUND(E95*U95,2)</f>
        <v>0</v>
      </c>
      <c r="W95" s="159"/>
      <c r="X95" s="159" t="s">
        <v>1779</v>
      </c>
      <c r="Y95" s="149"/>
      <c r="Z95" s="149"/>
      <c r="AA95" s="149"/>
      <c r="AB95" s="149"/>
      <c r="AC95" s="149"/>
      <c r="AD95" s="149"/>
      <c r="AE95" s="149"/>
      <c r="AF95" s="149"/>
      <c r="AG95" s="149" t="s">
        <v>1780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68" t="s">
        <v>1771</v>
      </c>
      <c r="D96" s="269"/>
      <c r="E96" s="269"/>
      <c r="F96" s="269"/>
      <c r="G96" s="26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318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44</v>
      </c>
      <c r="B97" s="169" t="s">
        <v>109</v>
      </c>
      <c r="C97" s="184" t="s">
        <v>1778</v>
      </c>
      <c r="D97" s="170" t="s">
        <v>1340</v>
      </c>
      <c r="E97" s="171">
        <v>18</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529</v>
      </c>
      <c r="T97" s="174" t="s">
        <v>289</v>
      </c>
      <c r="U97" s="159">
        <v>0</v>
      </c>
      <c r="V97" s="159">
        <f>ROUND(E97*U97,2)</f>
        <v>0</v>
      </c>
      <c r="W97" s="159"/>
      <c r="X97" s="159" t="s">
        <v>302</v>
      </c>
      <c r="Y97" s="149"/>
      <c r="Z97" s="149"/>
      <c r="AA97" s="149"/>
      <c r="AB97" s="149"/>
      <c r="AC97" s="149"/>
      <c r="AD97" s="149"/>
      <c r="AE97" s="149"/>
      <c r="AF97" s="149"/>
      <c r="AG97" s="149" t="s">
        <v>1344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268" t="s">
        <v>1770</v>
      </c>
      <c r="D98" s="269"/>
      <c r="E98" s="269"/>
      <c r="F98" s="269"/>
      <c r="G98" s="26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318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45</v>
      </c>
      <c r="B99" s="169" t="s">
        <v>111</v>
      </c>
      <c r="C99" s="184" t="s">
        <v>1375</v>
      </c>
      <c r="D99" s="170" t="s">
        <v>1340</v>
      </c>
      <c r="E99" s="171">
        <v>18</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529</v>
      </c>
      <c r="T99" s="174" t="s">
        <v>289</v>
      </c>
      <c r="U99" s="159">
        <v>0</v>
      </c>
      <c r="V99" s="159">
        <f>ROUND(E99*U99,2)</f>
        <v>0</v>
      </c>
      <c r="W99" s="159"/>
      <c r="X99" s="159" t="s">
        <v>302</v>
      </c>
      <c r="Y99" s="149"/>
      <c r="Z99" s="149"/>
      <c r="AA99" s="149"/>
      <c r="AB99" s="149"/>
      <c r="AC99" s="149"/>
      <c r="AD99" s="149"/>
      <c r="AE99" s="149"/>
      <c r="AF99" s="149"/>
      <c r="AG99" s="149" t="s">
        <v>1344</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56"/>
      <c r="B100" s="157"/>
      <c r="C100" s="268" t="s">
        <v>1770</v>
      </c>
      <c r="D100" s="269"/>
      <c r="E100" s="269"/>
      <c r="F100" s="269"/>
      <c r="G100" s="269"/>
      <c r="H100" s="159"/>
      <c r="I100" s="159"/>
      <c r="J100" s="159"/>
      <c r="K100" s="159"/>
      <c r="L100" s="159"/>
      <c r="M100" s="159"/>
      <c r="N100" s="158"/>
      <c r="O100" s="158"/>
      <c r="P100" s="158"/>
      <c r="Q100" s="158"/>
      <c r="R100" s="159"/>
      <c r="S100" s="159"/>
      <c r="T100" s="159"/>
      <c r="U100" s="159"/>
      <c r="V100" s="159"/>
      <c r="W100" s="159"/>
      <c r="X100" s="159"/>
      <c r="Y100" s="149"/>
      <c r="Z100" s="149"/>
      <c r="AA100" s="149"/>
      <c r="AB100" s="149"/>
      <c r="AC100" s="149"/>
      <c r="AD100" s="149"/>
      <c r="AE100" s="149"/>
      <c r="AF100" s="149"/>
      <c r="AG100" s="149" t="s">
        <v>318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46</v>
      </c>
      <c r="B101" s="169" t="s">
        <v>113</v>
      </c>
      <c r="C101" s="184" t="s">
        <v>1778</v>
      </c>
      <c r="D101" s="170" t="s">
        <v>1340</v>
      </c>
      <c r="E101" s="171">
        <v>20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529</v>
      </c>
      <c r="T101" s="174" t="s">
        <v>289</v>
      </c>
      <c r="U101" s="159">
        <v>0</v>
      </c>
      <c r="V101" s="159">
        <f>ROUND(E101*U101,2)</f>
        <v>0</v>
      </c>
      <c r="W101" s="159"/>
      <c r="X101" s="159" t="s">
        <v>302</v>
      </c>
      <c r="Y101" s="149"/>
      <c r="Z101" s="149"/>
      <c r="AA101" s="149"/>
      <c r="AB101" s="149"/>
      <c r="AC101" s="149"/>
      <c r="AD101" s="149"/>
      <c r="AE101" s="149"/>
      <c r="AF101" s="149"/>
      <c r="AG101" s="149" t="s">
        <v>1344</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8" t="s">
        <v>1781</v>
      </c>
      <c r="D102" s="269"/>
      <c r="E102" s="269"/>
      <c r="F102" s="269"/>
      <c r="G102" s="26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318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8">
        <v>47</v>
      </c>
      <c r="B103" s="169" t="s">
        <v>1423</v>
      </c>
      <c r="C103" s="184" t="s">
        <v>1375</v>
      </c>
      <c r="D103" s="170" t="s">
        <v>1340</v>
      </c>
      <c r="E103" s="171">
        <v>20</v>
      </c>
      <c r="F103" s="172"/>
      <c r="G103" s="173">
        <f>ROUND(E103*F103,2)</f>
        <v>0</v>
      </c>
      <c r="H103" s="172"/>
      <c r="I103" s="173">
        <f>ROUND(E103*H103,2)</f>
        <v>0</v>
      </c>
      <c r="J103" s="172"/>
      <c r="K103" s="173">
        <f>ROUND(E103*J103,2)</f>
        <v>0</v>
      </c>
      <c r="L103" s="173">
        <v>21</v>
      </c>
      <c r="M103" s="173">
        <f>G103*(1+L103/100)</f>
        <v>0</v>
      </c>
      <c r="N103" s="171">
        <v>0</v>
      </c>
      <c r="O103" s="171">
        <f>ROUND(E103*N103,2)</f>
        <v>0</v>
      </c>
      <c r="P103" s="171">
        <v>0</v>
      </c>
      <c r="Q103" s="171">
        <f>ROUND(E103*P103,2)</f>
        <v>0</v>
      </c>
      <c r="R103" s="173"/>
      <c r="S103" s="173" t="s">
        <v>529</v>
      </c>
      <c r="T103" s="174" t="s">
        <v>289</v>
      </c>
      <c r="U103" s="159">
        <v>0</v>
      </c>
      <c r="V103" s="159">
        <f>ROUND(E103*U103,2)</f>
        <v>0</v>
      </c>
      <c r="W103" s="159"/>
      <c r="X103" s="159" t="s">
        <v>302</v>
      </c>
      <c r="Y103" s="149"/>
      <c r="Z103" s="149"/>
      <c r="AA103" s="149"/>
      <c r="AB103" s="149"/>
      <c r="AC103" s="149"/>
      <c r="AD103" s="149"/>
      <c r="AE103" s="149"/>
      <c r="AF103" s="149"/>
      <c r="AG103" s="149" t="s">
        <v>1344</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268" t="s">
        <v>1781</v>
      </c>
      <c r="D104" s="269"/>
      <c r="E104" s="269"/>
      <c r="F104" s="269"/>
      <c r="G104" s="269"/>
      <c r="H104" s="159"/>
      <c r="I104" s="159"/>
      <c r="J104" s="159"/>
      <c r="K104" s="159"/>
      <c r="L104" s="159"/>
      <c r="M104" s="159"/>
      <c r="N104" s="158"/>
      <c r="O104" s="158"/>
      <c r="P104" s="158"/>
      <c r="Q104" s="158"/>
      <c r="R104" s="159"/>
      <c r="S104" s="159"/>
      <c r="T104" s="159"/>
      <c r="U104" s="159"/>
      <c r="V104" s="159"/>
      <c r="W104" s="159"/>
      <c r="X104" s="159"/>
      <c r="Y104" s="149"/>
      <c r="Z104" s="149"/>
      <c r="AA104" s="149"/>
      <c r="AB104" s="149"/>
      <c r="AC104" s="149"/>
      <c r="AD104" s="149"/>
      <c r="AE104" s="149"/>
      <c r="AF104" s="149"/>
      <c r="AG104" s="149" t="s">
        <v>318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48</v>
      </c>
      <c r="B105" s="169" t="s">
        <v>1425</v>
      </c>
      <c r="C105" s="184" t="s">
        <v>1778</v>
      </c>
      <c r="D105" s="170" t="s">
        <v>1340</v>
      </c>
      <c r="E105" s="171">
        <v>12</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529</v>
      </c>
      <c r="T105" s="174" t="s">
        <v>289</v>
      </c>
      <c r="U105" s="159">
        <v>0</v>
      </c>
      <c r="V105" s="159">
        <f>ROUND(E105*U105,2)</f>
        <v>0</v>
      </c>
      <c r="W105" s="159"/>
      <c r="X105" s="159" t="s">
        <v>302</v>
      </c>
      <c r="Y105" s="149"/>
      <c r="Z105" s="149"/>
      <c r="AA105" s="149"/>
      <c r="AB105" s="149"/>
      <c r="AC105" s="149"/>
      <c r="AD105" s="149"/>
      <c r="AE105" s="149"/>
      <c r="AF105" s="149"/>
      <c r="AG105" s="149" t="s">
        <v>1344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68" t="s">
        <v>1782</v>
      </c>
      <c r="D106" s="269"/>
      <c r="E106" s="269"/>
      <c r="F106" s="269"/>
      <c r="G106" s="269"/>
      <c r="H106" s="159"/>
      <c r="I106" s="159"/>
      <c r="J106" s="159"/>
      <c r="K106" s="159"/>
      <c r="L106" s="159"/>
      <c r="M106" s="159"/>
      <c r="N106" s="158"/>
      <c r="O106" s="158"/>
      <c r="P106" s="158"/>
      <c r="Q106" s="158"/>
      <c r="R106" s="159"/>
      <c r="S106" s="159"/>
      <c r="T106" s="159"/>
      <c r="U106" s="159"/>
      <c r="V106" s="159"/>
      <c r="W106" s="159"/>
      <c r="X106" s="159"/>
      <c r="Y106" s="149"/>
      <c r="Z106" s="149"/>
      <c r="AA106" s="149"/>
      <c r="AB106" s="149"/>
      <c r="AC106" s="149"/>
      <c r="AD106" s="149"/>
      <c r="AE106" s="149"/>
      <c r="AF106" s="149"/>
      <c r="AG106" s="149" t="s">
        <v>318</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68">
        <v>49</v>
      </c>
      <c r="B107" s="169" t="s">
        <v>1426</v>
      </c>
      <c r="C107" s="184" t="s">
        <v>1375</v>
      </c>
      <c r="D107" s="170" t="s">
        <v>1340</v>
      </c>
      <c r="E107" s="171">
        <v>10</v>
      </c>
      <c r="F107" s="172"/>
      <c r="G107" s="173">
        <f>ROUND(E107*F107,2)</f>
        <v>0</v>
      </c>
      <c r="H107" s="172"/>
      <c r="I107" s="173">
        <f>ROUND(E107*H107,2)</f>
        <v>0</v>
      </c>
      <c r="J107" s="172"/>
      <c r="K107" s="173">
        <f>ROUND(E107*J107,2)</f>
        <v>0</v>
      </c>
      <c r="L107" s="173">
        <v>21</v>
      </c>
      <c r="M107" s="173">
        <f>G107*(1+L107/100)</f>
        <v>0</v>
      </c>
      <c r="N107" s="171">
        <v>0</v>
      </c>
      <c r="O107" s="171">
        <f>ROUND(E107*N107,2)</f>
        <v>0</v>
      </c>
      <c r="P107" s="171">
        <v>0</v>
      </c>
      <c r="Q107" s="171">
        <f>ROUND(E107*P107,2)</f>
        <v>0</v>
      </c>
      <c r="R107" s="173"/>
      <c r="S107" s="173" t="s">
        <v>529</v>
      </c>
      <c r="T107" s="174" t="s">
        <v>289</v>
      </c>
      <c r="U107" s="159">
        <v>0</v>
      </c>
      <c r="V107" s="159">
        <f>ROUND(E107*U107,2)</f>
        <v>0</v>
      </c>
      <c r="W107" s="159"/>
      <c r="X107" s="159" t="s">
        <v>302</v>
      </c>
      <c r="Y107" s="149"/>
      <c r="Z107" s="149"/>
      <c r="AA107" s="149"/>
      <c r="AB107" s="149"/>
      <c r="AC107" s="149"/>
      <c r="AD107" s="149"/>
      <c r="AE107" s="149"/>
      <c r="AF107" s="149"/>
      <c r="AG107" s="149" t="s">
        <v>1344</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268" t="s">
        <v>1782</v>
      </c>
      <c r="D108" s="269"/>
      <c r="E108" s="269"/>
      <c r="F108" s="269"/>
      <c r="G108" s="26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318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68">
        <v>50</v>
      </c>
      <c r="B109" s="169" t="s">
        <v>1427</v>
      </c>
      <c r="C109" s="184" t="s">
        <v>1778</v>
      </c>
      <c r="D109" s="170" t="s">
        <v>1340</v>
      </c>
      <c r="E109" s="171">
        <v>28</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529</v>
      </c>
      <c r="T109" s="174" t="s">
        <v>289</v>
      </c>
      <c r="U109" s="159">
        <v>0</v>
      </c>
      <c r="V109" s="159">
        <f>ROUND(E109*U109,2)</f>
        <v>0</v>
      </c>
      <c r="W109" s="159"/>
      <c r="X109" s="159" t="s">
        <v>302</v>
      </c>
      <c r="Y109" s="149"/>
      <c r="Z109" s="149"/>
      <c r="AA109" s="149"/>
      <c r="AB109" s="149"/>
      <c r="AC109" s="149"/>
      <c r="AD109" s="149"/>
      <c r="AE109" s="149"/>
      <c r="AF109" s="149"/>
      <c r="AG109" s="149" t="s">
        <v>1344</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68" t="s">
        <v>1783</v>
      </c>
      <c r="D110" s="269"/>
      <c r="E110" s="269"/>
      <c r="F110" s="269"/>
      <c r="G110" s="26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318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8">
        <v>51</v>
      </c>
      <c r="B111" s="169" t="s">
        <v>1429</v>
      </c>
      <c r="C111" s="184" t="s">
        <v>1375</v>
      </c>
      <c r="D111" s="170" t="s">
        <v>1340</v>
      </c>
      <c r="E111" s="171">
        <v>20</v>
      </c>
      <c r="F111" s="172"/>
      <c r="G111" s="173">
        <f>ROUND(E111*F111,2)</f>
        <v>0</v>
      </c>
      <c r="H111" s="172"/>
      <c r="I111" s="173">
        <f>ROUND(E111*H111,2)</f>
        <v>0</v>
      </c>
      <c r="J111" s="172"/>
      <c r="K111" s="173">
        <f>ROUND(E111*J111,2)</f>
        <v>0</v>
      </c>
      <c r="L111" s="173">
        <v>21</v>
      </c>
      <c r="M111" s="173">
        <f>G111*(1+L111/100)</f>
        <v>0</v>
      </c>
      <c r="N111" s="171">
        <v>0</v>
      </c>
      <c r="O111" s="171">
        <f>ROUND(E111*N111,2)</f>
        <v>0</v>
      </c>
      <c r="P111" s="171">
        <v>0</v>
      </c>
      <c r="Q111" s="171">
        <f>ROUND(E111*P111,2)</f>
        <v>0</v>
      </c>
      <c r="R111" s="173"/>
      <c r="S111" s="173" t="s">
        <v>529</v>
      </c>
      <c r="T111" s="174" t="s">
        <v>289</v>
      </c>
      <c r="U111" s="159">
        <v>0</v>
      </c>
      <c r="V111" s="159">
        <f>ROUND(E111*U111,2)</f>
        <v>0</v>
      </c>
      <c r="W111" s="159"/>
      <c r="X111" s="159" t="s">
        <v>302</v>
      </c>
      <c r="Y111" s="149"/>
      <c r="Z111" s="149"/>
      <c r="AA111" s="149"/>
      <c r="AB111" s="149"/>
      <c r="AC111" s="149"/>
      <c r="AD111" s="149"/>
      <c r="AE111" s="149"/>
      <c r="AF111" s="149"/>
      <c r="AG111" s="149" t="s">
        <v>1344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268" t="s">
        <v>1783</v>
      </c>
      <c r="D112" s="269"/>
      <c r="E112" s="269"/>
      <c r="F112" s="269"/>
      <c r="G112" s="269"/>
      <c r="H112" s="159"/>
      <c r="I112" s="159"/>
      <c r="J112" s="159"/>
      <c r="K112" s="159"/>
      <c r="L112" s="159"/>
      <c r="M112" s="159"/>
      <c r="N112" s="158"/>
      <c r="O112" s="158"/>
      <c r="P112" s="158"/>
      <c r="Q112" s="158"/>
      <c r="R112" s="159"/>
      <c r="S112" s="159"/>
      <c r="T112" s="159"/>
      <c r="U112" s="159"/>
      <c r="V112" s="159"/>
      <c r="W112" s="159"/>
      <c r="X112" s="159"/>
      <c r="Y112" s="149"/>
      <c r="Z112" s="149"/>
      <c r="AA112" s="149"/>
      <c r="AB112" s="149"/>
      <c r="AC112" s="149"/>
      <c r="AD112" s="149"/>
      <c r="AE112" s="149"/>
      <c r="AF112" s="149"/>
      <c r="AG112" s="149" t="s">
        <v>318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52</v>
      </c>
      <c r="B113" s="169" t="s">
        <v>1432</v>
      </c>
      <c r="C113" s="184" t="s">
        <v>1778</v>
      </c>
      <c r="D113" s="170" t="s">
        <v>1340</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529</v>
      </c>
      <c r="T113" s="174" t="s">
        <v>289</v>
      </c>
      <c r="U113" s="159">
        <v>0</v>
      </c>
      <c r="V113" s="159">
        <f>ROUND(E113*U113,2)</f>
        <v>0</v>
      </c>
      <c r="W113" s="159"/>
      <c r="X113" s="159" t="s">
        <v>302</v>
      </c>
      <c r="Y113" s="149"/>
      <c r="Z113" s="149"/>
      <c r="AA113" s="149"/>
      <c r="AB113" s="149"/>
      <c r="AC113" s="149"/>
      <c r="AD113" s="149"/>
      <c r="AE113" s="149"/>
      <c r="AF113" s="149"/>
      <c r="AG113" s="149" t="s">
        <v>1344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8" t="s">
        <v>1784</v>
      </c>
      <c r="D114" s="269"/>
      <c r="E114" s="269"/>
      <c r="F114" s="269"/>
      <c r="G114" s="26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318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53</v>
      </c>
      <c r="B115" s="169" t="s">
        <v>1435</v>
      </c>
      <c r="C115" s="184" t="s">
        <v>1375</v>
      </c>
      <c r="D115" s="170" t="s">
        <v>1340</v>
      </c>
      <c r="E115" s="171">
        <v>10</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529</v>
      </c>
      <c r="T115" s="174" t="s">
        <v>289</v>
      </c>
      <c r="U115" s="159">
        <v>0</v>
      </c>
      <c r="V115" s="159">
        <f>ROUND(E115*U115,2)</f>
        <v>0</v>
      </c>
      <c r="W115" s="159"/>
      <c r="X115" s="159" t="s">
        <v>302</v>
      </c>
      <c r="Y115" s="149"/>
      <c r="Z115" s="149"/>
      <c r="AA115" s="149"/>
      <c r="AB115" s="149"/>
      <c r="AC115" s="149"/>
      <c r="AD115" s="149"/>
      <c r="AE115" s="149"/>
      <c r="AF115" s="149"/>
      <c r="AG115" s="149" t="s">
        <v>1344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8" t="s">
        <v>1784</v>
      </c>
      <c r="D116" s="269"/>
      <c r="E116" s="269"/>
      <c r="F116" s="269"/>
      <c r="G116" s="26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318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283</v>
      </c>
      <c r="B117" s="162" t="s">
        <v>188</v>
      </c>
      <c r="C117" s="182" t="s">
        <v>191</v>
      </c>
      <c r="D117" s="163"/>
      <c r="E117" s="164"/>
      <c r="F117" s="165"/>
      <c r="G117" s="165">
        <f>SUMIF(AG118:AG129,"&lt;&gt;NOR",G118:G129)</f>
        <v>0</v>
      </c>
      <c r="H117" s="165"/>
      <c r="I117" s="165">
        <f>SUM(I118:I129)</f>
        <v>0</v>
      </c>
      <c r="J117" s="165"/>
      <c r="K117" s="165">
        <f>SUM(K118:K129)</f>
        <v>0</v>
      </c>
      <c r="L117" s="165"/>
      <c r="M117" s="165">
        <f>SUM(M118:M129)</f>
        <v>0</v>
      </c>
      <c r="N117" s="164"/>
      <c r="O117" s="164">
        <f>SUM(O118:O129)</f>
        <v>0</v>
      </c>
      <c r="P117" s="164"/>
      <c r="Q117" s="164">
        <f>SUM(Q118:Q129)</f>
        <v>0</v>
      </c>
      <c r="R117" s="165"/>
      <c r="S117" s="165"/>
      <c r="T117" s="166"/>
      <c r="U117" s="160"/>
      <c r="V117" s="160">
        <f>SUM(V118:V129)</f>
        <v>0</v>
      </c>
      <c r="W117" s="160"/>
      <c r="X117" s="160"/>
      <c r="AG117" t="s">
        <v>284</v>
      </c>
    </row>
    <row r="118" spans="1:60" outlineLevel="1" x14ac:dyDescent="0.2">
      <c r="A118" s="168">
        <v>54</v>
      </c>
      <c r="B118" s="169" t="s">
        <v>1445</v>
      </c>
      <c r="C118" s="184" t="s">
        <v>1785</v>
      </c>
      <c r="D118" s="170" t="s">
        <v>1340</v>
      </c>
      <c r="E118" s="171">
        <v>10</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529</v>
      </c>
      <c r="T118" s="174" t="s">
        <v>289</v>
      </c>
      <c r="U118" s="159">
        <v>0</v>
      </c>
      <c r="V118" s="159">
        <f>ROUND(E118*U118,2)</f>
        <v>0</v>
      </c>
      <c r="W118" s="159"/>
      <c r="X118" s="159" t="s">
        <v>361</v>
      </c>
      <c r="Y118" s="149"/>
      <c r="Z118" s="149"/>
      <c r="AA118" s="149"/>
      <c r="AB118" s="149"/>
      <c r="AC118" s="149"/>
      <c r="AD118" s="149"/>
      <c r="AE118" s="149"/>
      <c r="AF118" s="149"/>
      <c r="AG118" s="149" t="s">
        <v>1341</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8" t="s">
        <v>1786</v>
      </c>
      <c r="D119" s="269"/>
      <c r="E119" s="269"/>
      <c r="F119" s="269"/>
      <c r="G119" s="26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318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1446</v>
      </c>
      <c r="C120" s="184" t="s">
        <v>1787</v>
      </c>
      <c r="D120" s="170" t="s">
        <v>1340</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529</v>
      </c>
      <c r="T120" s="174" t="s">
        <v>289</v>
      </c>
      <c r="U120" s="159">
        <v>0</v>
      </c>
      <c r="V120" s="159">
        <f>ROUND(E120*U120,2)</f>
        <v>0</v>
      </c>
      <c r="W120" s="159"/>
      <c r="X120" s="159" t="s">
        <v>361</v>
      </c>
      <c r="Y120" s="149"/>
      <c r="Z120" s="149"/>
      <c r="AA120" s="149"/>
      <c r="AB120" s="149"/>
      <c r="AC120" s="149"/>
      <c r="AD120" s="149"/>
      <c r="AE120" s="149"/>
      <c r="AF120" s="149"/>
      <c r="AG120" s="149" t="s">
        <v>1341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8" t="s">
        <v>1388</v>
      </c>
      <c r="D121" s="269"/>
      <c r="E121" s="269"/>
      <c r="F121" s="269"/>
      <c r="G121" s="26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318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56</v>
      </c>
      <c r="B122" s="169" t="s">
        <v>1448</v>
      </c>
      <c r="C122" s="184" t="s">
        <v>1788</v>
      </c>
      <c r="D122" s="170" t="s">
        <v>1340</v>
      </c>
      <c r="E122" s="171">
        <v>20</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529</v>
      </c>
      <c r="T122" s="174" t="s">
        <v>289</v>
      </c>
      <c r="U122" s="159">
        <v>0</v>
      </c>
      <c r="V122" s="159">
        <f>ROUND(E122*U122,2)</f>
        <v>0</v>
      </c>
      <c r="W122" s="159"/>
      <c r="X122" s="159" t="s">
        <v>361</v>
      </c>
      <c r="Y122" s="149"/>
      <c r="Z122" s="149"/>
      <c r="AA122" s="149"/>
      <c r="AB122" s="149"/>
      <c r="AC122" s="149"/>
      <c r="AD122" s="149"/>
      <c r="AE122" s="149"/>
      <c r="AF122" s="149"/>
      <c r="AG122" s="149" t="s">
        <v>1341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8" t="s">
        <v>1388</v>
      </c>
      <c r="D123" s="269"/>
      <c r="E123" s="269"/>
      <c r="F123" s="269"/>
      <c r="G123" s="26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318</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57</v>
      </c>
      <c r="B124" s="169" t="s">
        <v>1449</v>
      </c>
      <c r="C124" s="184" t="s">
        <v>1789</v>
      </c>
      <c r="D124" s="170" t="s">
        <v>1340</v>
      </c>
      <c r="E124" s="171">
        <v>8</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529</v>
      </c>
      <c r="T124" s="174" t="s">
        <v>289</v>
      </c>
      <c r="U124" s="159">
        <v>0</v>
      </c>
      <c r="V124" s="159">
        <f>ROUND(E124*U124,2)</f>
        <v>0</v>
      </c>
      <c r="W124" s="159"/>
      <c r="X124" s="159" t="s">
        <v>361</v>
      </c>
      <c r="Y124" s="149"/>
      <c r="Z124" s="149"/>
      <c r="AA124" s="149"/>
      <c r="AB124" s="149"/>
      <c r="AC124" s="149"/>
      <c r="AD124" s="149"/>
      <c r="AE124" s="149"/>
      <c r="AF124" s="149"/>
      <c r="AG124" s="149" t="s">
        <v>1341</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68" t="s">
        <v>1388</v>
      </c>
      <c r="D125" s="269"/>
      <c r="E125" s="269"/>
      <c r="F125" s="269"/>
      <c r="G125" s="269"/>
      <c r="H125" s="159"/>
      <c r="I125" s="159"/>
      <c r="J125" s="159"/>
      <c r="K125" s="159"/>
      <c r="L125" s="159"/>
      <c r="M125" s="159"/>
      <c r="N125" s="158"/>
      <c r="O125" s="158"/>
      <c r="P125" s="158"/>
      <c r="Q125" s="158"/>
      <c r="R125" s="159"/>
      <c r="S125" s="159"/>
      <c r="T125" s="159"/>
      <c r="U125" s="159"/>
      <c r="V125" s="159"/>
      <c r="W125" s="159"/>
      <c r="X125" s="159"/>
      <c r="Y125" s="149"/>
      <c r="Z125" s="149"/>
      <c r="AA125" s="149"/>
      <c r="AB125" s="149"/>
      <c r="AC125" s="149"/>
      <c r="AD125" s="149"/>
      <c r="AE125" s="149"/>
      <c r="AF125" s="149"/>
      <c r="AG125" s="149" t="s">
        <v>318</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58</v>
      </c>
      <c r="B126" s="169" t="s">
        <v>1451</v>
      </c>
      <c r="C126" s="184" t="s">
        <v>1790</v>
      </c>
      <c r="D126" s="170" t="s">
        <v>1340</v>
      </c>
      <c r="E126" s="171">
        <v>8</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529</v>
      </c>
      <c r="T126" s="174" t="s">
        <v>289</v>
      </c>
      <c r="U126" s="159">
        <v>0</v>
      </c>
      <c r="V126" s="159">
        <f>ROUND(E126*U126,2)</f>
        <v>0</v>
      </c>
      <c r="W126" s="159"/>
      <c r="X126" s="159" t="s">
        <v>361</v>
      </c>
      <c r="Y126" s="149"/>
      <c r="Z126" s="149"/>
      <c r="AA126" s="149"/>
      <c r="AB126" s="149"/>
      <c r="AC126" s="149"/>
      <c r="AD126" s="149"/>
      <c r="AE126" s="149"/>
      <c r="AF126" s="149"/>
      <c r="AG126" s="149" t="s">
        <v>1341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68" t="s">
        <v>1388</v>
      </c>
      <c r="D127" s="269"/>
      <c r="E127" s="269"/>
      <c r="F127" s="269"/>
      <c r="G127" s="26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318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59</v>
      </c>
      <c r="B128" s="169" t="s">
        <v>1453</v>
      </c>
      <c r="C128" s="184" t="s">
        <v>1791</v>
      </c>
      <c r="D128" s="170" t="s">
        <v>1340</v>
      </c>
      <c r="E128" s="171">
        <v>6</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529</v>
      </c>
      <c r="T128" s="174" t="s">
        <v>289</v>
      </c>
      <c r="U128" s="159">
        <v>0</v>
      </c>
      <c r="V128" s="159">
        <f>ROUND(E128*U128,2)</f>
        <v>0</v>
      </c>
      <c r="W128" s="159"/>
      <c r="X128" s="159" t="s">
        <v>361</v>
      </c>
      <c r="Y128" s="149"/>
      <c r="Z128" s="149"/>
      <c r="AA128" s="149"/>
      <c r="AB128" s="149"/>
      <c r="AC128" s="149"/>
      <c r="AD128" s="149"/>
      <c r="AE128" s="149"/>
      <c r="AF128" s="149"/>
      <c r="AG128" s="149" t="s">
        <v>1341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268" t="s">
        <v>1388</v>
      </c>
      <c r="D129" s="269"/>
      <c r="E129" s="269"/>
      <c r="F129" s="269"/>
      <c r="G129" s="26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318</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1" t="s">
        <v>283</v>
      </c>
      <c r="B130" s="162" t="s">
        <v>192</v>
      </c>
      <c r="C130" s="182" t="s">
        <v>193</v>
      </c>
      <c r="D130" s="163"/>
      <c r="E130" s="164"/>
      <c r="F130" s="165"/>
      <c r="G130" s="165">
        <f>SUMIF(AG131:AG134,"&lt;&gt;NOR",G131:G134)</f>
        <v>0</v>
      </c>
      <c r="H130" s="165"/>
      <c r="I130" s="165">
        <f>SUM(I131:I134)</f>
        <v>0</v>
      </c>
      <c r="J130" s="165"/>
      <c r="K130" s="165">
        <f>SUM(K131:K134)</f>
        <v>0</v>
      </c>
      <c r="L130" s="165"/>
      <c r="M130" s="165">
        <f>SUM(M131:M134)</f>
        <v>0</v>
      </c>
      <c r="N130" s="164"/>
      <c r="O130" s="164">
        <f>SUM(O131:O134)</f>
        <v>0</v>
      </c>
      <c r="P130" s="164"/>
      <c r="Q130" s="164">
        <f>SUM(Q131:Q134)</f>
        <v>0</v>
      </c>
      <c r="R130" s="165"/>
      <c r="S130" s="165"/>
      <c r="T130" s="166"/>
      <c r="U130" s="160"/>
      <c r="V130" s="160">
        <f>SUM(V131:V134)</f>
        <v>0</v>
      </c>
      <c r="W130" s="160"/>
      <c r="X130" s="160"/>
      <c r="AG130" t="s">
        <v>284</v>
      </c>
    </row>
    <row r="131" spans="1:60" outlineLevel="1" x14ac:dyDescent="0.2">
      <c r="A131" s="168">
        <v>60</v>
      </c>
      <c r="B131" s="169" t="s">
        <v>1462</v>
      </c>
      <c r="C131" s="184" t="s">
        <v>1351</v>
      </c>
      <c r="D131" s="170" t="s">
        <v>518</v>
      </c>
      <c r="E131" s="171">
        <v>20</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529</v>
      </c>
      <c r="T131" s="174" t="s">
        <v>289</v>
      </c>
      <c r="U131" s="159">
        <v>0</v>
      </c>
      <c r="V131" s="159">
        <f>ROUND(E131*U131,2)</f>
        <v>0</v>
      </c>
      <c r="W131" s="159"/>
      <c r="X131" s="159" t="s">
        <v>302</v>
      </c>
      <c r="Y131" s="149"/>
      <c r="Z131" s="149"/>
      <c r="AA131" s="149"/>
      <c r="AB131" s="149"/>
      <c r="AC131" s="149"/>
      <c r="AD131" s="149"/>
      <c r="AE131" s="149"/>
      <c r="AF131" s="149"/>
      <c r="AG131" s="149" t="s">
        <v>1344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68" t="s">
        <v>1792</v>
      </c>
      <c r="D132" s="269"/>
      <c r="E132" s="269"/>
      <c r="F132" s="269"/>
      <c r="G132" s="26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318</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8">
        <v>61</v>
      </c>
      <c r="B133" s="169" t="s">
        <v>117</v>
      </c>
      <c r="C133" s="184" t="s">
        <v>1351</v>
      </c>
      <c r="D133" s="170" t="s">
        <v>518</v>
      </c>
      <c r="E133" s="171">
        <v>10</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c r="S133" s="173" t="s">
        <v>529</v>
      </c>
      <c r="T133" s="174" t="s">
        <v>289</v>
      </c>
      <c r="U133" s="159">
        <v>0</v>
      </c>
      <c r="V133" s="159">
        <f>ROUND(E133*U133,2)</f>
        <v>0</v>
      </c>
      <c r="W133" s="159"/>
      <c r="X133" s="159" t="s">
        <v>302</v>
      </c>
      <c r="Y133" s="149"/>
      <c r="Z133" s="149"/>
      <c r="AA133" s="149"/>
      <c r="AB133" s="149"/>
      <c r="AC133" s="149"/>
      <c r="AD133" s="149"/>
      <c r="AE133" s="149"/>
      <c r="AF133" s="149"/>
      <c r="AG133" s="149" t="s">
        <v>1344</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268" t="s">
        <v>1793</v>
      </c>
      <c r="D134" s="269"/>
      <c r="E134" s="269"/>
      <c r="F134" s="269"/>
      <c r="G134" s="26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318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x14ac:dyDescent="0.2">
      <c r="A135" s="161" t="s">
        <v>283</v>
      </c>
      <c r="B135" s="162" t="s">
        <v>196</v>
      </c>
      <c r="C135" s="182" t="s">
        <v>198</v>
      </c>
      <c r="D135" s="163"/>
      <c r="E135" s="164"/>
      <c r="F135" s="165"/>
      <c r="G135" s="165">
        <f>SUMIF(AG136:AG145,"&lt;&gt;NOR",G136:G145)</f>
        <v>0</v>
      </c>
      <c r="H135" s="165"/>
      <c r="I135" s="165">
        <f>SUM(I136:I145)</f>
        <v>0</v>
      </c>
      <c r="J135" s="165"/>
      <c r="K135" s="165">
        <f>SUM(K136:K145)</f>
        <v>0</v>
      </c>
      <c r="L135" s="165"/>
      <c r="M135" s="165">
        <f>SUM(M136:M145)</f>
        <v>0</v>
      </c>
      <c r="N135" s="164"/>
      <c r="O135" s="164">
        <f>SUM(O136:O145)</f>
        <v>0</v>
      </c>
      <c r="P135" s="164"/>
      <c r="Q135" s="164">
        <f>SUM(Q136:Q145)</f>
        <v>0</v>
      </c>
      <c r="R135" s="165"/>
      <c r="S135" s="165"/>
      <c r="T135" s="166"/>
      <c r="U135" s="160"/>
      <c r="V135" s="160">
        <f>SUM(V136:V145)</f>
        <v>0</v>
      </c>
      <c r="W135" s="160"/>
      <c r="X135" s="160"/>
      <c r="AG135" t="s">
        <v>284</v>
      </c>
    </row>
    <row r="136" spans="1:60" outlineLevel="1" x14ac:dyDescent="0.2">
      <c r="A136" s="168">
        <v>62</v>
      </c>
      <c r="B136" s="169" t="s">
        <v>1476</v>
      </c>
      <c r="C136" s="184" t="s">
        <v>1468</v>
      </c>
      <c r="D136" s="170" t="s">
        <v>1340</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529</v>
      </c>
      <c r="T136" s="174" t="s">
        <v>289</v>
      </c>
      <c r="U136" s="159">
        <v>0</v>
      </c>
      <c r="V136" s="159">
        <f>ROUND(E136*U136,2)</f>
        <v>0</v>
      </c>
      <c r="W136" s="159"/>
      <c r="X136" s="159" t="s">
        <v>361</v>
      </c>
      <c r="Y136" s="149"/>
      <c r="Z136" s="149"/>
      <c r="AA136" s="149"/>
      <c r="AB136" s="149"/>
      <c r="AC136" s="149"/>
      <c r="AD136" s="149"/>
      <c r="AE136" s="149"/>
      <c r="AF136" s="149"/>
      <c r="AG136" s="149" t="s">
        <v>1341</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68" t="s">
        <v>1459</v>
      </c>
      <c r="D137" s="269"/>
      <c r="E137" s="269"/>
      <c r="F137" s="269"/>
      <c r="G137" s="269"/>
      <c r="H137" s="159"/>
      <c r="I137" s="159"/>
      <c r="J137" s="159"/>
      <c r="K137" s="159"/>
      <c r="L137" s="159"/>
      <c r="M137" s="159"/>
      <c r="N137" s="158"/>
      <c r="O137" s="158"/>
      <c r="P137" s="158"/>
      <c r="Q137" s="158"/>
      <c r="R137" s="159"/>
      <c r="S137" s="159"/>
      <c r="T137" s="159"/>
      <c r="U137" s="159"/>
      <c r="V137" s="159"/>
      <c r="W137" s="159"/>
      <c r="X137" s="159"/>
      <c r="Y137" s="149"/>
      <c r="Z137" s="149"/>
      <c r="AA137" s="149"/>
      <c r="AB137" s="149"/>
      <c r="AC137" s="149"/>
      <c r="AD137" s="149"/>
      <c r="AE137" s="149"/>
      <c r="AF137" s="149"/>
      <c r="AG137" s="149" t="s">
        <v>318</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63</v>
      </c>
      <c r="B138" s="169" t="s">
        <v>1477</v>
      </c>
      <c r="C138" s="184" t="s">
        <v>1351</v>
      </c>
      <c r="D138" s="170" t="s">
        <v>518</v>
      </c>
      <c r="E138" s="171">
        <v>40</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529</v>
      </c>
      <c r="T138" s="174" t="s">
        <v>289</v>
      </c>
      <c r="U138" s="159">
        <v>0</v>
      </c>
      <c r="V138" s="159">
        <f>ROUND(E138*U138,2)</f>
        <v>0</v>
      </c>
      <c r="W138" s="159"/>
      <c r="X138" s="159" t="s">
        <v>302</v>
      </c>
      <c r="Y138" s="149"/>
      <c r="Z138" s="149"/>
      <c r="AA138" s="149"/>
      <c r="AB138" s="149"/>
      <c r="AC138" s="149"/>
      <c r="AD138" s="149"/>
      <c r="AE138" s="149"/>
      <c r="AF138" s="149"/>
      <c r="AG138" s="149" t="s">
        <v>1344</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68" t="s">
        <v>1473</v>
      </c>
      <c r="D139" s="269"/>
      <c r="E139" s="269"/>
      <c r="F139" s="269"/>
      <c r="G139" s="269"/>
      <c r="H139" s="159"/>
      <c r="I139" s="159"/>
      <c r="J139" s="159"/>
      <c r="K139" s="159"/>
      <c r="L139" s="159"/>
      <c r="M139" s="159"/>
      <c r="N139" s="158"/>
      <c r="O139" s="158"/>
      <c r="P139" s="158"/>
      <c r="Q139" s="158"/>
      <c r="R139" s="159"/>
      <c r="S139" s="159"/>
      <c r="T139" s="159"/>
      <c r="U139" s="159"/>
      <c r="V139" s="159"/>
      <c r="W139" s="159"/>
      <c r="X139" s="159"/>
      <c r="Y139" s="149"/>
      <c r="Z139" s="149"/>
      <c r="AA139" s="149"/>
      <c r="AB139" s="149"/>
      <c r="AC139" s="149"/>
      <c r="AD139" s="149"/>
      <c r="AE139" s="149"/>
      <c r="AF139" s="149"/>
      <c r="AG139" s="149" t="s">
        <v>318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64</v>
      </c>
      <c r="B140" s="169" t="s">
        <v>1478</v>
      </c>
      <c r="C140" s="184" t="s">
        <v>1357</v>
      </c>
      <c r="D140" s="170" t="s">
        <v>1340</v>
      </c>
      <c r="E140" s="171">
        <v>16</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529</v>
      </c>
      <c r="T140" s="174" t="s">
        <v>289</v>
      </c>
      <c r="U140" s="159">
        <v>0</v>
      </c>
      <c r="V140" s="159">
        <f>ROUND(E140*U140,2)</f>
        <v>0</v>
      </c>
      <c r="W140" s="159"/>
      <c r="X140" s="159" t="s">
        <v>361</v>
      </c>
      <c r="Y140" s="149"/>
      <c r="Z140" s="149"/>
      <c r="AA140" s="149"/>
      <c r="AB140" s="149"/>
      <c r="AC140" s="149"/>
      <c r="AD140" s="149"/>
      <c r="AE140" s="149"/>
      <c r="AF140" s="149"/>
      <c r="AG140" s="149" t="s">
        <v>1341</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268" t="s">
        <v>1473</v>
      </c>
      <c r="D141" s="269"/>
      <c r="E141" s="269"/>
      <c r="F141" s="269"/>
      <c r="G141" s="26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318</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65</v>
      </c>
      <c r="B142" s="169" t="s">
        <v>1479</v>
      </c>
      <c r="C142" s="184" t="s">
        <v>1454</v>
      </c>
      <c r="D142" s="170" t="s">
        <v>1340</v>
      </c>
      <c r="E142" s="171">
        <v>4</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529</v>
      </c>
      <c r="T142" s="174" t="s">
        <v>289</v>
      </c>
      <c r="U142" s="159">
        <v>0</v>
      </c>
      <c r="V142" s="159">
        <f>ROUND(E142*U142,2)</f>
        <v>0</v>
      </c>
      <c r="W142" s="159"/>
      <c r="X142" s="159" t="s">
        <v>302</v>
      </c>
      <c r="Y142" s="149"/>
      <c r="Z142" s="149"/>
      <c r="AA142" s="149"/>
      <c r="AB142" s="149"/>
      <c r="AC142" s="149"/>
      <c r="AD142" s="149"/>
      <c r="AE142" s="149"/>
      <c r="AF142" s="149"/>
      <c r="AG142" s="149" t="s">
        <v>1344</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68" t="s">
        <v>1459</v>
      </c>
      <c r="D143" s="269"/>
      <c r="E143" s="269"/>
      <c r="F143" s="269"/>
      <c r="G143" s="26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318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66</v>
      </c>
      <c r="B144" s="169" t="s">
        <v>1480</v>
      </c>
      <c r="C144" s="184" t="s">
        <v>1387</v>
      </c>
      <c r="D144" s="170" t="s">
        <v>1340</v>
      </c>
      <c r="E144" s="171">
        <v>10</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529</v>
      </c>
      <c r="T144" s="174" t="s">
        <v>289</v>
      </c>
      <c r="U144" s="159">
        <v>0</v>
      </c>
      <c r="V144" s="159">
        <f>ROUND(E144*U144,2)</f>
        <v>0</v>
      </c>
      <c r="W144" s="159"/>
      <c r="X144" s="159" t="s">
        <v>302</v>
      </c>
      <c r="Y144" s="149"/>
      <c r="Z144" s="149"/>
      <c r="AA144" s="149"/>
      <c r="AB144" s="149"/>
      <c r="AC144" s="149"/>
      <c r="AD144" s="149"/>
      <c r="AE144" s="149"/>
      <c r="AF144" s="149"/>
      <c r="AG144" s="149" t="s">
        <v>1344</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8" t="s">
        <v>1388</v>
      </c>
      <c r="D145" s="269"/>
      <c r="E145" s="269"/>
      <c r="F145" s="269"/>
      <c r="G145" s="26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318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283</v>
      </c>
      <c r="B146" s="162" t="s">
        <v>199</v>
      </c>
      <c r="C146" s="182" t="s">
        <v>189</v>
      </c>
      <c r="D146" s="163"/>
      <c r="E146" s="164"/>
      <c r="F146" s="165"/>
      <c r="G146" s="165">
        <f>SUMIF(AG147:AG167,"&lt;&gt;NOR",G147:G167)</f>
        <v>0</v>
      </c>
      <c r="H146" s="165"/>
      <c r="I146" s="165">
        <f>SUM(I147:I167)</f>
        <v>0</v>
      </c>
      <c r="J146" s="165"/>
      <c r="K146" s="165">
        <f>SUM(K147:K167)</f>
        <v>0</v>
      </c>
      <c r="L146" s="165"/>
      <c r="M146" s="165">
        <f>SUM(M147:M167)</f>
        <v>0</v>
      </c>
      <c r="N146" s="164"/>
      <c r="O146" s="164">
        <f>SUM(O147:O167)</f>
        <v>0</v>
      </c>
      <c r="P146" s="164"/>
      <c r="Q146" s="164">
        <f>SUM(Q147:Q167)</f>
        <v>0</v>
      </c>
      <c r="R146" s="165"/>
      <c r="S146" s="165"/>
      <c r="T146" s="166"/>
      <c r="U146" s="160"/>
      <c r="V146" s="160">
        <f>SUM(V147:V167)</f>
        <v>0</v>
      </c>
      <c r="W146" s="160"/>
      <c r="X146" s="160"/>
      <c r="AG146" t="s">
        <v>284</v>
      </c>
    </row>
    <row r="147" spans="1:60" outlineLevel="1" x14ac:dyDescent="0.2">
      <c r="A147" s="175">
        <v>67</v>
      </c>
      <c r="B147" s="176" t="s">
        <v>1481</v>
      </c>
      <c r="C147" s="183" t="s">
        <v>1794</v>
      </c>
      <c r="D147" s="177" t="s">
        <v>1340</v>
      </c>
      <c r="E147" s="178">
        <v>100</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c r="S147" s="180" t="s">
        <v>529</v>
      </c>
      <c r="T147" s="181" t="s">
        <v>289</v>
      </c>
      <c r="U147" s="159">
        <v>0</v>
      </c>
      <c r="V147" s="159">
        <f>ROUND(E147*U147,2)</f>
        <v>0</v>
      </c>
      <c r="W147" s="159"/>
      <c r="X147" s="159" t="s">
        <v>361</v>
      </c>
      <c r="Y147" s="149"/>
      <c r="Z147" s="149"/>
      <c r="AA147" s="149"/>
      <c r="AB147" s="149"/>
      <c r="AC147" s="149"/>
      <c r="AD147" s="149"/>
      <c r="AE147" s="149"/>
      <c r="AF147" s="149"/>
      <c r="AG147" s="149" t="s">
        <v>1341</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68</v>
      </c>
      <c r="B148" s="176" t="s">
        <v>1484</v>
      </c>
      <c r="C148" s="183" t="s">
        <v>1602</v>
      </c>
      <c r="D148" s="177" t="s">
        <v>1340</v>
      </c>
      <c r="E148" s="178">
        <v>100</v>
      </c>
      <c r="F148" s="179"/>
      <c r="G148" s="180">
        <f>ROUND(E148*F148,2)</f>
        <v>0</v>
      </c>
      <c r="H148" s="179"/>
      <c r="I148" s="180">
        <f>ROUND(E148*H148,2)</f>
        <v>0</v>
      </c>
      <c r="J148" s="179"/>
      <c r="K148" s="180">
        <f>ROUND(E148*J148,2)</f>
        <v>0</v>
      </c>
      <c r="L148" s="180">
        <v>21</v>
      </c>
      <c r="M148" s="180">
        <f>G148*(1+L148/100)</f>
        <v>0</v>
      </c>
      <c r="N148" s="178">
        <v>0</v>
      </c>
      <c r="O148" s="178">
        <f>ROUND(E148*N148,2)</f>
        <v>0</v>
      </c>
      <c r="P148" s="178">
        <v>0</v>
      </c>
      <c r="Q148" s="178">
        <f>ROUND(E148*P148,2)</f>
        <v>0</v>
      </c>
      <c r="R148" s="180"/>
      <c r="S148" s="180" t="s">
        <v>529</v>
      </c>
      <c r="T148" s="181" t="s">
        <v>289</v>
      </c>
      <c r="U148" s="159">
        <v>0</v>
      </c>
      <c r="V148" s="159">
        <f>ROUND(E148*U148,2)</f>
        <v>0</v>
      </c>
      <c r="W148" s="159"/>
      <c r="X148" s="159" t="s">
        <v>361</v>
      </c>
      <c r="Y148" s="149"/>
      <c r="Z148" s="149"/>
      <c r="AA148" s="149"/>
      <c r="AB148" s="149"/>
      <c r="AC148" s="149"/>
      <c r="AD148" s="149"/>
      <c r="AE148" s="149"/>
      <c r="AF148" s="149"/>
      <c r="AG148" s="149" t="s">
        <v>1341</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69</v>
      </c>
      <c r="B149" s="176" t="s">
        <v>1486</v>
      </c>
      <c r="C149" s="183" t="s">
        <v>1604</v>
      </c>
      <c r="D149" s="177" t="s">
        <v>1340</v>
      </c>
      <c r="E149" s="178">
        <v>50</v>
      </c>
      <c r="F149" s="179"/>
      <c r="G149" s="180">
        <f>ROUND(E149*F149,2)</f>
        <v>0</v>
      </c>
      <c r="H149" s="179"/>
      <c r="I149" s="180">
        <f>ROUND(E149*H149,2)</f>
        <v>0</v>
      </c>
      <c r="J149" s="179"/>
      <c r="K149" s="180">
        <f>ROUND(E149*J149,2)</f>
        <v>0</v>
      </c>
      <c r="L149" s="180">
        <v>21</v>
      </c>
      <c r="M149" s="180">
        <f>G149*(1+L149/100)</f>
        <v>0</v>
      </c>
      <c r="N149" s="178">
        <v>0</v>
      </c>
      <c r="O149" s="178">
        <f>ROUND(E149*N149,2)</f>
        <v>0</v>
      </c>
      <c r="P149" s="178">
        <v>0</v>
      </c>
      <c r="Q149" s="178">
        <f>ROUND(E149*P149,2)</f>
        <v>0</v>
      </c>
      <c r="R149" s="180"/>
      <c r="S149" s="180" t="s">
        <v>529</v>
      </c>
      <c r="T149" s="181" t="s">
        <v>289</v>
      </c>
      <c r="U149" s="159">
        <v>0</v>
      </c>
      <c r="V149" s="159">
        <f>ROUND(E149*U149,2)</f>
        <v>0</v>
      </c>
      <c r="W149" s="159"/>
      <c r="X149" s="159" t="s">
        <v>361</v>
      </c>
      <c r="Y149" s="149"/>
      <c r="Z149" s="149"/>
      <c r="AA149" s="149"/>
      <c r="AB149" s="149"/>
      <c r="AC149" s="149"/>
      <c r="AD149" s="149"/>
      <c r="AE149" s="149"/>
      <c r="AF149" s="149"/>
      <c r="AG149" s="149" t="s">
        <v>1341</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8">
        <v>70</v>
      </c>
      <c r="B150" s="169" t="s">
        <v>1488</v>
      </c>
      <c r="C150" s="184" t="s">
        <v>1606</v>
      </c>
      <c r="D150" s="170" t="s">
        <v>1340</v>
      </c>
      <c r="E150" s="171">
        <v>10</v>
      </c>
      <c r="F150" s="172"/>
      <c r="G150" s="173">
        <f>ROUND(E150*F150,2)</f>
        <v>0</v>
      </c>
      <c r="H150" s="172"/>
      <c r="I150" s="173">
        <f>ROUND(E150*H150,2)</f>
        <v>0</v>
      </c>
      <c r="J150" s="172"/>
      <c r="K150" s="173">
        <f>ROUND(E150*J150,2)</f>
        <v>0</v>
      </c>
      <c r="L150" s="173">
        <v>21</v>
      </c>
      <c r="M150" s="173">
        <f>G150*(1+L150/100)</f>
        <v>0</v>
      </c>
      <c r="N150" s="171">
        <v>0</v>
      </c>
      <c r="O150" s="171">
        <f>ROUND(E150*N150,2)</f>
        <v>0</v>
      </c>
      <c r="P150" s="171">
        <v>0</v>
      </c>
      <c r="Q150" s="171">
        <f>ROUND(E150*P150,2)</f>
        <v>0</v>
      </c>
      <c r="R150" s="173"/>
      <c r="S150" s="173" t="s">
        <v>529</v>
      </c>
      <c r="T150" s="174" t="s">
        <v>289</v>
      </c>
      <c r="U150" s="159">
        <v>0</v>
      </c>
      <c r="V150" s="159">
        <f>ROUND(E150*U150,2)</f>
        <v>0</v>
      </c>
      <c r="W150" s="159"/>
      <c r="X150" s="159" t="s">
        <v>361</v>
      </c>
      <c r="Y150" s="149"/>
      <c r="Z150" s="149"/>
      <c r="AA150" s="149"/>
      <c r="AB150" s="149"/>
      <c r="AC150" s="149"/>
      <c r="AD150" s="149"/>
      <c r="AE150" s="149"/>
      <c r="AF150" s="149"/>
      <c r="AG150" s="149" t="s">
        <v>1341</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268" t="s">
        <v>1607</v>
      </c>
      <c r="D151" s="269"/>
      <c r="E151" s="269"/>
      <c r="F151" s="269"/>
      <c r="G151" s="26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318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71</v>
      </c>
      <c r="B152" s="169" t="s">
        <v>1490</v>
      </c>
      <c r="C152" s="184" t="s">
        <v>1606</v>
      </c>
      <c r="D152" s="170" t="s">
        <v>1340</v>
      </c>
      <c r="E152" s="171">
        <v>10</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529</v>
      </c>
      <c r="T152" s="174" t="s">
        <v>289</v>
      </c>
      <c r="U152" s="159">
        <v>0</v>
      </c>
      <c r="V152" s="159">
        <f>ROUND(E152*U152,2)</f>
        <v>0</v>
      </c>
      <c r="W152" s="159"/>
      <c r="X152" s="159" t="s">
        <v>361</v>
      </c>
      <c r="Y152" s="149"/>
      <c r="Z152" s="149"/>
      <c r="AA152" s="149"/>
      <c r="AB152" s="149"/>
      <c r="AC152" s="149"/>
      <c r="AD152" s="149"/>
      <c r="AE152" s="149"/>
      <c r="AF152" s="149"/>
      <c r="AG152" s="149" t="s">
        <v>1341</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68" t="s">
        <v>1609</v>
      </c>
      <c r="D153" s="269"/>
      <c r="E153" s="269"/>
      <c r="F153" s="269"/>
      <c r="G153" s="26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318</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68">
        <v>72</v>
      </c>
      <c r="B154" s="169" t="s">
        <v>1491</v>
      </c>
      <c r="C154" s="184" t="s">
        <v>1611</v>
      </c>
      <c r="D154" s="170" t="s">
        <v>518</v>
      </c>
      <c r="E154" s="171">
        <v>20</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c r="S154" s="173" t="s">
        <v>529</v>
      </c>
      <c r="T154" s="174" t="s">
        <v>289</v>
      </c>
      <c r="U154" s="159">
        <v>0</v>
      </c>
      <c r="V154" s="159">
        <f>ROUND(E154*U154,2)</f>
        <v>0</v>
      </c>
      <c r="W154" s="159"/>
      <c r="X154" s="159" t="s">
        <v>361</v>
      </c>
      <c r="Y154" s="149"/>
      <c r="Z154" s="149"/>
      <c r="AA154" s="149"/>
      <c r="AB154" s="149"/>
      <c r="AC154" s="149"/>
      <c r="AD154" s="149"/>
      <c r="AE154" s="149"/>
      <c r="AF154" s="149"/>
      <c r="AG154" s="149" t="s">
        <v>1341</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8" t="s">
        <v>1612</v>
      </c>
      <c r="D155" s="269"/>
      <c r="E155" s="269"/>
      <c r="F155" s="269"/>
      <c r="G155" s="269"/>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318</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73</v>
      </c>
      <c r="B156" s="169" t="s">
        <v>1493</v>
      </c>
      <c r="C156" s="184" t="s">
        <v>1611</v>
      </c>
      <c r="D156" s="170" t="s">
        <v>518</v>
      </c>
      <c r="E156" s="171">
        <v>20</v>
      </c>
      <c r="F156" s="172"/>
      <c r="G156" s="173">
        <f>ROUND(E156*F156,2)</f>
        <v>0</v>
      </c>
      <c r="H156" s="172"/>
      <c r="I156" s="173">
        <f>ROUND(E156*H156,2)</f>
        <v>0</v>
      </c>
      <c r="J156" s="172"/>
      <c r="K156" s="173">
        <f>ROUND(E156*J156,2)</f>
        <v>0</v>
      </c>
      <c r="L156" s="173">
        <v>21</v>
      </c>
      <c r="M156" s="173">
        <f>G156*(1+L156/100)</f>
        <v>0</v>
      </c>
      <c r="N156" s="171">
        <v>0</v>
      </c>
      <c r="O156" s="171">
        <f>ROUND(E156*N156,2)</f>
        <v>0</v>
      </c>
      <c r="P156" s="171">
        <v>0</v>
      </c>
      <c r="Q156" s="171">
        <f>ROUND(E156*P156,2)</f>
        <v>0</v>
      </c>
      <c r="R156" s="173"/>
      <c r="S156" s="173" t="s">
        <v>529</v>
      </c>
      <c r="T156" s="174" t="s">
        <v>289</v>
      </c>
      <c r="U156" s="159">
        <v>0</v>
      </c>
      <c r="V156" s="159">
        <f>ROUND(E156*U156,2)</f>
        <v>0</v>
      </c>
      <c r="W156" s="159"/>
      <c r="X156" s="159" t="s">
        <v>361</v>
      </c>
      <c r="Y156" s="149"/>
      <c r="Z156" s="149"/>
      <c r="AA156" s="149"/>
      <c r="AB156" s="149"/>
      <c r="AC156" s="149"/>
      <c r="AD156" s="149"/>
      <c r="AE156" s="149"/>
      <c r="AF156" s="149"/>
      <c r="AG156" s="149" t="s">
        <v>1341</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268" t="s">
        <v>1795</v>
      </c>
      <c r="D157" s="269"/>
      <c r="E157" s="269"/>
      <c r="F157" s="269"/>
      <c r="G157" s="269"/>
      <c r="H157" s="159"/>
      <c r="I157" s="159"/>
      <c r="J157" s="159"/>
      <c r="K157" s="159"/>
      <c r="L157" s="159"/>
      <c r="M157" s="159"/>
      <c r="N157" s="158"/>
      <c r="O157" s="158"/>
      <c r="P157" s="158"/>
      <c r="Q157" s="158"/>
      <c r="R157" s="159"/>
      <c r="S157" s="159"/>
      <c r="T157" s="159"/>
      <c r="U157" s="159"/>
      <c r="V157" s="159"/>
      <c r="W157" s="159"/>
      <c r="X157" s="159"/>
      <c r="Y157" s="149"/>
      <c r="Z157" s="149"/>
      <c r="AA157" s="149"/>
      <c r="AB157" s="149"/>
      <c r="AC157" s="149"/>
      <c r="AD157" s="149"/>
      <c r="AE157" s="149"/>
      <c r="AF157" s="149"/>
      <c r="AG157" s="149" t="s">
        <v>318</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8">
        <v>74</v>
      </c>
      <c r="B158" s="169" t="s">
        <v>1494</v>
      </c>
      <c r="C158" s="184" t="s">
        <v>1616</v>
      </c>
      <c r="D158" s="170" t="s">
        <v>1340</v>
      </c>
      <c r="E158" s="171">
        <v>1</v>
      </c>
      <c r="F158" s="172"/>
      <c r="G158" s="173">
        <f>ROUND(E158*F158,2)</f>
        <v>0</v>
      </c>
      <c r="H158" s="172"/>
      <c r="I158" s="173">
        <f>ROUND(E158*H158,2)</f>
        <v>0</v>
      </c>
      <c r="J158" s="172"/>
      <c r="K158" s="173">
        <f>ROUND(E158*J158,2)</f>
        <v>0</v>
      </c>
      <c r="L158" s="173">
        <v>21</v>
      </c>
      <c r="M158" s="173">
        <f>G158*(1+L158/100)</f>
        <v>0</v>
      </c>
      <c r="N158" s="171">
        <v>0</v>
      </c>
      <c r="O158" s="171">
        <f>ROUND(E158*N158,2)</f>
        <v>0</v>
      </c>
      <c r="P158" s="171">
        <v>0</v>
      </c>
      <c r="Q158" s="171">
        <f>ROUND(E158*P158,2)</f>
        <v>0</v>
      </c>
      <c r="R158" s="173"/>
      <c r="S158" s="173" t="s">
        <v>529</v>
      </c>
      <c r="T158" s="174" t="s">
        <v>289</v>
      </c>
      <c r="U158" s="159">
        <v>0</v>
      </c>
      <c r="V158" s="159">
        <f>ROUND(E158*U158,2)</f>
        <v>0</v>
      </c>
      <c r="W158" s="159"/>
      <c r="X158" s="159" t="s">
        <v>302</v>
      </c>
      <c r="Y158" s="149"/>
      <c r="Z158" s="149"/>
      <c r="AA158" s="149"/>
      <c r="AB158" s="149"/>
      <c r="AC158" s="149"/>
      <c r="AD158" s="149"/>
      <c r="AE158" s="149"/>
      <c r="AF158" s="149"/>
      <c r="AG158" s="149" t="s">
        <v>1344</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268" t="s">
        <v>1617</v>
      </c>
      <c r="D159" s="269"/>
      <c r="E159" s="269"/>
      <c r="F159" s="269"/>
      <c r="G159" s="269"/>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318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8">
        <v>75</v>
      </c>
      <c r="B160" s="169" t="s">
        <v>1495</v>
      </c>
      <c r="C160" s="184" t="s">
        <v>1619</v>
      </c>
      <c r="D160" s="170" t="s">
        <v>518</v>
      </c>
      <c r="E160" s="171">
        <v>30</v>
      </c>
      <c r="F160" s="172"/>
      <c r="G160" s="173">
        <f>ROUND(E160*F160,2)</f>
        <v>0</v>
      </c>
      <c r="H160" s="172"/>
      <c r="I160" s="173">
        <f>ROUND(E160*H160,2)</f>
        <v>0</v>
      </c>
      <c r="J160" s="172"/>
      <c r="K160" s="173">
        <f>ROUND(E160*J160,2)</f>
        <v>0</v>
      </c>
      <c r="L160" s="173">
        <v>21</v>
      </c>
      <c r="M160" s="173">
        <f>G160*(1+L160/100)</f>
        <v>0</v>
      </c>
      <c r="N160" s="171">
        <v>0</v>
      </c>
      <c r="O160" s="171">
        <f>ROUND(E160*N160,2)</f>
        <v>0</v>
      </c>
      <c r="P160" s="171">
        <v>0</v>
      </c>
      <c r="Q160" s="171">
        <f>ROUND(E160*P160,2)</f>
        <v>0</v>
      </c>
      <c r="R160" s="173"/>
      <c r="S160" s="173" t="s">
        <v>529</v>
      </c>
      <c r="T160" s="174" t="s">
        <v>289</v>
      </c>
      <c r="U160" s="159">
        <v>0</v>
      </c>
      <c r="V160" s="159">
        <f>ROUND(E160*U160,2)</f>
        <v>0</v>
      </c>
      <c r="W160" s="159"/>
      <c r="X160" s="159" t="s">
        <v>361</v>
      </c>
      <c r="Y160" s="149"/>
      <c r="Z160" s="149"/>
      <c r="AA160" s="149"/>
      <c r="AB160" s="149"/>
      <c r="AC160" s="149"/>
      <c r="AD160" s="149"/>
      <c r="AE160" s="149"/>
      <c r="AF160" s="149"/>
      <c r="AG160" s="149" t="s">
        <v>1341</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268" t="s">
        <v>1620</v>
      </c>
      <c r="D161" s="269"/>
      <c r="E161" s="269"/>
      <c r="F161" s="269"/>
      <c r="G161" s="26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318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8">
        <v>76</v>
      </c>
      <c r="B162" s="169" t="s">
        <v>1497</v>
      </c>
      <c r="C162" s="184" t="s">
        <v>1622</v>
      </c>
      <c r="D162" s="170" t="s">
        <v>518</v>
      </c>
      <c r="E162" s="171">
        <v>10</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529</v>
      </c>
      <c r="T162" s="174" t="s">
        <v>289</v>
      </c>
      <c r="U162" s="159">
        <v>0</v>
      </c>
      <c r="V162" s="159">
        <f>ROUND(E162*U162,2)</f>
        <v>0</v>
      </c>
      <c r="W162" s="159"/>
      <c r="X162" s="159" t="s">
        <v>361</v>
      </c>
      <c r="Y162" s="149"/>
      <c r="Z162" s="149"/>
      <c r="AA162" s="149"/>
      <c r="AB162" s="149"/>
      <c r="AC162" s="149"/>
      <c r="AD162" s="149"/>
      <c r="AE162" s="149"/>
      <c r="AF162" s="149"/>
      <c r="AG162" s="149" t="s">
        <v>1341</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268" t="s">
        <v>1623</v>
      </c>
      <c r="D163" s="269"/>
      <c r="E163" s="269"/>
      <c r="F163" s="269"/>
      <c r="G163" s="269"/>
      <c r="H163" s="159"/>
      <c r="I163" s="159"/>
      <c r="J163" s="159"/>
      <c r="K163" s="159"/>
      <c r="L163" s="159"/>
      <c r="M163" s="159"/>
      <c r="N163" s="158"/>
      <c r="O163" s="158"/>
      <c r="P163" s="158"/>
      <c r="Q163" s="158"/>
      <c r="R163" s="159"/>
      <c r="S163" s="159"/>
      <c r="T163" s="159"/>
      <c r="U163" s="159"/>
      <c r="V163" s="159"/>
      <c r="W163" s="159"/>
      <c r="X163" s="159"/>
      <c r="Y163" s="149"/>
      <c r="Z163" s="149"/>
      <c r="AA163" s="149"/>
      <c r="AB163" s="149"/>
      <c r="AC163" s="149"/>
      <c r="AD163" s="149"/>
      <c r="AE163" s="149"/>
      <c r="AF163" s="149"/>
      <c r="AG163" s="149" t="s">
        <v>318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68">
        <v>77</v>
      </c>
      <c r="B164" s="169" t="s">
        <v>1498</v>
      </c>
      <c r="C164" s="184" t="s">
        <v>1625</v>
      </c>
      <c r="D164" s="170" t="s">
        <v>518</v>
      </c>
      <c r="E164" s="171">
        <v>40</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529</v>
      </c>
      <c r="T164" s="174" t="s">
        <v>289</v>
      </c>
      <c r="U164" s="159">
        <v>0</v>
      </c>
      <c r="V164" s="159">
        <f>ROUND(E164*U164,2)</f>
        <v>0</v>
      </c>
      <c r="W164" s="159"/>
      <c r="X164" s="159" t="s">
        <v>361</v>
      </c>
      <c r="Y164" s="149"/>
      <c r="Z164" s="149"/>
      <c r="AA164" s="149"/>
      <c r="AB164" s="149"/>
      <c r="AC164" s="149"/>
      <c r="AD164" s="149"/>
      <c r="AE164" s="149"/>
      <c r="AF164" s="149"/>
      <c r="AG164" s="149" t="s">
        <v>1341</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68" t="s">
        <v>1626</v>
      </c>
      <c r="D165" s="269"/>
      <c r="E165" s="269"/>
      <c r="F165" s="269"/>
      <c r="G165" s="26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318</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8">
        <v>78</v>
      </c>
      <c r="B166" s="169" t="s">
        <v>1499</v>
      </c>
      <c r="C166" s="184" t="s">
        <v>1628</v>
      </c>
      <c r="D166" s="170" t="s">
        <v>518</v>
      </c>
      <c r="E166" s="171">
        <v>10</v>
      </c>
      <c r="F166" s="172"/>
      <c r="G166" s="173">
        <f>ROUND(E166*F166,2)</f>
        <v>0</v>
      </c>
      <c r="H166" s="172"/>
      <c r="I166" s="173">
        <f>ROUND(E166*H166,2)</f>
        <v>0</v>
      </c>
      <c r="J166" s="172"/>
      <c r="K166" s="173">
        <f>ROUND(E166*J166,2)</f>
        <v>0</v>
      </c>
      <c r="L166" s="173">
        <v>21</v>
      </c>
      <c r="M166" s="173">
        <f>G166*(1+L166/100)</f>
        <v>0</v>
      </c>
      <c r="N166" s="171">
        <v>0</v>
      </c>
      <c r="O166" s="171">
        <f>ROUND(E166*N166,2)</f>
        <v>0</v>
      </c>
      <c r="P166" s="171">
        <v>0</v>
      </c>
      <c r="Q166" s="171">
        <f>ROUND(E166*P166,2)</f>
        <v>0</v>
      </c>
      <c r="R166" s="173"/>
      <c r="S166" s="173" t="s">
        <v>529</v>
      </c>
      <c r="T166" s="174" t="s">
        <v>289</v>
      </c>
      <c r="U166" s="159">
        <v>0</v>
      </c>
      <c r="V166" s="159">
        <f>ROUND(E166*U166,2)</f>
        <v>0</v>
      </c>
      <c r="W166" s="159"/>
      <c r="X166" s="159" t="s">
        <v>361</v>
      </c>
      <c r="Y166" s="149"/>
      <c r="Z166" s="149"/>
      <c r="AA166" s="149"/>
      <c r="AB166" s="149"/>
      <c r="AC166" s="149"/>
      <c r="AD166" s="149"/>
      <c r="AE166" s="149"/>
      <c r="AF166" s="149"/>
      <c r="AG166" s="149" t="s">
        <v>1341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268" t="s">
        <v>1629</v>
      </c>
      <c r="D167" s="269"/>
      <c r="E167" s="269"/>
      <c r="F167" s="269"/>
      <c r="G167" s="26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318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
      <c r="A168" s="161" t="s">
        <v>283</v>
      </c>
      <c r="B168" s="162" t="s">
        <v>200</v>
      </c>
      <c r="C168" s="182" t="s">
        <v>156</v>
      </c>
      <c r="D168" s="163"/>
      <c r="E168" s="164"/>
      <c r="F168" s="165"/>
      <c r="G168" s="165">
        <f>SUMIF(AG169:AG172,"&lt;&gt;NOR",G169:G172)</f>
        <v>0</v>
      </c>
      <c r="H168" s="165"/>
      <c r="I168" s="165">
        <f>SUM(I169:I172)</f>
        <v>0</v>
      </c>
      <c r="J168" s="165"/>
      <c r="K168" s="165">
        <f>SUM(K169:K172)</f>
        <v>0</v>
      </c>
      <c r="L168" s="165"/>
      <c r="M168" s="165">
        <f>SUM(M169:M172)</f>
        <v>0</v>
      </c>
      <c r="N168" s="164"/>
      <c r="O168" s="164">
        <f>SUM(O169:O172)</f>
        <v>0</v>
      </c>
      <c r="P168" s="164"/>
      <c r="Q168" s="164">
        <f>SUM(Q169:Q172)</f>
        <v>0</v>
      </c>
      <c r="R168" s="165"/>
      <c r="S168" s="165"/>
      <c r="T168" s="166"/>
      <c r="U168" s="160"/>
      <c r="V168" s="160">
        <f>SUM(V169:V172)</f>
        <v>0</v>
      </c>
      <c r="W168" s="160"/>
      <c r="X168" s="160"/>
      <c r="AG168" t="s">
        <v>284</v>
      </c>
    </row>
    <row r="169" spans="1:60" outlineLevel="1" x14ac:dyDescent="0.2">
      <c r="A169" s="168">
        <v>79</v>
      </c>
      <c r="B169" s="169" t="s">
        <v>1507</v>
      </c>
      <c r="C169" s="184" t="s">
        <v>1631</v>
      </c>
      <c r="D169" s="170" t="s">
        <v>300</v>
      </c>
      <c r="E169" s="171">
        <v>5</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529</v>
      </c>
      <c r="T169" s="174" t="s">
        <v>289</v>
      </c>
      <c r="U169" s="159">
        <v>0</v>
      </c>
      <c r="V169" s="159">
        <f>ROUND(E169*U169,2)</f>
        <v>0</v>
      </c>
      <c r="W169" s="159"/>
      <c r="X169" s="159" t="s">
        <v>302</v>
      </c>
      <c r="Y169" s="149"/>
      <c r="Z169" s="149"/>
      <c r="AA169" s="149"/>
      <c r="AB169" s="149"/>
      <c r="AC169" s="149"/>
      <c r="AD169" s="149"/>
      <c r="AE169" s="149"/>
      <c r="AF169" s="149"/>
      <c r="AG169" s="149" t="s">
        <v>1344</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8" t="s">
        <v>1632</v>
      </c>
      <c r="D170" s="269"/>
      <c r="E170" s="269"/>
      <c r="F170" s="269"/>
      <c r="G170" s="269"/>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318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80</v>
      </c>
      <c r="B171" s="169" t="s">
        <v>1509</v>
      </c>
      <c r="C171" s="184" t="s">
        <v>1631</v>
      </c>
      <c r="D171" s="170" t="s">
        <v>300</v>
      </c>
      <c r="E171" s="171">
        <v>3</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529</v>
      </c>
      <c r="T171" s="174" t="s">
        <v>289</v>
      </c>
      <c r="U171" s="159">
        <v>0</v>
      </c>
      <c r="V171" s="159">
        <f>ROUND(E171*U171,2)</f>
        <v>0</v>
      </c>
      <c r="W171" s="159"/>
      <c r="X171" s="159" t="s">
        <v>302</v>
      </c>
      <c r="Y171" s="149"/>
      <c r="Z171" s="149"/>
      <c r="AA171" s="149"/>
      <c r="AB171" s="149"/>
      <c r="AC171" s="149"/>
      <c r="AD171" s="149"/>
      <c r="AE171" s="149"/>
      <c r="AF171" s="149"/>
      <c r="AG171" s="149" t="s">
        <v>1344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268" t="s">
        <v>1634</v>
      </c>
      <c r="D172" s="269"/>
      <c r="E172" s="269"/>
      <c r="F172" s="269"/>
      <c r="G172" s="269"/>
      <c r="H172" s="159"/>
      <c r="I172" s="159"/>
      <c r="J172" s="159"/>
      <c r="K172" s="159"/>
      <c r="L172" s="159"/>
      <c r="M172" s="159"/>
      <c r="N172" s="158"/>
      <c r="O172" s="158"/>
      <c r="P172" s="158"/>
      <c r="Q172" s="158"/>
      <c r="R172" s="159"/>
      <c r="S172" s="159"/>
      <c r="T172" s="159"/>
      <c r="U172" s="159"/>
      <c r="V172" s="159"/>
      <c r="W172" s="159"/>
      <c r="X172" s="159"/>
      <c r="Y172" s="149"/>
      <c r="Z172" s="149"/>
      <c r="AA172" s="149"/>
      <c r="AB172" s="149"/>
      <c r="AC172" s="149"/>
      <c r="AD172" s="149"/>
      <c r="AE172" s="149"/>
      <c r="AF172" s="149"/>
      <c r="AG172" s="149" t="s">
        <v>318</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283</v>
      </c>
      <c r="B173" s="162" t="s">
        <v>202</v>
      </c>
      <c r="C173" s="182" t="s">
        <v>197</v>
      </c>
      <c r="D173" s="163"/>
      <c r="E173" s="164"/>
      <c r="F173" s="165"/>
      <c r="G173" s="165">
        <f>SUMIF(AG174:AG175,"&lt;&gt;NOR",G174:G175)</f>
        <v>0</v>
      </c>
      <c r="H173" s="165"/>
      <c r="I173" s="165">
        <f>SUM(I174:I175)</f>
        <v>0</v>
      </c>
      <c r="J173" s="165"/>
      <c r="K173" s="165">
        <f>SUM(K174:K175)</f>
        <v>0</v>
      </c>
      <c r="L173" s="165"/>
      <c r="M173" s="165">
        <f>SUM(M174:M175)</f>
        <v>0</v>
      </c>
      <c r="N173" s="164"/>
      <c r="O173" s="164">
        <f>SUM(O174:O175)</f>
        <v>0</v>
      </c>
      <c r="P173" s="164"/>
      <c r="Q173" s="164">
        <f>SUM(Q174:Q175)</f>
        <v>0</v>
      </c>
      <c r="R173" s="165"/>
      <c r="S173" s="165"/>
      <c r="T173" s="166"/>
      <c r="U173" s="160"/>
      <c r="V173" s="160">
        <f>SUM(V174:V175)</f>
        <v>0</v>
      </c>
      <c r="W173" s="160"/>
      <c r="X173" s="160"/>
      <c r="AG173" t="s">
        <v>284</v>
      </c>
    </row>
    <row r="174" spans="1:60" outlineLevel="1" x14ac:dyDescent="0.2">
      <c r="A174" s="168">
        <v>81</v>
      </c>
      <c r="B174" s="169" t="s">
        <v>1519</v>
      </c>
      <c r="C174" s="184" t="s">
        <v>197</v>
      </c>
      <c r="D174" s="170" t="s">
        <v>300</v>
      </c>
      <c r="E174" s="171">
        <v>25</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c r="S174" s="173" t="s">
        <v>529</v>
      </c>
      <c r="T174" s="174" t="s">
        <v>289</v>
      </c>
      <c r="U174" s="159">
        <v>0</v>
      </c>
      <c r="V174" s="159">
        <f>ROUND(E174*U174,2)</f>
        <v>0</v>
      </c>
      <c r="W174" s="159"/>
      <c r="X174" s="159" t="s">
        <v>302</v>
      </c>
      <c r="Y174" s="149"/>
      <c r="Z174" s="149"/>
      <c r="AA174" s="149"/>
      <c r="AB174" s="149"/>
      <c r="AC174" s="149"/>
      <c r="AD174" s="149"/>
      <c r="AE174" s="149"/>
      <c r="AF174" s="149"/>
      <c r="AG174" s="149" t="s">
        <v>1344</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8" t="s">
        <v>1640</v>
      </c>
      <c r="D175" s="269"/>
      <c r="E175" s="269"/>
      <c r="F175" s="269"/>
      <c r="G175" s="269"/>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318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283</v>
      </c>
      <c r="B176" s="162" t="s">
        <v>203</v>
      </c>
      <c r="C176" s="182" t="s">
        <v>31</v>
      </c>
      <c r="D176" s="163"/>
      <c r="E176" s="164"/>
      <c r="F176" s="165"/>
      <c r="G176" s="165">
        <f>SUMIF(AG177:AG180,"&lt;&gt;NOR",G177:G180)</f>
        <v>0</v>
      </c>
      <c r="H176" s="165"/>
      <c r="I176" s="165">
        <f>SUM(I177:I180)</f>
        <v>0</v>
      </c>
      <c r="J176" s="165"/>
      <c r="K176" s="165">
        <f>SUM(K177:K180)</f>
        <v>0</v>
      </c>
      <c r="L176" s="165"/>
      <c r="M176" s="165">
        <f>SUM(M177:M180)</f>
        <v>0</v>
      </c>
      <c r="N176" s="164"/>
      <c r="O176" s="164">
        <f>SUM(O177:O180)</f>
        <v>0</v>
      </c>
      <c r="P176" s="164"/>
      <c r="Q176" s="164">
        <f>SUM(Q177:Q180)</f>
        <v>0</v>
      </c>
      <c r="R176" s="165"/>
      <c r="S176" s="165"/>
      <c r="T176" s="166"/>
      <c r="U176" s="160"/>
      <c r="V176" s="160">
        <f>SUM(V177:V180)</f>
        <v>0</v>
      </c>
      <c r="W176" s="160"/>
      <c r="X176" s="160"/>
      <c r="AG176" t="s">
        <v>284</v>
      </c>
    </row>
    <row r="177" spans="1:60" outlineLevel="1" x14ac:dyDescent="0.2">
      <c r="A177" s="175">
        <v>82</v>
      </c>
      <c r="B177" s="176" t="s">
        <v>1524</v>
      </c>
      <c r="C177" s="183" t="s">
        <v>31</v>
      </c>
      <c r="D177" s="177" t="s">
        <v>940</v>
      </c>
      <c r="E177" s="178">
        <v>1</v>
      </c>
      <c r="F177" s="179"/>
      <c r="G177" s="180">
        <f>ROUND(E177*F177,2)</f>
        <v>0</v>
      </c>
      <c r="H177" s="179"/>
      <c r="I177" s="180">
        <f>ROUND(E177*H177,2)</f>
        <v>0</v>
      </c>
      <c r="J177" s="179"/>
      <c r="K177" s="180">
        <f>ROUND(E177*J177,2)</f>
        <v>0</v>
      </c>
      <c r="L177" s="180">
        <v>21</v>
      </c>
      <c r="M177" s="180">
        <f>G177*(1+L177/100)</f>
        <v>0</v>
      </c>
      <c r="N177" s="178">
        <v>0</v>
      </c>
      <c r="O177" s="178">
        <f>ROUND(E177*N177,2)</f>
        <v>0</v>
      </c>
      <c r="P177" s="178">
        <v>0</v>
      </c>
      <c r="Q177" s="178">
        <f>ROUND(E177*P177,2)</f>
        <v>0</v>
      </c>
      <c r="R177" s="180"/>
      <c r="S177" s="180" t="s">
        <v>529</v>
      </c>
      <c r="T177" s="181" t="s">
        <v>289</v>
      </c>
      <c r="U177" s="159">
        <v>0</v>
      </c>
      <c r="V177" s="159">
        <f>ROUND(E177*U177,2)</f>
        <v>0</v>
      </c>
      <c r="W177" s="159"/>
      <c r="X177" s="159" t="s">
        <v>302</v>
      </c>
      <c r="Y177" s="149"/>
      <c r="Z177" s="149"/>
      <c r="AA177" s="149"/>
      <c r="AB177" s="149"/>
      <c r="AC177" s="149"/>
      <c r="AD177" s="149"/>
      <c r="AE177" s="149"/>
      <c r="AF177" s="149"/>
      <c r="AG177" s="149" t="s">
        <v>1344</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83</v>
      </c>
      <c r="B178" s="176" t="s">
        <v>1526</v>
      </c>
      <c r="C178" s="183" t="s">
        <v>1645</v>
      </c>
      <c r="D178" s="177" t="s">
        <v>940</v>
      </c>
      <c r="E178" s="178">
        <v>1</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c r="S178" s="180" t="s">
        <v>529</v>
      </c>
      <c r="T178" s="181" t="s">
        <v>289</v>
      </c>
      <c r="U178" s="159">
        <v>0</v>
      </c>
      <c r="V178" s="159">
        <f>ROUND(E178*U178,2)</f>
        <v>0</v>
      </c>
      <c r="W178" s="159"/>
      <c r="X178" s="159" t="s">
        <v>302</v>
      </c>
      <c r="Y178" s="149"/>
      <c r="Z178" s="149"/>
      <c r="AA178" s="149"/>
      <c r="AB178" s="149"/>
      <c r="AC178" s="149"/>
      <c r="AD178" s="149"/>
      <c r="AE178" s="149"/>
      <c r="AF178" s="149"/>
      <c r="AG178" s="149" t="s">
        <v>1344</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84</v>
      </c>
      <c r="B179" s="176" t="s">
        <v>1527</v>
      </c>
      <c r="C179" s="183" t="s">
        <v>1647</v>
      </c>
      <c r="D179" s="177" t="s">
        <v>940</v>
      </c>
      <c r="E179" s="178">
        <v>1</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529</v>
      </c>
      <c r="T179" s="181" t="s">
        <v>289</v>
      </c>
      <c r="U179" s="159">
        <v>0</v>
      </c>
      <c r="V179" s="159">
        <f>ROUND(E179*U179,2)</f>
        <v>0</v>
      </c>
      <c r="W179" s="159"/>
      <c r="X179" s="159" t="s">
        <v>302</v>
      </c>
      <c r="Y179" s="149"/>
      <c r="Z179" s="149"/>
      <c r="AA179" s="149"/>
      <c r="AB179" s="149"/>
      <c r="AC179" s="149"/>
      <c r="AD179" s="149"/>
      <c r="AE179" s="149"/>
      <c r="AF179" s="149"/>
      <c r="AG179" s="149" t="s">
        <v>1344</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85</v>
      </c>
      <c r="B180" s="176" t="s">
        <v>1529</v>
      </c>
      <c r="C180" s="183" t="s">
        <v>1649</v>
      </c>
      <c r="D180" s="177" t="s">
        <v>940</v>
      </c>
      <c r="E180" s="178">
        <v>1</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c r="S180" s="180" t="s">
        <v>529</v>
      </c>
      <c r="T180" s="181" t="s">
        <v>289</v>
      </c>
      <c r="U180" s="159">
        <v>0</v>
      </c>
      <c r="V180" s="159">
        <f>ROUND(E180*U180,2)</f>
        <v>0</v>
      </c>
      <c r="W180" s="159"/>
      <c r="X180" s="159" t="s">
        <v>302</v>
      </c>
      <c r="Y180" s="149"/>
      <c r="Z180" s="149"/>
      <c r="AA180" s="149"/>
      <c r="AB180" s="149"/>
      <c r="AC180" s="149"/>
      <c r="AD180" s="149"/>
      <c r="AE180" s="149"/>
      <c r="AF180" s="149"/>
      <c r="AG180" s="149" t="s">
        <v>1344</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161" t="s">
        <v>283</v>
      </c>
      <c r="B181" s="162" t="s">
        <v>204</v>
      </c>
      <c r="C181" s="182" t="s">
        <v>201</v>
      </c>
      <c r="D181" s="163"/>
      <c r="E181" s="164"/>
      <c r="F181" s="165"/>
      <c r="G181" s="165">
        <f>SUMIF(AG182:AG185,"&lt;&gt;NOR",G182:G185)</f>
        <v>0</v>
      </c>
      <c r="H181" s="165"/>
      <c r="I181" s="165">
        <f>SUM(I182:I185)</f>
        <v>0</v>
      </c>
      <c r="J181" s="165"/>
      <c r="K181" s="165">
        <f>SUM(K182:K185)</f>
        <v>0</v>
      </c>
      <c r="L181" s="165"/>
      <c r="M181" s="165">
        <f>SUM(M182:M185)</f>
        <v>0</v>
      </c>
      <c r="N181" s="164"/>
      <c r="O181" s="164">
        <f>SUM(O182:O185)</f>
        <v>0</v>
      </c>
      <c r="P181" s="164"/>
      <c r="Q181" s="164">
        <f>SUM(Q182:Q185)</f>
        <v>0</v>
      </c>
      <c r="R181" s="165"/>
      <c r="S181" s="165"/>
      <c r="T181" s="166"/>
      <c r="U181" s="160"/>
      <c r="V181" s="160">
        <f>SUM(V182:V185)</f>
        <v>0</v>
      </c>
      <c r="W181" s="160"/>
      <c r="X181" s="160"/>
      <c r="AG181" t="s">
        <v>284</v>
      </c>
    </row>
    <row r="182" spans="1:60" outlineLevel="1" x14ac:dyDescent="0.2">
      <c r="A182" s="175">
        <v>86</v>
      </c>
      <c r="B182" s="176" t="s">
        <v>515</v>
      </c>
      <c r="C182" s="183" t="s">
        <v>1651</v>
      </c>
      <c r="D182" s="177" t="s">
        <v>940</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529</v>
      </c>
      <c r="T182" s="181" t="s">
        <v>289</v>
      </c>
      <c r="U182" s="159">
        <v>0</v>
      </c>
      <c r="V182" s="159">
        <f>ROUND(E182*U182,2)</f>
        <v>0</v>
      </c>
      <c r="W182" s="159"/>
      <c r="X182" s="159" t="s">
        <v>302</v>
      </c>
      <c r="Y182" s="149"/>
      <c r="Z182" s="149"/>
      <c r="AA182" s="149"/>
      <c r="AB182" s="149"/>
      <c r="AC182" s="149"/>
      <c r="AD182" s="149"/>
      <c r="AE182" s="149"/>
      <c r="AF182" s="149"/>
      <c r="AG182" s="149" t="s">
        <v>1344</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5">
        <v>87</v>
      </c>
      <c r="B183" s="176" t="s">
        <v>1536</v>
      </c>
      <c r="C183" s="183" t="s">
        <v>1653</v>
      </c>
      <c r="D183" s="177" t="s">
        <v>940</v>
      </c>
      <c r="E183" s="178">
        <v>1</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c r="S183" s="180" t="s">
        <v>529</v>
      </c>
      <c r="T183" s="181" t="s">
        <v>289</v>
      </c>
      <c r="U183" s="159">
        <v>0</v>
      </c>
      <c r="V183" s="159">
        <f>ROUND(E183*U183,2)</f>
        <v>0</v>
      </c>
      <c r="W183" s="159"/>
      <c r="X183" s="159" t="s">
        <v>302</v>
      </c>
      <c r="Y183" s="149"/>
      <c r="Z183" s="149"/>
      <c r="AA183" s="149"/>
      <c r="AB183" s="149"/>
      <c r="AC183" s="149"/>
      <c r="AD183" s="149"/>
      <c r="AE183" s="149"/>
      <c r="AF183" s="149"/>
      <c r="AG183" s="149" t="s">
        <v>1344</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5">
        <v>88</v>
      </c>
      <c r="B184" s="176" t="s">
        <v>1537</v>
      </c>
      <c r="C184" s="183" t="s">
        <v>1655</v>
      </c>
      <c r="D184" s="177" t="s">
        <v>940</v>
      </c>
      <c r="E184" s="178">
        <v>1</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c r="S184" s="180" t="s">
        <v>529</v>
      </c>
      <c r="T184" s="181" t="s">
        <v>289</v>
      </c>
      <c r="U184" s="159">
        <v>0</v>
      </c>
      <c r="V184" s="159">
        <f>ROUND(E184*U184,2)</f>
        <v>0</v>
      </c>
      <c r="W184" s="159"/>
      <c r="X184" s="159" t="s">
        <v>302</v>
      </c>
      <c r="Y184" s="149"/>
      <c r="Z184" s="149"/>
      <c r="AA184" s="149"/>
      <c r="AB184" s="149"/>
      <c r="AC184" s="149"/>
      <c r="AD184" s="149"/>
      <c r="AE184" s="149"/>
      <c r="AF184" s="149"/>
      <c r="AG184" s="149" t="s">
        <v>1344</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68">
        <v>89</v>
      </c>
      <c r="B185" s="169" t="s">
        <v>1538</v>
      </c>
      <c r="C185" s="184" t="s">
        <v>1657</v>
      </c>
      <c r="D185" s="170" t="s">
        <v>940</v>
      </c>
      <c r="E185" s="171">
        <v>1</v>
      </c>
      <c r="F185" s="172"/>
      <c r="G185" s="173">
        <f>ROUND(E185*F185,2)</f>
        <v>0</v>
      </c>
      <c r="H185" s="172"/>
      <c r="I185" s="173">
        <f>ROUND(E185*H185,2)</f>
        <v>0</v>
      </c>
      <c r="J185" s="172"/>
      <c r="K185" s="173">
        <f>ROUND(E185*J185,2)</f>
        <v>0</v>
      </c>
      <c r="L185" s="173">
        <v>21</v>
      </c>
      <c r="M185" s="173">
        <f>G185*(1+L185/100)</f>
        <v>0</v>
      </c>
      <c r="N185" s="171">
        <v>0</v>
      </c>
      <c r="O185" s="171">
        <f>ROUND(E185*N185,2)</f>
        <v>0</v>
      </c>
      <c r="P185" s="171">
        <v>0</v>
      </c>
      <c r="Q185" s="171">
        <f>ROUND(E185*P185,2)</f>
        <v>0</v>
      </c>
      <c r="R185" s="173"/>
      <c r="S185" s="173" t="s">
        <v>529</v>
      </c>
      <c r="T185" s="174" t="s">
        <v>289</v>
      </c>
      <c r="U185" s="159">
        <v>0</v>
      </c>
      <c r="V185" s="159">
        <f>ROUND(E185*U185,2)</f>
        <v>0</v>
      </c>
      <c r="W185" s="159"/>
      <c r="X185" s="159" t="s">
        <v>302</v>
      </c>
      <c r="Y185" s="149"/>
      <c r="Z185" s="149"/>
      <c r="AA185" s="149"/>
      <c r="AB185" s="149"/>
      <c r="AC185" s="149"/>
      <c r="AD185" s="149"/>
      <c r="AE185" s="149"/>
      <c r="AF185" s="149"/>
      <c r="AG185" s="149" t="s">
        <v>1344</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x14ac:dyDescent="0.2">
      <c r="A186" s="3"/>
      <c r="B186" s="4"/>
      <c r="C186" s="185"/>
      <c r="D186" s="6"/>
      <c r="E186" s="3"/>
      <c r="F186" s="3"/>
      <c r="G186" s="3"/>
      <c r="H186" s="3"/>
      <c r="I186" s="3"/>
      <c r="J186" s="3"/>
      <c r="K186" s="3"/>
      <c r="L186" s="3"/>
      <c r="M186" s="3"/>
      <c r="N186" s="3"/>
      <c r="O186" s="3"/>
      <c r="P186" s="3"/>
      <c r="Q186" s="3"/>
      <c r="R186" s="3"/>
      <c r="S186" s="3"/>
      <c r="T186" s="3"/>
      <c r="U186" s="3"/>
      <c r="V186" s="3"/>
      <c r="W186" s="3"/>
      <c r="X186" s="3"/>
      <c r="AE186">
        <v>15</v>
      </c>
      <c r="AF186">
        <v>21</v>
      </c>
      <c r="AG186" t="s">
        <v>270</v>
      </c>
    </row>
    <row r="187" spans="1:60" x14ac:dyDescent="0.2">
      <c r="A187" s="152"/>
      <c r="B187" s="153" t="s">
        <v>29</v>
      </c>
      <c r="C187" s="186"/>
      <c r="D187" s="154"/>
      <c r="E187" s="155"/>
      <c r="F187" s="155"/>
      <c r="G187" s="167">
        <f>G8+G11+G20+G117+G130+G135+G146+G168+G173+G176+G181</f>
        <v>0</v>
      </c>
      <c r="H187" s="3"/>
      <c r="I187" s="3"/>
      <c r="J187" s="3"/>
      <c r="K187" s="3"/>
      <c r="L187" s="3"/>
      <c r="M187" s="3"/>
      <c r="N187" s="3"/>
      <c r="O187" s="3"/>
      <c r="P187" s="3"/>
      <c r="Q187" s="3"/>
      <c r="R187" s="3"/>
      <c r="S187" s="3"/>
      <c r="T187" s="3"/>
      <c r="U187" s="3"/>
      <c r="V187" s="3"/>
      <c r="W187" s="3"/>
      <c r="X187" s="3"/>
      <c r="AE187">
        <f>SUMIF(L7:L185,AE186,G7:G185)</f>
        <v>0</v>
      </c>
      <c r="AF187">
        <f>SUMIF(L7:L185,AF186,G7:G185)</f>
        <v>0</v>
      </c>
      <c r="AG187" t="s">
        <v>296</v>
      </c>
    </row>
    <row r="188" spans="1:60" x14ac:dyDescent="0.2">
      <c r="C188" s="187"/>
      <c r="D188" s="10"/>
      <c r="AG188" t="s">
        <v>297</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82">
    <mergeCell ref="C167:G167"/>
    <mergeCell ref="C170:G170"/>
    <mergeCell ref="C172:G172"/>
    <mergeCell ref="C175:G175"/>
    <mergeCell ref="C155:G155"/>
    <mergeCell ref="C157:G157"/>
    <mergeCell ref="C159:G159"/>
    <mergeCell ref="C161:G161"/>
    <mergeCell ref="C163:G163"/>
    <mergeCell ref="C165:G165"/>
    <mergeCell ref="C153:G153"/>
    <mergeCell ref="C125:G125"/>
    <mergeCell ref="C127:G127"/>
    <mergeCell ref="C129:G129"/>
    <mergeCell ref="C132:G132"/>
    <mergeCell ref="C134:G134"/>
    <mergeCell ref="C137:G137"/>
    <mergeCell ref="C139:G139"/>
    <mergeCell ref="C141:G141"/>
    <mergeCell ref="C143:G143"/>
    <mergeCell ref="C145:G145"/>
    <mergeCell ref="C151:G151"/>
    <mergeCell ref="C123:G123"/>
    <mergeCell ref="C100:G100"/>
    <mergeCell ref="C102:G102"/>
    <mergeCell ref="C104:G104"/>
    <mergeCell ref="C106:G106"/>
    <mergeCell ref="C108:G108"/>
    <mergeCell ref="C110:G110"/>
    <mergeCell ref="C112:G112"/>
    <mergeCell ref="C114:G114"/>
    <mergeCell ref="C116:G116"/>
    <mergeCell ref="C119:G119"/>
    <mergeCell ref="C121:G121"/>
    <mergeCell ref="C98:G98"/>
    <mergeCell ref="C76:G76"/>
    <mergeCell ref="C78:G78"/>
    <mergeCell ref="C80:G80"/>
    <mergeCell ref="C82:G82"/>
    <mergeCell ref="C84:G84"/>
    <mergeCell ref="C86:G86"/>
    <mergeCell ref="C88:G88"/>
    <mergeCell ref="C90:G90"/>
    <mergeCell ref="C92:G92"/>
    <mergeCell ref="C94:G94"/>
    <mergeCell ref="C96:G96"/>
    <mergeCell ref="C74:G74"/>
    <mergeCell ref="C52:G52"/>
    <mergeCell ref="C54:G54"/>
    <mergeCell ref="C56:G56"/>
    <mergeCell ref="C58:G58"/>
    <mergeCell ref="C60:G60"/>
    <mergeCell ref="C62:G62"/>
    <mergeCell ref="C64:G64"/>
    <mergeCell ref="C66:G66"/>
    <mergeCell ref="C68:G68"/>
    <mergeCell ref="C70:G70"/>
    <mergeCell ref="C72:G72"/>
    <mergeCell ref="C50:G50"/>
    <mergeCell ref="C28:G28"/>
    <mergeCell ref="C30:G30"/>
    <mergeCell ref="C32:G32"/>
    <mergeCell ref="C34:G34"/>
    <mergeCell ref="C36:G36"/>
    <mergeCell ref="C38:G38"/>
    <mergeCell ref="C40:G40"/>
    <mergeCell ref="C42:G42"/>
    <mergeCell ref="C44:G44"/>
    <mergeCell ref="C46:G46"/>
    <mergeCell ref="C48:G48"/>
    <mergeCell ref="C26:G26"/>
    <mergeCell ref="A1:G1"/>
    <mergeCell ref="C2:G2"/>
    <mergeCell ref="C3:G3"/>
    <mergeCell ref="C4:G4"/>
    <mergeCell ref="C10:G10"/>
    <mergeCell ref="C13:G13"/>
    <mergeCell ref="C15:G15"/>
    <mergeCell ref="C17:G17"/>
    <mergeCell ref="C19:G19"/>
    <mergeCell ref="C22:G22"/>
    <mergeCell ref="C24:G2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69</v>
      </c>
      <c r="C4" s="259" t="s">
        <v>70</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57</v>
      </c>
      <c r="C8" s="182" t="s">
        <v>205</v>
      </c>
      <c r="D8" s="163"/>
      <c r="E8" s="164"/>
      <c r="F8" s="165"/>
      <c r="G8" s="165">
        <f>SUMIF(AG9:AG71,"&lt;&gt;NOR",G9:G71)</f>
        <v>0</v>
      </c>
      <c r="H8" s="165"/>
      <c r="I8" s="165">
        <f>SUM(I9:I71)</f>
        <v>0</v>
      </c>
      <c r="J8" s="165"/>
      <c r="K8" s="165">
        <f>SUM(K9:K71)</f>
        <v>0</v>
      </c>
      <c r="L8" s="165"/>
      <c r="M8" s="165">
        <f>SUM(M9:M71)</f>
        <v>0</v>
      </c>
      <c r="N8" s="164"/>
      <c r="O8" s="164">
        <f>SUM(O9:O71)</f>
        <v>0</v>
      </c>
      <c r="P8" s="164"/>
      <c r="Q8" s="164">
        <f>SUM(Q9:Q71)</f>
        <v>0</v>
      </c>
      <c r="R8" s="165"/>
      <c r="S8" s="165"/>
      <c r="T8" s="166"/>
      <c r="U8" s="160"/>
      <c r="V8" s="160">
        <f>SUM(V9:V71)</f>
        <v>0</v>
      </c>
      <c r="W8" s="160"/>
      <c r="X8" s="160"/>
      <c r="AG8" t="s">
        <v>284</v>
      </c>
    </row>
    <row r="9" spans="1:60" outlineLevel="1" x14ac:dyDescent="0.2">
      <c r="A9" s="175">
        <v>1</v>
      </c>
      <c r="B9" s="176" t="s">
        <v>1796</v>
      </c>
      <c r="C9" s="183" t="s">
        <v>1797</v>
      </c>
      <c r="D9" s="177" t="s">
        <v>1340</v>
      </c>
      <c r="E9" s="178">
        <v>1</v>
      </c>
      <c r="F9" s="179"/>
      <c r="G9" s="180">
        <f t="shared" ref="G9:G40" si="0">ROUND(E9*F9,2)</f>
        <v>0</v>
      </c>
      <c r="H9" s="179"/>
      <c r="I9" s="180">
        <f t="shared" ref="I9:I40" si="1">ROUND(E9*H9,2)</f>
        <v>0</v>
      </c>
      <c r="J9" s="179"/>
      <c r="K9" s="180">
        <f t="shared" ref="K9:K40" si="2">ROUND(E9*J9,2)</f>
        <v>0</v>
      </c>
      <c r="L9" s="180">
        <v>21</v>
      </c>
      <c r="M9" s="180">
        <f t="shared" ref="M9:M40" si="3">G9*(1+L9/100)</f>
        <v>0</v>
      </c>
      <c r="N9" s="178">
        <v>0</v>
      </c>
      <c r="O9" s="178">
        <f t="shared" ref="O9:O40" si="4">ROUND(E9*N9,2)</f>
        <v>0</v>
      </c>
      <c r="P9" s="178">
        <v>0</v>
      </c>
      <c r="Q9" s="178">
        <f t="shared" ref="Q9:Q40" si="5">ROUND(E9*P9,2)</f>
        <v>0</v>
      </c>
      <c r="R9" s="180"/>
      <c r="S9" s="180" t="s">
        <v>529</v>
      </c>
      <c r="T9" s="181" t="s">
        <v>289</v>
      </c>
      <c r="U9" s="159">
        <v>0</v>
      </c>
      <c r="V9" s="159">
        <f t="shared" ref="V9:V40" si="6">ROUND(E9*U9,2)</f>
        <v>0</v>
      </c>
      <c r="W9" s="159"/>
      <c r="X9" s="159" t="s">
        <v>302</v>
      </c>
      <c r="Y9" s="149"/>
      <c r="Z9" s="149"/>
      <c r="AA9" s="149"/>
      <c r="AB9" s="149"/>
      <c r="AC9" s="149"/>
      <c r="AD9" s="149"/>
      <c r="AE9" s="149"/>
      <c r="AF9" s="149"/>
      <c r="AG9" s="149" t="s">
        <v>1344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1798</v>
      </c>
      <c r="C10" s="183" t="s">
        <v>1799</v>
      </c>
      <c r="D10" s="177" t="s">
        <v>1340</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529</v>
      </c>
      <c r="T10" s="181" t="s">
        <v>289</v>
      </c>
      <c r="U10" s="159">
        <v>0</v>
      </c>
      <c r="V10" s="159">
        <f t="shared" si="6"/>
        <v>0</v>
      </c>
      <c r="W10" s="159"/>
      <c r="X10" s="159" t="s">
        <v>302</v>
      </c>
      <c r="Y10" s="149"/>
      <c r="Z10" s="149"/>
      <c r="AA10" s="149"/>
      <c r="AB10" s="149"/>
      <c r="AC10" s="149"/>
      <c r="AD10" s="149"/>
      <c r="AE10" s="149"/>
      <c r="AF10" s="149"/>
      <c r="AG10" s="149" t="s">
        <v>1344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1800</v>
      </c>
      <c r="C11" s="183" t="s">
        <v>1801</v>
      </c>
      <c r="D11" s="177" t="s">
        <v>1340</v>
      </c>
      <c r="E11" s="178">
        <v>6</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529</v>
      </c>
      <c r="T11" s="181" t="s">
        <v>289</v>
      </c>
      <c r="U11" s="159">
        <v>0</v>
      </c>
      <c r="V11" s="159">
        <f t="shared" si="6"/>
        <v>0</v>
      </c>
      <c r="W11" s="159"/>
      <c r="X11" s="159" t="s">
        <v>302</v>
      </c>
      <c r="Y11" s="149"/>
      <c r="Z11" s="149"/>
      <c r="AA11" s="149"/>
      <c r="AB11" s="149"/>
      <c r="AC11" s="149"/>
      <c r="AD11" s="149"/>
      <c r="AE11" s="149"/>
      <c r="AF11" s="149"/>
      <c r="AG11" s="149" t="s">
        <v>1344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1802</v>
      </c>
      <c r="C12" s="183" t="s">
        <v>1803</v>
      </c>
      <c r="D12" s="177" t="s">
        <v>1340</v>
      </c>
      <c r="E12" s="178">
        <v>6</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529</v>
      </c>
      <c r="T12" s="181" t="s">
        <v>289</v>
      </c>
      <c r="U12" s="159">
        <v>0</v>
      </c>
      <c r="V12" s="159">
        <f t="shared" si="6"/>
        <v>0</v>
      </c>
      <c r="W12" s="159"/>
      <c r="X12" s="159" t="s">
        <v>302</v>
      </c>
      <c r="Y12" s="149"/>
      <c r="Z12" s="149"/>
      <c r="AA12" s="149"/>
      <c r="AB12" s="149"/>
      <c r="AC12" s="149"/>
      <c r="AD12" s="149"/>
      <c r="AE12" s="149"/>
      <c r="AF12" s="149"/>
      <c r="AG12" s="149" t="s">
        <v>1344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1804</v>
      </c>
      <c r="C13" s="183" t="s">
        <v>1805</v>
      </c>
      <c r="D13" s="177" t="s">
        <v>1340</v>
      </c>
      <c r="E13" s="178">
        <v>2</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529</v>
      </c>
      <c r="T13" s="181" t="s">
        <v>289</v>
      </c>
      <c r="U13" s="159">
        <v>0</v>
      </c>
      <c r="V13" s="159">
        <f t="shared" si="6"/>
        <v>0</v>
      </c>
      <c r="W13" s="159"/>
      <c r="X13" s="159" t="s">
        <v>302</v>
      </c>
      <c r="Y13" s="149"/>
      <c r="Z13" s="149"/>
      <c r="AA13" s="149"/>
      <c r="AB13" s="149"/>
      <c r="AC13" s="149"/>
      <c r="AD13" s="149"/>
      <c r="AE13" s="149"/>
      <c r="AF13" s="149"/>
      <c r="AG13" s="149" t="s">
        <v>1344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1806</v>
      </c>
      <c r="C14" s="183" t="s">
        <v>1807</v>
      </c>
      <c r="D14" s="177" t="s">
        <v>1340</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529</v>
      </c>
      <c r="T14" s="181" t="s">
        <v>289</v>
      </c>
      <c r="U14" s="159">
        <v>0</v>
      </c>
      <c r="V14" s="159">
        <f t="shared" si="6"/>
        <v>0</v>
      </c>
      <c r="W14" s="159"/>
      <c r="X14" s="159" t="s">
        <v>302</v>
      </c>
      <c r="Y14" s="149"/>
      <c r="Z14" s="149"/>
      <c r="AA14" s="149"/>
      <c r="AB14" s="149"/>
      <c r="AC14" s="149"/>
      <c r="AD14" s="149"/>
      <c r="AE14" s="149"/>
      <c r="AF14" s="149"/>
      <c r="AG14" s="149" t="s">
        <v>1344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1808</v>
      </c>
      <c r="C15" s="183" t="s">
        <v>1809</v>
      </c>
      <c r="D15" s="177" t="s">
        <v>1340</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529</v>
      </c>
      <c r="T15" s="181" t="s">
        <v>289</v>
      </c>
      <c r="U15" s="159">
        <v>0</v>
      </c>
      <c r="V15" s="159">
        <f t="shared" si="6"/>
        <v>0</v>
      </c>
      <c r="W15" s="159"/>
      <c r="X15" s="159" t="s">
        <v>302</v>
      </c>
      <c r="Y15" s="149"/>
      <c r="Z15" s="149"/>
      <c r="AA15" s="149"/>
      <c r="AB15" s="149"/>
      <c r="AC15" s="149"/>
      <c r="AD15" s="149"/>
      <c r="AE15" s="149"/>
      <c r="AF15" s="149"/>
      <c r="AG15" s="149" t="s">
        <v>1344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1810</v>
      </c>
      <c r="C16" s="183" t="s">
        <v>1811</v>
      </c>
      <c r="D16" s="177" t="s">
        <v>1340</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529</v>
      </c>
      <c r="T16" s="181" t="s">
        <v>289</v>
      </c>
      <c r="U16" s="159">
        <v>0</v>
      </c>
      <c r="V16" s="159">
        <f t="shared" si="6"/>
        <v>0</v>
      </c>
      <c r="W16" s="159"/>
      <c r="X16" s="159" t="s">
        <v>302</v>
      </c>
      <c r="Y16" s="149"/>
      <c r="Z16" s="149"/>
      <c r="AA16" s="149"/>
      <c r="AB16" s="149"/>
      <c r="AC16" s="149"/>
      <c r="AD16" s="149"/>
      <c r="AE16" s="149"/>
      <c r="AF16" s="149"/>
      <c r="AG16" s="149" t="s">
        <v>1344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1812</v>
      </c>
      <c r="C17" s="183" t="s">
        <v>1813</v>
      </c>
      <c r="D17" s="177" t="s">
        <v>1340</v>
      </c>
      <c r="E17" s="178">
        <v>3</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529</v>
      </c>
      <c r="T17" s="181" t="s">
        <v>289</v>
      </c>
      <c r="U17" s="159">
        <v>0</v>
      </c>
      <c r="V17" s="159">
        <f t="shared" si="6"/>
        <v>0</v>
      </c>
      <c r="W17" s="159"/>
      <c r="X17" s="159" t="s">
        <v>302</v>
      </c>
      <c r="Y17" s="149"/>
      <c r="Z17" s="149"/>
      <c r="AA17" s="149"/>
      <c r="AB17" s="149"/>
      <c r="AC17" s="149"/>
      <c r="AD17" s="149"/>
      <c r="AE17" s="149"/>
      <c r="AF17" s="149"/>
      <c r="AG17" s="149" t="s">
        <v>1344</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1814</v>
      </c>
      <c r="C18" s="183" t="s">
        <v>1815</v>
      </c>
      <c r="D18" s="177" t="s">
        <v>1340</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529</v>
      </c>
      <c r="T18" s="181" t="s">
        <v>289</v>
      </c>
      <c r="U18" s="159">
        <v>0</v>
      </c>
      <c r="V18" s="159">
        <f t="shared" si="6"/>
        <v>0</v>
      </c>
      <c r="W18" s="159"/>
      <c r="X18" s="159" t="s">
        <v>302</v>
      </c>
      <c r="Y18" s="149"/>
      <c r="Z18" s="149"/>
      <c r="AA18" s="149"/>
      <c r="AB18" s="149"/>
      <c r="AC18" s="149"/>
      <c r="AD18" s="149"/>
      <c r="AE18" s="149"/>
      <c r="AF18" s="149"/>
      <c r="AG18" s="149" t="s">
        <v>1344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1816</v>
      </c>
      <c r="C19" s="183" t="s">
        <v>1817</v>
      </c>
      <c r="D19" s="177" t="s">
        <v>1340</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529</v>
      </c>
      <c r="T19" s="181" t="s">
        <v>289</v>
      </c>
      <c r="U19" s="159">
        <v>0</v>
      </c>
      <c r="V19" s="159">
        <f t="shared" si="6"/>
        <v>0</v>
      </c>
      <c r="W19" s="159"/>
      <c r="X19" s="159" t="s">
        <v>302</v>
      </c>
      <c r="Y19" s="149"/>
      <c r="Z19" s="149"/>
      <c r="AA19" s="149"/>
      <c r="AB19" s="149"/>
      <c r="AC19" s="149"/>
      <c r="AD19" s="149"/>
      <c r="AE19" s="149"/>
      <c r="AF19" s="149"/>
      <c r="AG19" s="149" t="s">
        <v>1344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1818</v>
      </c>
      <c r="C20" s="183" t="s">
        <v>1819</v>
      </c>
      <c r="D20" s="177" t="s">
        <v>1340</v>
      </c>
      <c r="E20" s="178">
        <v>2</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529</v>
      </c>
      <c r="T20" s="181" t="s">
        <v>289</v>
      </c>
      <c r="U20" s="159">
        <v>0</v>
      </c>
      <c r="V20" s="159">
        <f t="shared" si="6"/>
        <v>0</v>
      </c>
      <c r="W20" s="159"/>
      <c r="X20" s="159" t="s">
        <v>302</v>
      </c>
      <c r="Y20" s="149"/>
      <c r="Z20" s="149"/>
      <c r="AA20" s="149"/>
      <c r="AB20" s="149"/>
      <c r="AC20" s="149"/>
      <c r="AD20" s="149"/>
      <c r="AE20" s="149"/>
      <c r="AF20" s="149"/>
      <c r="AG20" s="149" t="s">
        <v>1344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1820</v>
      </c>
      <c r="C21" s="183" t="s">
        <v>1821</v>
      </c>
      <c r="D21" s="177" t="s">
        <v>1340</v>
      </c>
      <c r="E21" s="178">
        <v>3</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529</v>
      </c>
      <c r="T21" s="181" t="s">
        <v>289</v>
      </c>
      <c r="U21" s="159">
        <v>0</v>
      </c>
      <c r="V21" s="159">
        <f t="shared" si="6"/>
        <v>0</v>
      </c>
      <c r="W21" s="159"/>
      <c r="X21" s="159" t="s">
        <v>302</v>
      </c>
      <c r="Y21" s="149"/>
      <c r="Z21" s="149"/>
      <c r="AA21" s="149"/>
      <c r="AB21" s="149"/>
      <c r="AC21" s="149"/>
      <c r="AD21" s="149"/>
      <c r="AE21" s="149"/>
      <c r="AF21" s="149"/>
      <c r="AG21" s="149" t="s">
        <v>1344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1822</v>
      </c>
      <c r="C22" s="183" t="s">
        <v>1823</v>
      </c>
      <c r="D22" s="177" t="s">
        <v>1340</v>
      </c>
      <c r="E22" s="178">
        <v>6</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529</v>
      </c>
      <c r="T22" s="181" t="s">
        <v>289</v>
      </c>
      <c r="U22" s="159">
        <v>0</v>
      </c>
      <c r="V22" s="159">
        <f t="shared" si="6"/>
        <v>0</v>
      </c>
      <c r="W22" s="159"/>
      <c r="X22" s="159" t="s">
        <v>302</v>
      </c>
      <c r="Y22" s="149"/>
      <c r="Z22" s="149"/>
      <c r="AA22" s="149"/>
      <c r="AB22" s="149"/>
      <c r="AC22" s="149"/>
      <c r="AD22" s="149"/>
      <c r="AE22" s="149"/>
      <c r="AF22" s="149"/>
      <c r="AG22" s="149" t="s">
        <v>1344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1824</v>
      </c>
      <c r="C23" s="183" t="s">
        <v>1825</v>
      </c>
      <c r="D23" s="177" t="s">
        <v>1340</v>
      </c>
      <c r="E23" s="178">
        <v>3</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529</v>
      </c>
      <c r="T23" s="181" t="s">
        <v>289</v>
      </c>
      <c r="U23" s="159">
        <v>0</v>
      </c>
      <c r="V23" s="159">
        <f t="shared" si="6"/>
        <v>0</v>
      </c>
      <c r="W23" s="159"/>
      <c r="X23" s="159" t="s">
        <v>302</v>
      </c>
      <c r="Y23" s="149"/>
      <c r="Z23" s="149"/>
      <c r="AA23" s="149"/>
      <c r="AB23" s="149"/>
      <c r="AC23" s="149"/>
      <c r="AD23" s="149"/>
      <c r="AE23" s="149"/>
      <c r="AF23" s="149"/>
      <c r="AG23" s="149" t="s">
        <v>1344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1826</v>
      </c>
      <c r="C24" s="183" t="s">
        <v>1827</v>
      </c>
      <c r="D24" s="177" t="s">
        <v>1340</v>
      </c>
      <c r="E24" s="178">
        <v>6</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529</v>
      </c>
      <c r="T24" s="181" t="s">
        <v>289</v>
      </c>
      <c r="U24" s="159">
        <v>0</v>
      </c>
      <c r="V24" s="159">
        <f t="shared" si="6"/>
        <v>0</v>
      </c>
      <c r="W24" s="159"/>
      <c r="X24" s="159" t="s">
        <v>302</v>
      </c>
      <c r="Y24" s="149"/>
      <c r="Z24" s="149"/>
      <c r="AA24" s="149"/>
      <c r="AB24" s="149"/>
      <c r="AC24" s="149"/>
      <c r="AD24" s="149"/>
      <c r="AE24" s="149"/>
      <c r="AF24" s="149"/>
      <c r="AG24" s="149" t="s">
        <v>1344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1828</v>
      </c>
      <c r="C25" s="183" t="s">
        <v>1829</v>
      </c>
      <c r="D25" s="177" t="s">
        <v>1340</v>
      </c>
      <c r="E25" s="178">
        <v>1</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529</v>
      </c>
      <c r="T25" s="181" t="s">
        <v>289</v>
      </c>
      <c r="U25" s="159">
        <v>0</v>
      </c>
      <c r="V25" s="159">
        <f t="shared" si="6"/>
        <v>0</v>
      </c>
      <c r="W25" s="159"/>
      <c r="X25" s="159" t="s">
        <v>302</v>
      </c>
      <c r="Y25" s="149"/>
      <c r="Z25" s="149"/>
      <c r="AA25" s="149"/>
      <c r="AB25" s="149"/>
      <c r="AC25" s="149"/>
      <c r="AD25" s="149"/>
      <c r="AE25" s="149"/>
      <c r="AF25" s="149"/>
      <c r="AG25" s="149" t="s">
        <v>1344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1830</v>
      </c>
      <c r="C26" s="183" t="s">
        <v>1831</v>
      </c>
      <c r="D26" s="177" t="s">
        <v>1340</v>
      </c>
      <c r="E26" s="178">
        <v>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529</v>
      </c>
      <c r="T26" s="181" t="s">
        <v>289</v>
      </c>
      <c r="U26" s="159">
        <v>0</v>
      </c>
      <c r="V26" s="159">
        <f t="shared" si="6"/>
        <v>0</v>
      </c>
      <c r="W26" s="159"/>
      <c r="X26" s="159" t="s">
        <v>302</v>
      </c>
      <c r="Y26" s="149"/>
      <c r="Z26" s="149"/>
      <c r="AA26" s="149"/>
      <c r="AB26" s="149"/>
      <c r="AC26" s="149"/>
      <c r="AD26" s="149"/>
      <c r="AE26" s="149"/>
      <c r="AF26" s="149"/>
      <c r="AG26" s="149" t="s">
        <v>1344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1832</v>
      </c>
      <c r="C27" s="183" t="s">
        <v>1833</v>
      </c>
      <c r="D27" s="177" t="s">
        <v>1340</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529</v>
      </c>
      <c r="T27" s="181" t="s">
        <v>289</v>
      </c>
      <c r="U27" s="159">
        <v>0</v>
      </c>
      <c r="V27" s="159">
        <f t="shared" si="6"/>
        <v>0</v>
      </c>
      <c r="W27" s="159"/>
      <c r="X27" s="159" t="s">
        <v>302</v>
      </c>
      <c r="Y27" s="149"/>
      <c r="Z27" s="149"/>
      <c r="AA27" s="149"/>
      <c r="AB27" s="149"/>
      <c r="AC27" s="149"/>
      <c r="AD27" s="149"/>
      <c r="AE27" s="149"/>
      <c r="AF27" s="149"/>
      <c r="AG27" s="149" t="s">
        <v>1344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1834</v>
      </c>
      <c r="C28" s="183" t="s">
        <v>1835</v>
      </c>
      <c r="D28" s="177" t="s">
        <v>1340</v>
      </c>
      <c r="E28" s="178">
        <v>1</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529</v>
      </c>
      <c r="T28" s="181" t="s">
        <v>289</v>
      </c>
      <c r="U28" s="159">
        <v>0</v>
      </c>
      <c r="V28" s="159">
        <f t="shared" si="6"/>
        <v>0</v>
      </c>
      <c r="W28" s="159"/>
      <c r="X28" s="159" t="s">
        <v>302</v>
      </c>
      <c r="Y28" s="149"/>
      <c r="Z28" s="149"/>
      <c r="AA28" s="149"/>
      <c r="AB28" s="149"/>
      <c r="AC28" s="149"/>
      <c r="AD28" s="149"/>
      <c r="AE28" s="149"/>
      <c r="AF28" s="149"/>
      <c r="AG28" s="149" t="s">
        <v>1344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1836</v>
      </c>
      <c r="C29" s="183" t="s">
        <v>1837</v>
      </c>
      <c r="D29" s="177" t="s">
        <v>1340</v>
      </c>
      <c r="E29" s="178">
        <v>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529</v>
      </c>
      <c r="T29" s="181" t="s">
        <v>289</v>
      </c>
      <c r="U29" s="159">
        <v>0</v>
      </c>
      <c r="V29" s="159">
        <f t="shared" si="6"/>
        <v>0</v>
      </c>
      <c r="W29" s="159"/>
      <c r="X29" s="159" t="s">
        <v>302</v>
      </c>
      <c r="Y29" s="149"/>
      <c r="Z29" s="149"/>
      <c r="AA29" s="149"/>
      <c r="AB29" s="149"/>
      <c r="AC29" s="149"/>
      <c r="AD29" s="149"/>
      <c r="AE29" s="149"/>
      <c r="AF29" s="149"/>
      <c r="AG29" s="149" t="s">
        <v>1344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1838</v>
      </c>
      <c r="C30" s="183" t="s">
        <v>1839</v>
      </c>
      <c r="D30" s="177" t="s">
        <v>1340</v>
      </c>
      <c r="E30" s="178">
        <v>1</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529</v>
      </c>
      <c r="T30" s="181" t="s">
        <v>289</v>
      </c>
      <c r="U30" s="159">
        <v>0</v>
      </c>
      <c r="V30" s="159">
        <f t="shared" si="6"/>
        <v>0</v>
      </c>
      <c r="W30" s="159"/>
      <c r="X30" s="159" t="s">
        <v>302</v>
      </c>
      <c r="Y30" s="149"/>
      <c r="Z30" s="149"/>
      <c r="AA30" s="149"/>
      <c r="AB30" s="149"/>
      <c r="AC30" s="149"/>
      <c r="AD30" s="149"/>
      <c r="AE30" s="149"/>
      <c r="AF30" s="149"/>
      <c r="AG30" s="149" t="s">
        <v>1344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1840</v>
      </c>
      <c r="C31" s="183" t="s">
        <v>1841</v>
      </c>
      <c r="D31" s="177" t="s">
        <v>1340</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529</v>
      </c>
      <c r="T31" s="181" t="s">
        <v>289</v>
      </c>
      <c r="U31" s="159">
        <v>0</v>
      </c>
      <c r="V31" s="159">
        <f t="shared" si="6"/>
        <v>0</v>
      </c>
      <c r="W31" s="159"/>
      <c r="X31" s="159" t="s">
        <v>302</v>
      </c>
      <c r="Y31" s="149"/>
      <c r="Z31" s="149"/>
      <c r="AA31" s="149"/>
      <c r="AB31" s="149"/>
      <c r="AC31" s="149"/>
      <c r="AD31" s="149"/>
      <c r="AE31" s="149"/>
      <c r="AF31" s="149"/>
      <c r="AG31" s="149" t="s">
        <v>1344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1842</v>
      </c>
      <c r="C32" s="183" t="s">
        <v>1843</v>
      </c>
      <c r="D32" s="177" t="s">
        <v>1340</v>
      </c>
      <c r="E32" s="178">
        <v>2</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529</v>
      </c>
      <c r="T32" s="181" t="s">
        <v>289</v>
      </c>
      <c r="U32" s="159">
        <v>0</v>
      </c>
      <c r="V32" s="159">
        <f t="shared" si="6"/>
        <v>0</v>
      </c>
      <c r="W32" s="159"/>
      <c r="X32" s="159" t="s">
        <v>302</v>
      </c>
      <c r="Y32" s="149"/>
      <c r="Z32" s="149"/>
      <c r="AA32" s="149"/>
      <c r="AB32" s="149"/>
      <c r="AC32" s="149"/>
      <c r="AD32" s="149"/>
      <c r="AE32" s="149"/>
      <c r="AF32" s="149"/>
      <c r="AG32" s="149" t="s">
        <v>1344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1844</v>
      </c>
      <c r="C33" s="183" t="s">
        <v>1845</v>
      </c>
      <c r="D33" s="177" t="s">
        <v>1340</v>
      </c>
      <c r="E33" s="178">
        <v>1</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529</v>
      </c>
      <c r="T33" s="181" t="s">
        <v>289</v>
      </c>
      <c r="U33" s="159">
        <v>0</v>
      </c>
      <c r="V33" s="159">
        <f t="shared" si="6"/>
        <v>0</v>
      </c>
      <c r="W33" s="159"/>
      <c r="X33" s="159" t="s">
        <v>302</v>
      </c>
      <c r="Y33" s="149"/>
      <c r="Z33" s="149"/>
      <c r="AA33" s="149"/>
      <c r="AB33" s="149"/>
      <c r="AC33" s="149"/>
      <c r="AD33" s="149"/>
      <c r="AE33" s="149"/>
      <c r="AF33" s="149"/>
      <c r="AG33" s="149" t="s">
        <v>1344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1846</v>
      </c>
      <c r="C34" s="183" t="s">
        <v>1847</v>
      </c>
      <c r="D34" s="177" t="s">
        <v>1340</v>
      </c>
      <c r="E34" s="178">
        <v>1</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529</v>
      </c>
      <c r="T34" s="181" t="s">
        <v>289</v>
      </c>
      <c r="U34" s="159">
        <v>0</v>
      </c>
      <c r="V34" s="159">
        <f t="shared" si="6"/>
        <v>0</v>
      </c>
      <c r="W34" s="159"/>
      <c r="X34" s="159" t="s">
        <v>302</v>
      </c>
      <c r="Y34" s="149"/>
      <c r="Z34" s="149"/>
      <c r="AA34" s="149"/>
      <c r="AB34" s="149"/>
      <c r="AC34" s="149"/>
      <c r="AD34" s="149"/>
      <c r="AE34" s="149"/>
      <c r="AF34" s="149"/>
      <c r="AG34" s="149" t="s">
        <v>1344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1848</v>
      </c>
      <c r="C35" s="183" t="s">
        <v>1849</v>
      </c>
      <c r="D35" s="177" t="s">
        <v>1340</v>
      </c>
      <c r="E35" s="178">
        <v>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529</v>
      </c>
      <c r="T35" s="181" t="s">
        <v>289</v>
      </c>
      <c r="U35" s="159">
        <v>0</v>
      </c>
      <c r="V35" s="159">
        <f t="shared" si="6"/>
        <v>0</v>
      </c>
      <c r="W35" s="159"/>
      <c r="X35" s="159" t="s">
        <v>302</v>
      </c>
      <c r="Y35" s="149"/>
      <c r="Z35" s="149"/>
      <c r="AA35" s="149"/>
      <c r="AB35" s="149"/>
      <c r="AC35" s="149"/>
      <c r="AD35" s="149"/>
      <c r="AE35" s="149"/>
      <c r="AF35" s="149"/>
      <c r="AG35" s="149" t="s">
        <v>1344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1850</v>
      </c>
      <c r="C36" s="183" t="s">
        <v>1851</v>
      </c>
      <c r="D36" s="177" t="s">
        <v>1340</v>
      </c>
      <c r="E36" s="178">
        <v>1</v>
      </c>
      <c r="F36" s="179"/>
      <c r="G36" s="180">
        <f t="shared" si="0"/>
        <v>0</v>
      </c>
      <c r="H36" s="179"/>
      <c r="I36" s="180">
        <f t="shared" si="1"/>
        <v>0</v>
      </c>
      <c r="J36" s="179"/>
      <c r="K36" s="180">
        <f t="shared" si="2"/>
        <v>0</v>
      </c>
      <c r="L36" s="180">
        <v>21</v>
      </c>
      <c r="M36" s="180">
        <f t="shared" si="3"/>
        <v>0</v>
      </c>
      <c r="N36" s="178">
        <v>0</v>
      </c>
      <c r="O36" s="178">
        <f t="shared" si="4"/>
        <v>0</v>
      </c>
      <c r="P36" s="178">
        <v>0</v>
      </c>
      <c r="Q36" s="178">
        <f t="shared" si="5"/>
        <v>0</v>
      </c>
      <c r="R36" s="180"/>
      <c r="S36" s="180" t="s">
        <v>529</v>
      </c>
      <c r="T36" s="181" t="s">
        <v>289</v>
      </c>
      <c r="U36" s="159">
        <v>0</v>
      </c>
      <c r="V36" s="159">
        <f t="shared" si="6"/>
        <v>0</v>
      </c>
      <c r="W36" s="159"/>
      <c r="X36" s="159" t="s">
        <v>302</v>
      </c>
      <c r="Y36" s="149"/>
      <c r="Z36" s="149"/>
      <c r="AA36" s="149"/>
      <c r="AB36" s="149"/>
      <c r="AC36" s="149"/>
      <c r="AD36" s="149"/>
      <c r="AE36" s="149"/>
      <c r="AF36" s="149"/>
      <c r="AG36" s="149" t="s">
        <v>1344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1852</v>
      </c>
      <c r="C37" s="183" t="s">
        <v>1853</v>
      </c>
      <c r="D37" s="177" t="s">
        <v>1340</v>
      </c>
      <c r="E37" s="178">
        <v>1</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529</v>
      </c>
      <c r="T37" s="181" t="s">
        <v>289</v>
      </c>
      <c r="U37" s="159">
        <v>0</v>
      </c>
      <c r="V37" s="159">
        <f t="shared" si="6"/>
        <v>0</v>
      </c>
      <c r="W37" s="159"/>
      <c r="X37" s="159" t="s">
        <v>302</v>
      </c>
      <c r="Y37" s="149"/>
      <c r="Z37" s="149"/>
      <c r="AA37" s="149"/>
      <c r="AB37" s="149"/>
      <c r="AC37" s="149"/>
      <c r="AD37" s="149"/>
      <c r="AE37" s="149"/>
      <c r="AF37" s="149"/>
      <c r="AG37" s="149" t="s">
        <v>1344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1854</v>
      </c>
      <c r="C38" s="183" t="s">
        <v>1855</v>
      </c>
      <c r="D38" s="177" t="s">
        <v>1340</v>
      </c>
      <c r="E38" s="178">
        <v>2</v>
      </c>
      <c r="F38" s="179"/>
      <c r="G38" s="180">
        <f t="shared" si="0"/>
        <v>0</v>
      </c>
      <c r="H38" s="179"/>
      <c r="I38" s="180">
        <f t="shared" si="1"/>
        <v>0</v>
      </c>
      <c r="J38" s="179"/>
      <c r="K38" s="180">
        <f t="shared" si="2"/>
        <v>0</v>
      </c>
      <c r="L38" s="180">
        <v>21</v>
      </c>
      <c r="M38" s="180">
        <f t="shared" si="3"/>
        <v>0</v>
      </c>
      <c r="N38" s="178">
        <v>0</v>
      </c>
      <c r="O38" s="178">
        <f t="shared" si="4"/>
        <v>0</v>
      </c>
      <c r="P38" s="178">
        <v>0</v>
      </c>
      <c r="Q38" s="178">
        <f t="shared" si="5"/>
        <v>0</v>
      </c>
      <c r="R38" s="180"/>
      <c r="S38" s="180" t="s">
        <v>529</v>
      </c>
      <c r="T38" s="181" t="s">
        <v>289</v>
      </c>
      <c r="U38" s="159">
        <v>0</v>
      </c>
      <c r="V38" s="159">
        <f t="shared" si="6"/>
        <v>0</v>
      </c>
      <c r="W38" s="159"/>
      <c r="X38" s="159" t="s">
        <v>302</v>
      </c>
      <c r="Y38" s="149"/>
      <c r="Z38" s="149"/>
      <c r="AA38" s="149"/>
      <c r="AB38" s="149"/>
      <c r="AC38" s="149"/>
      <c r="AD38" s="149"/>
      <c r="AE38" s="149"/>
      <c r="AF38" s="149"/>
      <c r="AG38" s="149" t="s">
        <v>1344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1856</v>
      </c>
      <c r="C39" s="183" t="s">
        <v>1855</v>
      </c>
      <c r="D39" s="177" t="s">
        <v>1340</v>
      </c>
      <c r="E39" s="178">
        <v>2</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529</v>
      </c>
      <c r="T39" s="181" t="s">
        <v>289</v>
      </c>
      <c r="U39" s="159">
        <v>0</v>
      </c>
      <c r="V39" s="159">
        <f t="shared" si="6"/>
        <v>0</v>
      </c>
      <c r="W39" s="159"/>
      <c r="X39" s="159" t="s">
        <v>302</v>
      </c>
      <c r="Y39" s="149"/>
      <c r="Z39" s="149"/>
      <c r="AA39" s="149"/>
      <c r="AB39" s="149"/>
      <c r="AC39" s="149"/>
      <c r="AD39" s="149"/>
      <c r="AE39" s="149"/>
      <c r="AF39" s="149"/>
      <c r="AG39" s="149" t="s">
        <v>1344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1857</v>
      </c>
      <c r="C40" s="183" t="s">
        <v>1858</v>
      </c>
      <c r="D40" s="177" t="s">
        <v>1340</v>
      </c>
      <c r="E40" s="178">
        <v>1</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529</v>
      </c>
      <c r="T40" s="181" t="s">
        <v>289</v>
      </c>
      <c r="U40" s="159">
        <v>0</v>
      </c>
      <c r="V40" s="159">
        <f t="shared" si="6"/>
        <v>0</v>
      </c>
      <c r="W40" s="159"/>
      <c r="X40" s="159" t="s">
        <v>302</v>
      </c>
      <c r="Y40" s="149"/>
      <c r="Z40" s="149"/>
      <c r="AA40" s="149"/>
      <c r="AB40" s="149"/>
      <c r="AC40" s="149"/>
      <c r="AD40" s="149"/>
      <c r="AE40" s="149"/>
      <c r="AF40" s="149"/>
      <c r="AG40" s="149" t="s">
        <v>1344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1859</v>
      </c>
      <c r="C41" s="183" t="s">
        <v>1860</v>
      </c>
      <c r="D41" s="177" t="s">
        <v>1340</v>
      </c>
      <c r="E41" s="178">
        <v>1</v>
      </c>
      <c r="F41" s="179"/>
      <c r="G41" s="180">
        <f t="shared" ref="G41:G71" si="7">ROUND(E41*F41,2)</f>
        <v>0</v>
      </c>
      <c r="H41" s="179"/>
      <c r="I41" s="180">
        <f t="shared" ref="I41:I71" si="8">ROUND(E41*H41,2)</f>
        <v>0</v>
      </c>
      <c r="J41" s="179"/>
      <c r="K41" s="180">
        <f t="shared" ref="K41:K71" si="9">ROUND(E41*J41,2)</f>
        <v>0</v>
      </c>
      <c r="L41" s="180">
        <v>21</v>
      </c>
      <c r="M41" s="180">
        <f t="shared" ref="M41:M71" si="10">G41*(1+L41/100)</f>
        <v>0</v>
      </c>
      <c r="N41" s="178">
        <v>0</v>
      </c>
      <c r="O41" s="178">
        <f t="shared" ref="O41:O71" si="11">ROUND(E41*N41,2)</f>
        <v>0</v>
      </c>
      <c r="P41" s="178">
        <v>0</v>
      </c>
      <c r="Q41" s="178">
        <f t="shared" ref="Q41:Q71" si="12">ROUND(E41*P41,2)</f>
        <v>0</v>
      </c>
      <c r="R41" s="180"/>
      <c r="S41" s="180" t="s">
        <v>529</v>
      </c>
      <c r="T41" s="181" t="s">
        <v>289</v>
      </c>
      <c r="U41" s="159">
        <v>0</v>
      </c>
      <c r="V41" s="159">
        <f t="shared" ref="V41:V71" si="13">ROUND(E41*U41,2)</f>
        <v>0</v>
      </c>
      <c r="W41" s="159"/>
      <c r="X41" s="159" t="s">
        <v>302</v>
      </c>
      <c r="Y41" s="149"/>
      <c r="Z41" s="149"/>
      <c r="AA41" s="149"/>
      <c r="AB41" s="149"/>
      <c r="AC41" s="149"/>
      <c r="AD41" s="149"/>
      <c r="AE41" s="149"/>
      <c r="AF41" s="149"/>
      <c r="AG41" s="149" t="s">
        <v>1344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1861</v>
      </c>
      <c r="C42" s="183" t="s">
        <v>1862</v>
      </c>
      <c r="D42" s="177" t="s">
        <v>1340</v>
      </c>
      <c r="E42" s="178">
        <v>1</v>
      </c>
      <c r="F42" s="179"/>
      <c r="G42" s="180">
        <f t="shared" si="7"/>
        <v>0</v>
      </c>
      <c r="H42" s="179"/>
      <c r="I42" s="180">
        <f t="shared" si="8"/>
        <v>0</v>
      </c>
      <c r="J42" s="179"/>
      <c r="K42" s="180">
        <f t="shared" si="9"/>
        <v>0</v>
      </c>
      <c r="L42" s="180">
        <v>21</v>
      </c>
      <c r="M42" s="180">
        <f t="shared" si="10"/>
        <v>0</v>
      </c>
      <c r="N42" s="178">
        <v>0</v>
      </c>
      <c r="O42" s="178">
        <f t="shared" si="11"/>
        <v>0</v>
      </c>
      <c r="P42" s="178">
        <v>0</v>
      </c>
      <c r="Q42" s="178">
        <f t="shared" si="12"/>
        <v>0</v>
      </c>
      <c r="R42" s="180"/>
      <c r="S42" s="180" t="s">
        <v>529</v>
      </c>
      <c r="T42" s="181" t="s">
        <v>289</v>
      </c>
      <c r="U42" s="159">
        <v>0</v>
      </c>
      <c r="V42" s="159">
        <f t="shared" si="13"/>
        <v>0</v>
      </c>
      <c r="W42" s="159"/>
      <c r="X42" s="159" t="s">
        <v>302</v>
      </c>
      <c r="Y42" s="149"/>
      <c r="Z42" s="149"/>
      <c r="AA42" s="149"/>
      <c r="AB42" s="149"/>
      <c r="AC42" s="149"/>
      <c r="AD42" s="149"/>
      <c r="AE42" s="149"/>
      <c r="AF42" s="149"/>
      <c r="AG42" s="149" t="s">
        <v>1344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1863</v>
      </c>
      <c r="C43" s="183" t="s">
        <v>1864</v>
      </c>
      <c r="D43" s="177" t="s">
        <v>1340</v>
      </c>
      <c r="E43" s="178">
        <v>20</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529</v>
      </c>
      <c r="T43" s="181" t="s">
        <v>289</v>
      </c>
      <c r="U43" s="159">
        <v>0</v>
      </c>
      <c r="V43" s="159">
        <f t="shared" si="13"/>
        <v>0</v>
      </c>
      <c r="W43" s="159"/>
      <c r="X43" s="159" t="s">
        <v>302</v>
      </c>
      <c r="Y43" s="149"/>
      <c r="Z43" s="149"/>
      <c r="AA43" s="149"/>
      <c r="AB43" s="149"/>
      <c r="AC43" s="149"/>
      <c r="AD43" s="149"/>
      <c r="AE43" s="149"/>
      <c r="AF43" s="149"/>
      <c r="AG43" s="149" t="s">
        <v>1344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1865</v>
      </c>
      <c r="C44" s="183" t="s">
        <v>1866</v>
      </c>
      <c r="D44" s="177" t="s">
        <v>1340</v>
      </c>
      <c r="E44" s="178">
        <v>7</v>
      </c>
      <c r="F44" s="179"/>
      <c r="G44" s="180">
        <f t="shared" si="7"/>
        <v>0</v>
      </c>
      <c r="H44" s="179"/>
      <c r="I44" s="180">
        <f t="shared" si="8"/>
        <v>0</v>
      </c>
      <c r="J44" s="179"/>
      <c r="K44" s="180">
        <f t="shared" si="9"/>
        <v>0</v>
      </c>
      <c r="L44" s="180">
        <v>21</v>
      </c>
      <c r="M44" s="180">
        <f t="shared" si="10"/>
        <v>0</v>
      </c>
      <c r="N44" s="178">
        <v>0</v>
      </c>
      <c r="O44" s="178">
        <f t="shared" si="11"/>
        <v>0</v>
      </c>
      <c r="P44" s="178">
        <v>0</v>
      </c>
      <c r="Q44" s="178">
        <f t="shared" si="12"/>
        <v>0</v>
      </c>
      <c r="R44" s="180"/>
      <c r="S44" s="180" t="s">
        <v>529</v>
      </c>
      <c r="T44" s="181" t="s">
        <v>289</v>
      </c>
      <c r="U44" s="159">
        <v>0</v>
      </c>
      <c r="V44" s="159">
        <f t="shared" si="13"/>
        <v>0</v>
      </c>
      <c r="W44" s="159"/>
      <c r="X44" s="159" t="s">
        <v>302</v>
      </c>
      <c r="Y44" s="149"/>
      <c r="Z44" s="149"/>
      <c r="AA44" s="149"/>
      <c r="AB44" s="149"/>
      <c r="AC44" s="149"/>
      <c r="AD44" s="149"/>
      <c r="AE44" s="149"/>
      <c r="AF44" s="149"/>
      <c r="AG44" s="149" t="s">
        <v>1344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1867</v>
      </c>
      <c r="C45" s="183" t="s">
        <v>1868</v>
      </c>
      <c r="D45" s="177" t="s">
        <v>1340</v>
      </c>
      <c r="E45" s="178">
        <v>2</v>
      </c>
      <c r="F45" s="179"/>
      <c r="G45" s="180">
        <f t="shared" si="7"/>
        <v>0</v>
      </c>
      <c r="H45" s="179"/>
      <c r="I45" s="180">
        <f t="shared" si="8"/>
        <v>0</v>
      </c>
      <c r="J45" s="179"/>
      <c r="K45" s="180">
        <f t="shared" si="9"/>
        <v>0</v>
      </c>
      <c r="L45" s="180">
        <v>21</v>
      </c>
      <c r="M45" s="180">
        <f t="shared" si="10"/>
        <v>0</v>
      </c>
      <c r="N45" s="178">
        <v>0</v>
      </c>
      <c r="O45" s="178">
        <f t="shared" si="11"/>
        <v>0</v>
      </c>
      <c r="P45" s="178">
        <v>0</v>
      </c>
      <c r="Q45" s="178">
        <f t="shared" si="12"/>
        <v>0</v>
      </c>
      <c r="R45" s="180"/>
      <c r="S45" s="180" t="s">
        <v>529</v>
      </c>
      <c r="T45" s="181" t="s">
        <v>289</v>
      </c>
      <c r="U45" s="159">
        <v>0</v>
      </c>
      <c r="V45" s="159">
        <f t="shared" si="13"/>
        <v>0</v>
      </c>
      <c r="W45" s="159"/>
      <c r="X45" s="159" t="s">
        <v>302</v>
      </c>
      <c r="Y45" s="149"/>
      <c r="Z45" s="149"/>
      <c r="AA45" s="149"/>
      <c r="AB45" s="149"/>
      <c r="AC45" s="149"/>
      <c r="AD45" s="149"/>
      <c r="AE45" s="149"/>
      <c r="AF45" s="149"/>
      <c r="AG45" s="149" t="s">
        <v>1344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1869</v>
      </c>
      <c r="C46" s="183" t="s">
        <v>1870</v>
      </c>
      <c r="D46" s="177" t="s">
        <v>1340</v>
      </c>
      <c r="E46" s="178">
        <v>2</v>
      </c>
      <c r="F46" s="179"/>
      <c r="G46" s="180">
        <f t="shared" si="7"/>
        <v>0</v>
      </c>
      <c r="H46" s="179"/>
      <c r="I46" s="180">
        <f t="shared" si="8"/>
        <v>0</v>
      </c>
      <c r="J46" s="179"/>
      <c r="K46" s="180">
        <f t="shared" si="9"/>
        <v>0</v>
      </c>
      <c r="L46" s="180">
        <v>21</v>
      </c>
      <c r="M46" s="180">
        <f t="shared" si="10"/>
        <v>0</v>
      </c>
      <c r="N46" s="178">
        <v>0</v>
      </c>
      <c r="O46" s="178">
        <f t="shared" si="11"/>
        <v>0</v>
      </c>
      <c r="P46" s="178">
        <v>0</v>
      </c>
      <c r="Q46" s="178">
        <f t="shared" si="12"/>
        <v>0</v>
      </c>
      <c r="R46" s="180"/>
      <c r="S46" s="180" t="s">
        <v>529</v>
      </c>
      <c r="T46" s="181" t="s">
        <v>289</v>
      </c>
      <c r="U46" s="159">
        <v>0</v>
      </c>
      <c r="V46" s="159">
        <f t="shared" si="13"/>
        <v>0</v>
      </c>
      <c r="W46" s="159"/>
      <c r="X46" s="159" t="s">
        <v>302</v>
      </c>
      <c r="Y46" s="149"/>
      <c r="Z46" s="149"/>
      <c r="AA46" s="149"/>
      <c r="AB46" s="149"/>
      <c r="AC46" s="149"/>
      <c r="AD46" s="149"/>
      <c r="AE46" s="149"/>
      <c r="AF46" s="149"/>
      <c r="AG46" s="149" t="s">
        <v>1344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1871</v>
      </c>
      <c r="C47" s="183" t="s">
        <v>1872</v>
      </c>
      <c r="D47" s="177" t="s">
        <v>1340</v>
      </c>
      <c r="E47" s="178">
        <v>1</v>
      </c>
      <c r="F47" s="179"/>
      <c r="G47" s="180">
        <f t="shared" si="7"/>
        <v>0</v>
      </c>
      <c r="H47" s="179"/>
      <c r="I47" s="180">
        <f t="shared" si="8"/>
        <v>0</v>
      </c>
      <c r="J47" s="179"/>
      <c r="K47" s="180">
        <f t="shared" si="9"/>
        <v>0</v>
      </c>
      <c r="L47" s="180">
        <v>21</v>
      </c>
      <c r="M47" s="180">
        <f t="shared" si="10"/>
        <v>0</v>
      </c>
      <c r="N47" s="178">
        <v>0</v>
      </c>
      <c r="O47" s="178">
        <f t="shared" si="11"/>
        <v>0</v>
      </c>
      <c r="P47" s="178">
        <v>0</v>
      </c>
      <c r="Q47" s="178">
        <f t="shared" si="12"/>
        <v>0</v>
      </c>
      <c r="R47" s="180"/>
      <c r="S47" s="180" t="s">
        <v>529</v>
      </c>
      <c r="T47" s="181" t="s">
        <v>289</v>
      </c>
      <c r="U47" s="159">
        <v>0</v>
      </c>
      <c r="V47" s="159">
        <f t="shared" si="13"/>
        <v>0</v>
      </c>
      <c r="W47" s="159"/>
      <c r="X47" s="159" t="s">
        <v>302</v>
      </c>
      <c r="Y47" s="149"/>
      <c r="Z47" s="149"/>
      <c r="AA47" s="149"/>
      <c r="AB47" s="149"/>
      <c r="AC47" s="149"/>
      <c r="AD47" s="149"/>
      <c r="AE47" s="149"/>
      <c r="AF47" s="149"/>
      <c r="AG47" s="149" t="s">
        <v>1344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1873</v>
      </c>
      <c r="C48" s="183" t="s">
        <v>1874</v>
      </c>
      <c r="D48" s="177" t="s">
        <v>1340</v>
      </c>
      <c r="E48" s="178">
        <v>1</v>
      </c>
      <c r="F48" s="179"/>
      <c r="G48" s="180">
        <f t="shared" si="7"/>
        <v>0</v>
      </c>
      <c r="H48" s="179"/>
      <c r="I48" s="180">
        <f t="shared" si="8"/>
        <v>0</v>
      </c>
      <c r="J48" s="179"/>
      <c r="K48" s="180">
        <f t="shared" si="9"/>
        <v>0</v>
      </c>
      <c r="L48" s="180">
        <v>21</v>
      </c>
      <c r="M48" s="180">
        <f t="shared" si="10"/>
        <v>0</v>
      </c>
      <c r="N48" s="178">
        <v>0</v>
      </c>
      <c r="O48" s="178">
        <f t="shared" si="11"/>
        <v>0</v>
      </c>
      <c r="P48" s="178">
        <v>0</v>
      </c>
      <c r="Q48" s="178">
        <f t="shared" si="12"/>
        <v>0</v>
      </c>
      <c r="R48" s="180"/>
      <c r="S48" s="180" t="s">
        <v>529</v>
      </c>
      <c r="T48" s="181" t="s">
        <v>289</v>
      </c>
      <c r="U48" s="159">
        <v>0</v>
      </c>
      <c r="V48" s="159">
        <f t="shared" si="13"/>
        <v>0</v>
      </c>
      <c r="W48" s="159"/>
      <c r="X48" s="159" t="s">
        <v>302</v>
      </c>
      <c r="Y48" s="149"/>
      <c r="Z48" s="149"/>
      <c r="AA48" s="149"/>
      <c r="AB48" s="149"/>
      <c r="AC48" s="149"/>
      <c r="AD48" s="149"/>
      <c r="AE48" s="149"/>
      <c r="AF48" s="149"/>
      <c r="AG48" s="149" t="s">
        <v>1344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1875</v>
      </c>
      <c r="C49" s="183" t="s">
        <v>1876</v>
      </c>
      <c r="D49" s="177" t="s">
        <v>1340</v>
      </c>
      <c r="E49" s="178">
        <v>1</v>
      </c>
      <c r="F49" s="179"/>
      <c r="G49" s="180">
        <f t="shared" si="7"/>
        <v>0</v>
      </c>
      <c r="H49" s="179"/>
      <c r="I49" s="180">
        <f t="shared" si="8"/>
        <v>0</v>
      </c>
      <c r="J49" s="179"/>
      <c r="K49" s="180">
        <f t="shared" si="9"/>
        <v>0</v>
      </c>
      <c r="L49" s="180">
        <v>21</v>
      </c>
      <c r="M49" s="180">
        <f t="shared" si="10"/>
        <v>0</v>
      </c>
      <c r="N49" s="178">
        <v>0</v>
      </c>
      <c r="O49" s="178">
        <f t="shared" si="11"/>
        <v>0</v>
      </c>
      <c r="P49" s="178">
        <v>0</v>
      </c>
      <c r="Q49" s="178">
        <f t="shared" si="12"/>
        <v>0</v>
      </c>
      <c r="R49" s="180"/>
      <c r="S49" s="180" t="s">
        <v>529</v>
      </c>
      <c r="T49" s="181" t="s">
        <v>289</v>
      </c>
      <c r="U49" s="159">
        <v>0</v>
      </c>
      <c r="V49" s="159">
        <f t="shared" si="13"/>
        <v>0</v>
      </c>
      <c r="W49" s="159"/>
      <c r="X49" s="159" t="s">
        <v>302</v>
      </c>
      <c r="Y49" s="149"/>
      <c r="Z49" s="149"/>
      <c r="AA49" s="149"/>
      <c r="AB49" s="149"/>
      <c r="AC49" s="149"/>
      <c r="AD49" s="149"/>
      <c r="AE49" s="149"/>
      <c r="AF49" s="149"/>
      <c r="AG49" s="149" t="s">
        <v>1344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42</v>
      </c>
      <c r="B50" s="176" t="s">
        <v>1877</v>
      </c>
      <c r="C50" s="183" t="s">
        <v>1878</v>
      </c>
      <c r="D50" s="177" t="s">
        <v>1340</v>
      </c>
      <c r="E50" s="178">
        <v>2</v>
      </c>
      <c r="F50" s="179"/>
      <c r="G50" s="180">
        <f t="shared" si="7"/>
        <v>0</v>
      </c>
      <c r="H50" s="179"/>
      <c r="I50" s="180">
        <f t="shared" si="8"/>
        <v>0</v>
      </c>
      <c r="J50" s="179"/>
      <c r="K50" s="180">
        <f t="shared" si="9"/>
        <v>0</v>
      </c>
      <c r="L50" s="180">
        <v>21</v>
      </c>
      <c r="M50" s="180">
        <f t="shared" si="10"/>
        <v>0</v>
      </c>
      <c r="N50" s="178">
        <v>0</v>
      </c>
      <c r="O50" s="178">
        <f t="shared" si="11"/>
        <v>0</v>
      </c>
      <c r="P50" s="178">
        <v>0</v>
      </c>
      <c r="Q50" s="178">
        <f t="shared" si="12"/>
        <v>0</v>
      </c>
      <c r="R50" s="180"/>
      <c r="S50" s="180" t="s">
        <v>529</v>
      </c>
      <c r="T50" s="181" t="s">
        <v>289</v>
      </c>
      <c r="U50" s="159">
        <v>0</v>
      </c>
      <c r="V50" s="159">
        <f t="shared" si="13"/>
        <v>0</v>
      </c>
      <c r="W50" s="159"/>
      <c r="X50" s="159" t="s">
        <v>302</v>
      </c>
      <c r="Y50" s="149"/>
      <c r="Z50" s="149"/>
      <c r="AA50" s="149"/>
      <c r="AB50" s="149"/>
      <c r="AC50" s="149"/>
      <c r="AD50" s="149"/>
      <c r="AE50" s="149"/>
      <c r="AF50" s="149"/>
      <c r="AG50" s="149" t="s">
        <v>1344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5">
        <v>43</v>
      </c>
      <c r="B51" s="176" t="s">
        <v>1879</v>
      </c>
      <c r="C51" s="183" t="s">
        <v>1880</v>
      </c>
      <c r="D51" s="177" t="s">
        <v>1340</v>
      </c>
      <c r="E51" s="178">
        <v>2</v>
      </c>
      <c r="F51" s="179"/>
      <c r="G51" s="180">
        <f t="shared" si="7"/>
        <v>0</v>
      </c>
      <c r="H51" s="179"/>
      <c r="I51" s="180">
        <f t="shared" si="8"/>
        <v>0</v>
      </c>
      <c r="J51" s="179"/>
      <c r="K51" s="180">
        <f t="shared" si="9"/>
        <v>0</v>
      </c>
      <c r="L51" s="180">
        <v>21</v>
      </c>
      <c r="M51" s="180">
        <f t="shared" si="10"/>
        <v>0</v>
      </c>
      <c r="N51" s="178">
        <v>0</v>
      </c>
      <c r="O51" s="178">
        <f t="shared" si="11"/>
        <v>0</v>
      </c>
      <c r="P51" s="178">
        <v>0</v>
      </c>
      <c r="Q51" s="178">
        <f t="shared" si="12"/>
        <v>0</v>
      </c>
      <c r="R51" s="180"/>
      <c r="S51" s="180" t="s">
        <v>529</v>
      </c>
      <c r="T51" s="181" t="s">
        <v>289</v>
      </c>
      <c r="U51" s="159">
        <v>0</v>
      </c>
      <c r="V51" s="159">
        <f t="shared" si="13"/>
        <v>0</v>
      </c>
      <c r="W51" s="159"/>
      <c r="X51" s="159" t="s">
        <v>302</v>
      </c>
      <c r="Y51" s="149"/>
      <c r="Z51" s="149"/>
      <c r="AA51" s="149"/>
      <c r="AB51" s="149"/>
      <c r="AC51" s="149"/>
      <c r="AD51" s="149"/>
      <c r="AE51" s="149"/>
      <c r="AF51" s="149"/>
      <c r="AG51" s="149" t="s">
        <v>1344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44</v>
      </c>
      <c r="B52" s="176" t="s">
        <v>1881</v>
      </c>
      <c r="C52" s="183" t="s">
        <v>1882</v>
      </c>
      <c r="D52" s="177" t="s">
        <v>1340</v>
      </c>
      <c r="E52" s="178">
        <v>1</v>
      </c>
      <c r="F52" s="179"/>
      <c r="G52" s="180">
        <f t="shared" si="7"/>
        <v>0</v>
      </c>
      <c r="H52" s="179"/>
      <c r="I52" s="180">
        <f t="shared" si="8"/>
        <v>0</v>
      </c>
      <c r="J52" s="179"/>
      <c r="K52" s="180">
        <f t="shared" si="9"/>
        <v>0</v>
      </c>
      <c r="L52" s="180">
        <v>21</v>
      </c>
      <c r="M52" s="180">
        <f t="shared" si="10"/>
        <v>0</v>
      </c>
      <c r="N52" s="178">
        <v>0</v>
      </c>
      <c r="O52" s="178">
        <f t="shared" si="11"/>
        <v>0</v>
      </c>
      <c r="P52" s="178">
        <v>0</v>
      </c>
      <c r="Q52" s="178">
        <f t="shared" si="12"/>
        <v>0</v>
      </c>
      <c r="R52" s="180"/>
      <c r="S52" s="180" t="s">
        <v>529</v>
      </c>
      <c r="T52" s="181" t="s">
        <v>289</v>
      </c>
      <c r="U52" s="159">
        <v>0</v>
      </c>
      <c r="V52" s="159">
        <f t="shared" si="13"/>
        <v>0</v>
      </c>
      <c r="W52" s="159"/>
      <c r="X52" s="159" t="s">
        <v>302</v>
      </c>
      <c r="Y52" s="149"/>
      <c r="Z52" s="149"/>
      <c r="AA52" s="149"/>
      <c r="AB52" s="149"/>
      <c r="AC52" s="149"/>
      <c r="AD52" s="149"/>
      <c r="AE52" s="149"/>
      <c r="AF52" s="149"/>
      <c r="AG52" s="149" t="s">
        <v>1344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45</v>
      </c>
      <c r="B53" s="176" t="s">
        <v>1883</v>
      </c>
      <c r="C53" s="183" t="s">
        <v>1884</v>
      </c>
      <c r="D53" s="177" t="s">
        <v>1340</v>
      </c>
      <c r="E53" s="178">
        <v>1</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529</v>
      </c>
      <c r="T53" s="181" t="s">
        <v>289</v>
      </c>
      <c r="U53" s="159">
        <v>0</v>
      </c>
      <c r="V53" s="159">
        <f t="shared" si="13"/>
        <v>0</v>
      </c>
      <c r="W53" s="159"/>
      <c r="X53" s="159" t="s">
        <v>302</v>
      </c>
      <c r="Y53" s="149"/>
      <c r="Z53" s="149"/>
      <c r="AA53" s="149"/>
      <c r="AB53" s="149"/>
      <c r="AC53" s="149"/>
      <c r="AD53" s="149"/>
      <c r="AE53" s="149"/>
      <c r="AF53" s="149"/>
      <c r="AG53" s="149" t="s">
        <v>1344</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46</v>
      </c>
      <c r="B54" s="176" t="s">
        <v>1885</v>
      </c>
      <c r="C54" s="183" t="s">
        <v>1886</v>
      </c>
      <c r="D54" s="177" t="s">
        <v>1340</v>
      </c>
      <c r="E54" s="178">
        <v>2</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529</v>
      </c>
      <c r="T54" s="181" t="s">
        <v>289</v>
      </c>
      <c r="U54" s="159">
        <v>0</v>
      </c>
      <c r="V54" s="159">
        <f t="shared" si="13"/>
        <v>0</v>
      </c>
      <c r="W54" s="159"/>
      <c r="X54" s="159" t="s">
        <v>302</v>
      </c>
      <c r="Y54" s="149"/>
      <c r="Z54" s="149"/>
      <c r="AA54" s="149"/>
      <c r="AB54" s="149"/>
      <c r="AC54" s="149"/>
      <c r="AD54" s="149"/>
      <c r="AE54" s="149"/>
      <c r="AF54" s="149"/>
      <c r="AG54" s="149" t="s">
        <v>1344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47</v>
      </c>
      <c r="B55" s="176" t="s">
        <v>1887</v>
      </c>
      <c r="C55" s="183" t="s">
        <v>1888</v>
      </c>
      <c r="D55" s="177" t="s">
        <v>1340</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529</v>
      </c>
      <c r="T55" s="181" t="s">
        <v>289</v>
      </c>
      <c r="U55" s="159">
        <v>0</v>
      </c>
      <c r="V55" s="159">
        <f t="shared" si="13"/>
        <v>0</v>
      </c>
      <c r="W55" s="159"/>
      <c r="X55" s="159" t="s">
        <v>302</v>
      </c>
      <c r="Y55" s="149"/>
      <c r="Z55" s="149"/>
      <c r="AA55" s="149"/>
      <c r="AB55" s="149"/>
      <c r="AC55" s="149"/>
      <c r="AD55" s="149"/>
      <c r="AE55" s="149"/>
      <c r="AF55" s="149"/>
      <c r="AG55" s="149" t="s">
        <v>1344</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48</v>
      </c>
      <c r="B56" s="176" t="s">
        <v>1889</v>
      </c>
      <c r="C56" s="183" t="s">
        <v>1890</v>
      </c>
      <c r="D56" s="177" t="s">
        <v>1340</v>
      </c>
      <c r="E56" s="178">
        <v>8</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529</v>
      </c>
      <c r="T56" s="181" t="s">
        <v>289</v>
      </c>
      <c r="U56" s="159">
        <v>0</v>
      </c>
      <c r="V56" s="159">
        <f t="shared" si="13"/>
        <v>0</v>
      </c>
      <c r="W56" s="159"/>
      <c r="X56" s="159" t="s">
        <v>302</v>
      </c>
      <c r="Y56" s="149"/>
      <c r="Z56" s="149"/>
      <c r="AA56" s="149"/>
      <c r="AB56" s="149"/>
      <c r="AC56" s="149"/>
      <c r="AD56" s="149"/>
      <c r="AE56" s="149"/>
      <c r="AF56" s="149"/>
      <c r="AG56" s="149" t="s">
        <v>1344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49</v>
      </c>
      <c r="B57" s="176" t="s">
        <v>1891</v>
      </c>
      <c r="C57" s="183" t="s">
        <v>1892</v>
      </c>
      <c r="D57" s="177" t="s">
        <v>1340</v>
      </c>
      <c r="E57" s="178">
        <v>10</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529</v>
      </c>
      <c r="T57" s="181" t="s">
        <v>289</v>
      </c>
      <c r="U57" s="159">
        <v>0</v>
      </c>
      <c r="V57" s="159">
        <f t="shared" si="13"/>
        <v>0</v>
      </c>
      <c r="W57" s="159"/>
      <c r="X57" s="159" t="s">
        <v>302</v>
      </c>
      <c r="Y57" s="149"/>
      <c r="Z57" s="149"/>
      <c r="AA57" s="149"/>
      <c r="AB57" s="149"/>
      <c r="AC57" s="149"/>
      <c r="AD57" s="149"/>
      <c r="AE57" s="149"/>
      <c r="AF57" s="149"/>
      <c r="AG57" s="149" t="s">
        <v>1344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50</v>
      </c>
      <c r="B58" s="176" t="s">
        <v>1893</v>
      </c>
      <c r="C58" s="183" t="s">
        <v>1894</v>
      </c>
      <c r="D58" s="177" t="s">
        <v>1340</v>
      </c>
      <c r="E58" s="178">
        <v>10</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529</v>
      </c>
      <c r="T58" s="181" t="s">
        <v>289</v>
      </c>
      <c r="U58" s="159">
        <v>0</v>
      </c>
      <c r="V58" s="159">
        <f t="shared" si="13"/>
        <v>0</v>
      </c>
      <c r="W58" s="159"/>
      <c r="X58" s="159" t="s">
        <v>302</v>
      </c>
      <c r="Y58" s="149"/>
      <c r="Z58" s="149"/>
      <c r="AA58" s="149"/>
      <c r="AB58" s="149"/>
      <c r="AC58" s="149"/>
      <c r="AD58" s="149"/>
      <c r="AE58" s="149"/>
      <c r="AF58" s="149"/>
      <c r="AG58" s="149" t="s">
        <v>1344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51</v>
      </c>
      <c r="B59" s="176" t="s">
        <v>1895</v>
      </c>
      <c r="C59" s="183" t="s">
        <v>1896</v>
      </c>
      <c r="D59" s="177" t="s">
        <v>1340</v>
      </c>
      <c r="E59" s="178">
        <v>10</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529</v>
      </c>
      <c r="T59" s="181" t="s">
        <v>289</v>
      </c>
      <c r="U59" s="159">
        <v>0</v>
      </c>
      <c r="V59" s="159">
        <f t="shared" si="13"/>
        <v>0</v>
      </c>
      <c r="W59" s="159"/>
      <c r="X59" s="159" t="s">
        <v>302</v>
      </c>
      <c r="Y59" s="149"/>
      <c r="Z59" s="149"/>
      <c r="AA59" s="149"/>
      <c r="AB59" s="149"/>
      <c r="AC59" s="149"/>
      <c r="AD59" s="149"/>
      <c r="AE59" s="149"/>
      <c r="AF59" s="149"/>
      <c r="AG59" s="149" t="s">
        <v>1344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52</v>
      </c>
      <c r="B60" s="176" t="s">
        <v>1897</v>
      </c>
      <c r="C60" s="183" t="s">
        <v>1898</v>
      </c>
      <c r="D60" s="177" t="s">
        <v>1340</v>
      </c>
      <c r="E60" s="178">
        <v>10</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529</v>
      </c>
      <c r="T60" s="181" t="s">
        <v>289</v>
      </c>
      <c r="U60" s="159">
        <v>0</v>
      </c>
      <c r="V60" s="159">
        <f t="shared" si="13"/>
        <v>0</v>
      </c>
      <c r="W60" s="159"/>
      <c r="X60" s="159" t="s">
        <v>302</v>
      </c>
      <c r="Y60" s="149"/>
      <c r="Z60" s="149"/>
      <c r="AA60" s="149"/>
      <c r="AB60" s="149"/>
      <c r="AC60" s="149"/>
      <c r="AD60" s="149"/>
      <c r="AE60" s="149"/>
      <c r="AF60" s="149"/>
      <c r="AG60" s="149" t="s">
        <v>1344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53</v>
      </c>
      <c r="B61" s="176" t="s">
        <v>1899</v>
      </c>
      <c r="C61" s="183" t="s">
        <v>1900</v>
      </c>
      <c r="D61" s="177" t="s">
        <v>1340</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529</v>
      </c>
      <c r="T61" s="181" t="s">
        <v>289</v>
      </c>
      <c r="U61" s="159">
        <v>0</v>
      </c>
      <c r="V61" s="159">
        <f t="shared" si="13"/>
        <v>0</v>
      </c>
      <c r="W61" s="159"/>
      <c r="X61" s="159" t="s">
        <v>302</v>
      </c>
      <c r="Y61" s="149"/>
      <c r="Z61" s="149"/>
      <c r="AA61" s="149"/>
      <c r="AB61" s="149"/>
      <c r="AC61" s="149"/>
      <c r="AD61" s="149"/>
      <c r="AE61" s="149"/>
      <c r="AF61" s="149"/>
      <c r="AG61" s="149" t="s">
        <v>1344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54</v>
      </c>
      <c r="B62" s="176" t="s">
        <v>1901</v>
      </c>
      <c r="C62" s="183" t="s">
        <v>1902</v>
      </c>
      <c r="D62" s="177" t="s">
        <v>1340</v>
      </c>
      <c r="E62" s="178">
        <v>2</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529</v>
      </c>
      <c r="T62" s="181" t="s">
        <v>289</v>
      </c>
      <c r="U62" s="159">
        <v>0</v>
      </c>
      <c r="V62" s="159">
        <f t="shared" si="13"/>
        <v>0</v>
      </c>
      <c r="W62" s="159"/>
      <c r="X62" s="159" t="s">
        <v>302</v>
      </c>
      <c r="Y62" s="149"/>
      <c r="Z62" s="149"/>
      <c r="AA62" s="149"/>
      <c r="AB62" s="149"/>
      <c r="AC62" s="149"/>
      <c r="AD62" s="149"/>
      <c r="AE62" s="149"/>
      <c r="AF62" s="149"/>
      <c r="AG62" s="149" t="s">
        <v>1344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55</v>
      </c>
      <c r="B63" s="176" t="s">
        <v>1903</v>
      </c>
      <c r="C63" s="183" t="s">
        <v>1904</v>
      </c>
      <c r="D63" s="177" t="s">
        <v>1340</v>
      </c>
      <c r="E63" s="178">
        <v>11</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529</v>
      </c>
      <c r="T63" s="181" t="s">
        <v>289</v>
      </c>
      <c r="U63" s="159">
        <v>0</v>
      </c>
      <c r="V63" s="159">
        <f t="shared" si="13"/>
        <v>0</v>
      </c>
      <c r="W63" s="159"/>
      <c r="X63" s="159" t="s">
        <v>302</v>
      </c>
      <c r="Y63" s="149"/>
      <c r="Z63" s="149"/>
      <c r="AA63" s="149"/>
      <c r="AB63" s="149"/>
      <c r="AC63" s="149"/>
      <c r="AD63" s="149"/>
      <c r="AE63" s="149"/>
      <c r="AF63" s="149"/>
      <c r="AG63" s="149" t="s">
        <v>1344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56</v>
      </c>
      <c r="B64" s="176" t="s">
        <v>1905</v>
      </c>
      <c r="C64" s="183" t="s">
        <v>1906</v>
      </c>
      <c r="D64" s="177" t="s">
        <v>1340</v>
      </c>
      <c r="E64" s="178">
        <v>98</v>
      </c>
      <c r="F64" s="179"/>
      <c r="G64" s="180">
        <f t="shared" si="7"/>
        <v>0</v>
      </c>
      <c r="H64" s="179"/>
      <c r="I64" s="180">
        <f t="shared" si="8"/>
        <v>0</v>
      </c>
      <c r="J64" s="179"/>
      <c r="K64" s="180">
        <f t="shared" si="9"/>
        <v>0</v>
      </c>
      <c r="L64" s="180">
        <v>21</v>
      </c>
      <c r="M64" s="180">
        <f t="shared" si="10"/>
        <v>0</v>
      </c>
      <c r="N64" s="178">
        <v>0</v>
      </c>
      <c r="O64" s="178">
        <f t="shared" si="11"/>
        <v>0</v>
      </c>
      <c r="P64" s="178">
        <v>0</v>
      </c>
      <c r="Q64" s="178">
        <f t="shared" si="12"/>
        <v>0</v>
      </c>
      <c r="R64" s="180"/>
      <c r="S64" s="180" t="s">
        <v>529</v>
      </c>
      <c r="T64" s="181" t="s">
        <v>289</v>
      </c>
      <c r="U64" s="159">
        <v>0</v>
      </c>
      <c r="V64" s="159">
        <f t="shared" si="13"/>
        <v>0</v>
      </c>
      <c r="W64" s="159"/>
      <c r="X64" s="159" t="s">
        <v>302</v>
      </c>
      <c r="Y64" s="149"/>
      <c r="Z64" s="149"/>
      <c r="AA64" s="149"/>
      <c r="AB64" s="149"/>
      <c r="AC64" s="149"/>
      <c r="AD64" s="149"/>
      <c r="AE64" s="149"/>
      <c r="AF64" s="149"/>
      <c r="AG64" s="149" t="s">
        <v>1344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57</v>
      </c>
      <c r="B65" s="176" t="s">
        <v>1907</v>
      </c>
      <c r="C65" s="183" t="s">
        <v>1908</v>
      </c>
      <c r="D65" s="177" t="s">
        <v>1340</v>
      </c>
      <c r="E65" s="178">
        <v>6</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529</v>
      </c>
      <c r="T65" s="181" t="s">
        <v>289</v>
      </c>
      <c r="U65" s="159">
        <v>0</v>
      </c>
      <c r="V65" s="159">
        <f t="shared" si="13"/>
        <v>0</v>
      </c>
      <c r="W65" s="159"/>
      <c r="X65" s="159" t="s">
        <v>302</v>
      </c>
      <c r="Y65" s="149"/>
      <c r="Z65" s="149"/>
      <c r="AA65" s="149"/>
      <c r="AB65" s="149"/>
      <c r="AC65" s="149"/>
      <c r="AD65" s="149"/>
      <c r="AE65" s="149"/>
      <c r="AF65" s="149"/>
      <c r="AG65" s="149" t="s">
        <v>1344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58</v>
      </c>
      <c r="B66" s="176" t="s">
        <v>1909</v>
      </c>
      <c r="C66" s="183" t="s">
        <v>1910</v>
      </c>
      <c r="D66" s="177" t="s">
        <v>1340</v>
      </c>
      <c r="E66" s="178">
        <v>2</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529</v>
      </c>
      <c r="T66" s="181" t="s">
        <v>289</v>
      </c>
      <c r="U66" s="159">
        <v>0</v>
      </c>
      <c r="V66" s="159">
        <f t="shared" si="13"/>
        <v>0</v>
      </c>
      <c r="W66" s="159"/>
      <c r="X66" s="159" t="s">
        <v>302</v>
      </c>
      <c r="Y66" s="149"/>
      <c r="Z66" s="149"/>
      <c r="AA66" s="149"/>
      <c r="AB66" s="149"/>
      <c r="AC66" s="149"/>
      <c r="AD66" s="149"/>
      <c r="AE66" s="149"/>
      <c r="AF66" s="149"/>
      <c r="AG66" s="149" t="s">
        <v>1344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59</v>
      </c>
      <c r="B67" s="176" t="s">
        <v>1911</v>
      </c>
      <c r="C67" s="183" t="s">
        <v>1912</v>
      </c>
      <c r="D67" s="177" t="s">
        <v>1340</v>
      </c>
      <c r="E67" s="178">
        <v>22</v>
      </c>
      <c r="F67" s="179"/>
      <c r="G67" s="180">
        <f t="shared" si="7"/>
        <v>0</v>
      </c>
      <c r="H67" s="179"/>
      <c r="I67" s="180">
        <f t="shared" si="8"/>
        <v>0</v>
      </c>
      <c r="J67" s="179"/>
      <c r="K67" s="180">
        <f t="shared" si="9"/>
        <v>0</v>
      </c>
      <c r="L67" s="180">
        <v>21</v>
      </c>
      <c r="M67" s="180">
        <f t="shared" si="10"/>
        <v>0</v>
      </c>
      <c r="N67" s="178">
        <v>0</v>
      </c>
      <c r="O67" s="178">
        <f t="shared" si="11"/>
        <v>0</v>
      </c>
      <c r="P67" s="178">
        <v>0</v>
      </c>
      <c r="Q67" s="178">
        <f t="shared" si="12"/>
        <v>0</v>
      </c>
      <c r="R67" s="180"/>
      <c r="S67" s="180" t="s">
        <v>529</v>
      </c>
      <c r="T67" s="181" t="s">
        <v>289</v>
      </c>
      <c r="U67" s="159">
        <v>0</v>
      </c>
      <c r="V67" s="159">
        <f t="shared" si="13"/>
        <v>0</v>
      </c>
      <c r="W67" s="159"/>
      <c r="X67" s="159" t="s">
        <v>302</v>
      </c>
      <c r="Y67" s="149"/>
      <c r="Z67" s="149"/>
      <c r="AA67" s="149"/>
      <c r="AB67" s="149"/>
      <c r="AC67" s="149"/>
      <c r="AD67" s="149"/>
      <c r="AE67" s="149"/>
      <c r="AF67" s="149"/>
      <c r="AG67" s="149" t="s">
        <v>1344</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60</v>
      </c>
      <c r="B68" s="176" t="s">
        <v>1913</v>
      </c>
      <c r="C68" s="183" t="s">
        <v>1914</v>
      </c>
      <c r="D68" s="177" t="s">
        <v>1340</v>
      </c>
      <c r="E68" s="178">
        <v>3</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529</v>
      </c>
      <c r="T68" s="181" t="s">
        <v>289</v>
      </c>
      <c r="U68" s="159">
        <v>0</v>
      </c>
      <c r="V68" s="159">
        <f t="shared" si="13"/>
        <v>0</v>
      </c>
      <c r="W68" s="159"/>
      <c r="X68" s="159" t="s">
        <v>302</v>
      </c>
      <c r="Y68" s="149"/>
      <c r="Z68" s="149"/>
      <c r="AA68" s="149"/>
      <c r="AB68" s="149"/>
      <c r="AC68" s="149"/>
      <c r="AD68" s="149"/>
      <c r="AE68" s="149"/>
      <c r="AF68" s="149"/>
      <c r="AG68" s="149" t="s">
        <v>1344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61</v>
      </c>
      <c r="B69" s="176" t="s">
        <v>1915</v>
      </c>
      <c r="C69" s="183" t="s">
        <v>1916</v>
      </c>
      <c r="D69" s="177" t="s">
        <v>1340</v>
      </c>
      <c r="E69" s="178">
        <v>1</v>
      </c>
      <c r="F69" s="179"/>
      <c r="G69" s="180">
        <f t="shared" si="7"/>
        <v>0</v>
      </c>
      <c r="H69" s="179"/>
      <c r="I69" s="180">
        <f t="shared" si="8"/>
        <v>0</v>
      </c>
      <c r="J69" s="179"/>
      <c r="K69" s="180">
        <f t="shared" si="9"/>
        <v>0</v>
      </c>
      <c r="L69" s="180">
        <v>21</v>
      </c>
      <c r="M69" s="180">
        <f t="shared" si="10"/>
        <v>0</v>
      </c>
      <c r="N69" s="178">
        <v>0</v>
      </c>
      <c r="O69" s="178">
        <f t="shared" si="11"/>
        <v>0</v>
      </c>
      <c r="P69" s="178">
        <v>0</v>
      </c>
      <c r="Q69" s="178">
        <f t="shared" si="12"/>
        <v>0</v>
      </c>
      <c r="R69" s="180"/>
      <c r="S69" s="180" t="s">
        <v>529</v>
      </c>
      <c r="T69" s="181" t="s">
        <v>289</v>
      </c>
      <c r="U69" s="159">
        <v>0</v>
      </c>
      <c r="V69" s="159">
        <f t="shared" si="13"/>
        <v>0</v>
      </c>
      <c r="W69" s="159"/>
      <c r="X69" s="159" t="s">
        <v>302</v>
      </c>
      <c r="Y69" s="149"/>
      <c r="Z69" s="149"/>
      <c r="AA69" s="149"/>
      <c r="AB69" s="149"/>
      <c r="AC69" s="149"/>
      <c r="AD69" s="149"/>
      <c r="AE69" s="149"/>
      <c r="AF69" s="149"/>
      <c r="AG69" s="149" t="s">
        <v>1344</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62</v>
      </c>
      <c r="B70" s="176" t="s">
        <v>1917</v>
      </c>
      <c r="C70" s="183" t="s">
        <v>1918</v>
      </c>
      <c r="D70" s="177" t="s">
        <v>1919</v>
      </c>
      <c r="E70" s="178">
        <v>1</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529</v>
      </c>
      <c r="T70" s="181" t="s">
        <v>289</v>
      </c>
      <c r="U70" s="159">
        <v>0</v>
      </c>
      <c r="V70" s="159">
        <f t="shared" si="13"/>
        <v>0</v>
      </c>
      <c r="W70" s="159"/>
      <c r="X70" s="159" t="s">
        <v>302</v>
      </c>
      <c r="Y70" s="149"/>
      <c r="Z70" s="149"/>
      <c r="AA70" s="149"/>
      <c r="AB70" s="149"/>
      <c r="AC70" s="149"/>
      <c r="AD70" s="149"/>
      <c r="AE70" s="149"/>
      <c r="AF70" s="149"/>
      <c r="AG70" s="149" t="s">
        <v>1344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63</v>
      </c>
      <c r="B71" s="176" t="s">
        <v>1920</v>
      </c>
      <c r="C71" s="183" t="s">
        <v>1921</v>
      </c>
      <c r="D71" s="177" t="s">
        <v>1919</v>
      </c>
      <c r="E71" s="178">
        <v>1</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529</v>
      </c>
      <c r="T71" s="181" t="s">
        <v>289</v>
      </c>
      <c r="U71" s="159">
        <v>0</v>
      </c>
      <c r="V71" s="159">
        <f t="shared" si="13"/>
        <v>0</v>
      </c>
      <c r="W71" s="159"/>
      <c r="X71" s="159" t="s">
        <v>302</v>
      </c>
      <c r="Y71" s="149"/>
      <c r="Z71" s="149"/>
      <c r="AA71" s="149"/>
      <c r="AB71" s="149"/>
      <c r="AC71" s="149"/>
      <c r="AD71" s="149"/>
      <c r="AE71" s="149"/>
      <c r="AF71" s="149"/>
      <c r="AG71" s="149" t="s">
        <v>1344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283</v>
      </c>
      <c r="B72" s="162" t="s">
        <v>59</v>
      </c>
      <c r="C72" s="182" t="s">
        <v>206</v>
      </c>
      <c r="D72" s="163"/>
      <c r="E72" s="164"/>
      <c r="F72" s="165"/>
      <c r="G72" s="165">
        <f>SUMIF(AG73:AG84,"&lt;&gt;NOR",G73:G84)</f>
        <v>0</v>
      </c>
      <c r="H72" s="165"/>
      <c r="I72" s="165">
        <f>SUM(I73:I84)</f>
        <v>0</v>
      </c>
      <c r="J72" s="165"/>
      <c r="K72" s="165">
        <f>SUM(K73:K84)</f>
        <v>0</v>
      </c>
      <c r="L72" s="165"/>
      <c r="M72" s="165">
        <f>SUM(M73:M84)</f>
        <v>0</v>
      </c>
      <c r="N72" s="164"/>
      <c r="O72" s="164">
        <f>SUM(O73:O84)</f>
        <v>0</v>
      </c>
      <c r="P72" s="164"/>
      <c r="Q72" s="164">
        <f>SUM(Q73:Q84)</f>
        <v>0</v>
      </c>
      <c r="R72" s="165"/>
      <c r="S72" s="165"/>
      <c r="T72" s="166"/>
      <c r="U72" s="160"/>
      <c r="V72" s="160">
        <f>SUM(V73:V84)</f>
        <v>0</v>
      </c>
      <c r="W72" s="160"/>
      <c r="X72" s="160"/>
      <c r="AG72" t="s">
        <v>284</v>
      </c>
    </row>
    <row r="73" spans="1:60" outlineLevel="1" x14ac:dyDescent="0.2">
      <c r="A73" s="175">
        <v>64</v>
      </c>
      <c r="B73" s="176" t="s">
        <v>1922</v>
      </c>
      <c r="C73" s="183" t="s">
        <v>1923</v>
      </c>
      <c r="D73" s="177" t="s">
        <v>1340</v>
      </c>
      <c r="E73" s="178">
        <v>1</v>
      </c>
      <c r="F73" s="179"/>
      <c r="G73" s="180">
        <f t="shared" ref="G73:G84" si="14">ROUND(E73*F73,2)</f>
        <v>0</v>
      </c>
      <c r="H73" s="179"/>
      <c r="I73" s="180">
        <f t="shared" ref="I73:I84" si="15">ROUND(E73*H73,2)</f>
        <v>0</v>
      </c>
      <c r="J73" s="179"/>
      <c r="K73" s="180">
        <f t="shared" ref="K73:K84" si="16">ROUND(E73*J73,2)</f>
        <v>0</v>
      </c>
      <c r="L73" s="180">
        <v>21</v>
      </c>
      <c r="M73" s="180">
        <f t="shared" ref="M73:M84" si="17">G73*(1+L73/100)</f>
        <v>0</v>
      </c>
      <c r="N73" s="178">
        <v>0</v>
      </c>
      <c r="O73" s="178">
        <f t="shared" ref="O73:O84" si="18">ROUND(E73*N73,2)</f>
        <v>0</v>
      </c>
      <c r="P73" s="178">
        <v>0</v>
      </c>
      <c r="Q73" s="178">
        <f t="shared" ref="Q73:Q84" si="19">ROUND(E73*P73,2)</f>
        <v>0</v>
      </c>
      <c r="R73" s="180"/>
      <c r="S73" s="180" t="s">
        <v>529</v>
      </c>
      <c r="T73" s="181" t="s">
        <v>289</v>
      </c>
      <c r="U73" s="159">
        <v>0</v>
      </c>
      <c r="V73" s="159">
        <f t="shared" ref="V73:V84" si="20">ROUND(E73*U73,2)</f>
        <v>0</v>
      </c>
      <c r="W73" s="159"/>
      <c r="X73" s="159" t="s">
        <v>302</v>
      </c>
      <c r="Y73" s="149"/>
      <c r="Z73" s="149"/>
      <c r="AA73" s="149"/>
      <c r="AB73" s="149"/>
      <c r="AC73" s="149"/>
      <c r="AD73" s="149"/>
      <c r="AE73" s="149"/>
      <c r="AF73" s="149"/>
      <c r="AG73" s="149" t="s">
        <v>1344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1924</v>
      </c>
      <c r="C74" s="183" t="s">
        <v>1925</v>
      </c>
      <c r="D74" s="177" t="s">
        <v>1340</v>
      </c>
      <c r="E74" s="178">
        <v>4</v>
      </c>
      <c r="F74" s="179"/>
      <c r="G74" s="180">
        <f t="shared" si="14"/>
        <v>0</v>
      </c>
      <c r="H74" s="179"/>
      <c r="I74" s="180">
        <f t="shared" si="15"/>
        <v>0</v>
      </c>
      <c r="J74" s="179"/>
      <c r="K74" s="180">
        <f t="shared" si="16"/>
        <v>0</v>
      </c>
      <c r="L74" s="180">
        <v>21</v>
      </c>
      <c r="M74" s="180">
        <f t="shared" si="17"/>
        <v>0</v>
      </c>
      <c r="N74" s="178">
        <v>0</v>
      </c>
      <c r="O74" s="178">
        <f t="shared" si="18"/>
        <v>0</v>
      </c>
      <c r="P74" s="178">
        <v>0</v>
      </c>
      <c r="Q74" s="178">
        <f t="shared" si="19"/>
        <v>0</v>
      </c>
      <c r="R74" s="180"/>
      <c r="S74" s="180" t="s">
        <v>529</v>
      </c>
      <c r="T74" s="181" t="s">
        <v>289</v>
      </c>
      <c r="U74" s="159">
        <v>0</v>
      </c>
      <c r="V74" s="159">
        <f t="shared" si="20"/>
        <v>0</v>
      </c>
      <c r="W74" s="159"/>
      <c r="X74" s="159" t="s">
        <v>302</v>
      </c>
      <c r="Y74" s="149"/>
      <c r="Z74" s="149"/>
      <c r="AA74" s="149"/>
      <c r="AB74" s="149"/>
      <c r="AC74" s="149"/>
      <c r="AD74" s="149"/>
      <c r="AE74" s="149"/>
      <c r="AF74" s="149"/>
      <c r="AG74" s="149" t="s">
        <v>1344</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1926</v>
      </c>
      <c r="C75" s="183" t="s">
        <v>1927</v>
      </c>
      <c r="D75" s="177" t="s">
        <v>1340</v>
      </c>
      <c r="E75" s="178">
        <v>22</v>
      </c>
      <c r="F75" s="179"/>
      <c r="G75" s="180">
        <f t="shared" si="14"/>
        <v>0</v>
      </c>
      <c r="H75" s="179"/>
      <c r="I75" s="180">
        <f t="shared" si="15"/>
        <v>0</v>
      </c>
      <c r="J75" s="179"/>
      <c r="K75" s="180">
        <f t="shared" si="16"/>
        <v>0</v>
      </c>
      <c r="L75" s="180">
        <v>21</v>
      </c>
      <c r="M75" s="180">
        <f t="shared" si="17"/>
        <v>0</v>
      </c>
      <c r="N75" s="178">
        <v>0</v>
      </c>
      <c r="O75" s="178">
        <f t="shared" si="18"/>
        <v>0</v>
      </c>
      <c r="P75" s="178">
        <v>0</v>
      </c>
      <c r="Q75" s="178">
        <f t="shared" si="19"/>
        <v>0</v>
      </c>
      <c r="R75" s="180"/>
      <c r="S75" s="180" t="s">
        <v>529</v>
      </c>
      <c r="T75" s="181" t="s">
        <v>289</v>
      </c>
      <c r="U75" s="159">
        <v>0</v>
      </c>
      <c r="V75" s="159">
        <f t="shared" si="20"/>
        <v>0</v>
      </c>
      <c r="W75" s="159"/>
      <c r="X75" s="159" t="s">
        <v>302</v>
      </c>
      <c r="Y75" s="149"/>
      <c r="Z75" s="149"/>
      <c r="AA75" s="149"/>
      <c r="AB75" s="149"/>
      <c r="AC75" s="149"/>
      <c r="AD75" s="149"/>
      <c r="AE75" s="149"/>
      <c r="AF75" s="149"/>
      <c r="AG75" s="149" t="s">
        <v>1344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1928</v>
      </c>
      <c r="C76" s="183" t="s">
        <v>1929</v>
      </c>
      <c r="D76" s="177" t="s">
        <v>1340</v>
      </c>
      <c r="E76" s="178">
        <v>3</v>
      </c>
      <c r="F76" s="179"/>
      <c r="G76" s="180">
        <f t="shared" si="14"/>
        <v>0</v>
      </c>
      <c r="H76" s="179"/>
      <c r="I76" s="180">
        <f t="shared" si="15"/>
        <v>0</v>
      </c>
      <c r="J76" s="179"/>
      <c r="K76" s="180">
        <f t="shared" si="16"/>
        <v>0</v>
      </c>
      <c r="L76" s="180">
        <v>21</v>
      </c>
      <c r="M76" s="180">
        <f t="shared" si="17"/>
        <v>0</v>
      </c>
      <c r="N76" s="178">
        <v>0</v>
      </c>
      <c r="O76" s="178">
        <f t="shared" si="18"/>
        <v>0</v>
      </c>
      <c r="P76" s="178">
        <v>0</v>
      </c>
      <c r="Q76" s="178">
        <f t="shared" si="19"/>
        <v>0</v>
      </c>
      <c r="R76" s="180"/>
      <c r="S76" s="180" t="s">
        <v>529</v>
      </c>
      <c r="T76" s="181" t="s">
        <v>289</v>
      </c>
      <c r="U76" s="159">
        <v>0</v>
      </c>
      <c r="V76" s="159">
        <f t="shared" si="20"/>
        <v>0</v>
      </c>
      <c r="W76" s="159"/>
      <c r="X76" s="159" t="s">
        <v>302</v>
      </c>
      <c r="Y76" s="149"/>
      <c r="Z76" s="149"/>
      <c r="AA76" s="149"/>
      <c r="AB76" s="149"/>
      <c r="AC76" s="149"/>
      <c r="AD76" s="149"/>
      <c r="AE76" s="149"/>
      <c r="AF76" s="149"/>
      <c r="AG76" s="149" t="s">
        <v>1344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1930</v>
      </c>
      <c r="C77" s="183" t="s">
        <v>1931</v>
      </c>
      <c r="D77" s="177" t="s">
        <v>1340</v>
      </c>
      <c r="E77" s="178">
        <v>2</v>
      </c>
      <c r="F77" s="179"/>
      <c r="G77" s="180">
        <f t="shared" si="14"/>
        <v>0</v>
      </c>
      <c r="H77" s="179"/>
      <c r="I77" s="180">
        <f t="shared" si="15"/>
        <v>0</v>
      </c>
      <c r="J77" s="179"/>
      <c r="K77" s="180">
        <f t="shared" si="16"/>
        <v>0</v>
      </c>
      <c r="L77" s="180">
        <v>21</v>
      </c>
      <c r="M77" s="180">
        <f t="shared" si="17"/>
        <v>0</v>
      </c>
      <c r="N77" s="178">
        <v>0</v>
      </c>
      <c r="O77" s="178">
        <f t="shared" si="18"/>
        <v>0</v>
      </c>
      <c r="P77" s="178">
        <v>0</v>
      </c>
      <c r="Q77" s="178">
        <f t="shared" si="19"/>
        <v>0</v>
      </c>
      <c r="R77" s="180"/>
      <c r="S77" s="180" t="s">
        <v>529</v>
      </c>
      <c r="T77" s="181" t="s">
        <v>289</v>
      </c>
      <c r="U77" s="159">
        <v>0</v>
      </c>
      <c r="V77" s="159">
        <f t="shared" si="20"/>
        <v>0</v>
      </c>
      <c r="W77" s="159"/>
      <c r="X77" s="159" t="s">
        <v>302</v>
      </c>
      <c r="Y77" s="149"/>
      <c r="Z77" s="149"/>
      <c r="AA77" s="149"/>
      <c r="AB77" s="149"/>
      <c r="AC77" s="149"/>
      <c r="AD77" s="149"/>
      <c r="AE77" s="149"/>
      <c r="AF77" s="149"/>
      <c r="AG77" s="149" t="s">
        <v>1344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1932</v>
      </c>
      <c r="C78" s="183" t="s">
        <v>1933</v>
      </c>
      <c r="D78" s="177" t="s">
        <v>1340</v>
      </c>
      <c r="E78" s="178">
        <v>1</v>
      </c>
      <c r="F78" s="179"/>
      <c r="G78" s="180">
        <f t="shared" si="14"/>
        <v>0</v>
      </c>
      <c r="H78" s="179"/>
      <c r="I78" s="180">
        <f t="shared" si="15"/>
        <v>0</v>
      </c>
      <c r="J78" s="179"/>
      <c r="K78" s="180">
        <f t="shared" si="16"/>
        <v>0</v>
      </c>
      <c r="L78" s="180">
        <v>21</v>
      </c>
      <c r="M78" s="180">
        <f t="shared" si="17"/>
        <v>0</v>
      </c>
      <c r="N78" s="178">
        <v>0</v>
      </c>
      <c r="O78" s="178">
        <f t="shared" si="18"/>
        <v>0</v>
      </c>
      <c r="P78" s="178">
        <v>0</v>
      </c>
      <c r="Q78" s="178">
        <f t="shared" si="19"/>
        <v>0</v>
      </c>
      <c r="R78" s="180"/>
      <c r="S78" s="180" t="s">
        <v>529</v>
      </c>
      <c r="T78" s="181" t="s">
        <v>289</v>
      </c>
      <c r="U78" s="159">
        <v>0</v>
      </c>
      <c r="V78" s="159">
        <f t="shared" si="20"/>
        <v>0</v>
      </c>
      <c r="W78" s="159"/>
      <c r="X78" s="159" t="s">
        <v>302</v>
      </c>
      <c r="Y78" s="149"/>
      <c r="Z78" s="149"/>
      <c r="AA78" s="149"/>
      <c r="AB78" s="149"/>
      <c r="AC78" s="149"/>
      <c r="AD78" s="149"/>
      <c r="AE78" s="149"/>
      <c r="AF78" s="149"/>
      <c r="AG78" s="149" t="s">
        <v>1344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1934</v>
      </c>
      <c r="C79" s="183" t="s">
        <v>1935</v>
      </c>
      <c r="D79" s="177" t="s">
        <v>1340</v>
      </c>
      <c r="E79" s="178">
        <v>8</v>
      </c>
      <c r="F79" s="179"/>
      <c r="G79" s="180">
        <f t="shared" si="14"/>
        <v>0</v>
      </c>
      <c r="H79" s="179"/>
      <c r="I79" s="180">
        <f t="shared" si="15"/>
        <v>0</v>
      </c>
      <c r="J79" s="179"/>
      <c r="K79" s="180">
        <f t="shared" si="16"/>
        <v>0</v>
      </c>
      <c r="L79" s="180">
        <v>21</v>
      </c>
      <c r="M79" s="180">
        <f t="shared" si="17"/>
        <v>0</v>
      </c>
      <c r="N79" s="178">
        <v>0</v>
      </c>
      <c r="O79" s="178">
        <f t="shared" si="18"/>
        <v>0</v>
      </c>
      <c r="P79" s="178">
        <v>0</v>
      </c>
      <c r="Q79" s="178">
        <f t="shared" si="19"/>
        <v>0</v>
      </c>
      <c r="R79" s="180"/>
      <c r="S79" s="180" t="s">
        <v>529</v>
      </c>
      <c r="T79" s="181" t="s">
        <v>289</v>
      </c>
      <c r="U79" s="159">
        <v>0</v>
      </c>
      <c r="V79" s="159">
        <f t="shared" si="20"/>
        <v>0</v>
      </c>
      <c r="W79" s="159"/>
      <c r="X79" s="159" t="s">
        <v>302</v>
      </c>
      <c r="Y79" s="149"/>
      <c r="Z79" s="149"/>
      <c r="AA79" s="149"/>
      <c r="AB79" s="149"/>
      <c r="AC79" s="149"/>
      <c r="AD79" s="149"/>
      <c r="AE79" s="149"/>
      <c r="AF79" s="149"/>
      <c r="AG79" s="149" t="s">
        <v>1344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1936</v>
      </c>
      <c r="C80" s="183" t="s">
        <v>1937</v>
      </c>
      <c r="D80" s="177" t="s">
        <v>1340</v>
      </c>
      <c r="E80" s="178">
        <v>3</v>
      </c>
      <c r="F80" s="179"/>
      <c r="G80" s="180">
        <f t="shared" si="14"/>
        <v>0</v>
      </c>
      <c r="H80" s="179"/>
      <c r="I80" s="180">
        <f t="shared" si="15"/>
        <v>0</v>
      </c>
      <c r="J80" s="179"/>
      <c r="K80" s="180">
        <f t="shared" si="16"/>
        <v>0</v>
      </c>
      <c r="L80" s="180">
        <v>21</v>
      </c>
      <c r="M80" s="180">
        <f t="shared" si="17"/>
        <v>0</v>
      </c>
      <c r="N80" s="178">
        <v>0</v>
      </c>
      <c r="O80" s="178">
        <f t="shared" si="18"/>
        <v>0</v>
      </c>
      <c r="P80" s="178">
        <v>0</v>
      </c>
      <c r="Q80" s="178">
        <f t="shared" si="19"/>
        <v>0</v>
      </c>
      <c r="R80" s="180"/>
      <c r="S80" s="180" t="s">
        <v>529</v>
      </c>
      <c r="T80" s="181" t="s">
        <v>289</v>
      </c>
      <c r="U80" s="159">
        <v>0</v>
      </c>
      <c r="V80" s="159">
        <f t="shared" si="20"/>
        <v>0</v>
      </c>
      <c r="W80" s="159"/>
      <c r="X80" s="159" t="s">
        <v>302</v>
      </c>
      <c r="Y80" s="149"/>
      <c r="Z80" s="149"/>
      <c r="AA80" s="149"/>
      <c r="AB80" s="149"/>
      <c r="AC80" s="149"/>
      <c r="AD80" s="149"/>
      <c r="AE80" s="149"/>
      <c r="AF80" s="149"/>
      <c r="AG80" s="149" t="s">
        <v>1344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1938</v>
      </c>
      <c r="C81" s="183" t="s">
        <v>1939</v>
      </c>
      <c r="D81" s="177" t="s">
        <v>1340</v>
      </c>
      <c r="E81" s="178">
        <v>1</v>
      </c>
      <c r="F81" s="179"/>
      <c r="G81" s="180">
        <f t="shared" si="14"/>
        <v>0</v>
      </c>
      <c r="H81" s="179"/>
      <c r="I81" s="180">
        <f t="shared" si="15"/>
        <v>0</v>
      </c>
      <c r="J81" s="179"/>
      <c r="K81" s="180">
        <f t="shared" si="16"/>
        <v>0</v>
      </c>
      <c r="L81" s="180">
        <v>21</v>
      </c>
      <c r="M81" s="180">
        <f t="shared" si="17"/>
        <v>0</v>
      </c>
      <c r="N81" s="178">
        <v>0</v>
      </c>
      <c r="O81" s="178">
        <f t="shared" si="18"/>
        <v>0</v>
      </c>
      <c r="P81" s="178">
        <v>0</v>
      </c>
      <c r="Q81" s="178">
        <f t="shared" si="19"/>
        <v>0</v>
      </c>
      <c r="R81" s="180"/>
      <c r="S81" s="180" t="s">
        <v>529</v>
      </c>
      <c r="T81" s="181" t="s">
        <v>289</v>
      </c>
      <c r="U81" s="159">
        <v>0</v>
      </c>
      <c r="V81" s="159">
        <f t="shared" si="20"/>
        <v>0</v>
      </c>
      <c r="W81" s="159"/>
      <c r="X81" s="159" t="s">
        <v>302</v>
      </c>
      <c r="Y81" s="149"/>
      <c r="Z81" s="149"/>
      <c r="AA81" s="149"/>
      <c r="AB81" s="149"/>
      <c r="AC81" s="149"/>
      <c r="AD81" s="149"/>
      <c r="AE81" s="149"/>
      <c r="AF81" s="149"/>
      <c r="AG81" s="149" t="s">
        <v>1344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1940</v>
      </c>
      <c r="C82" s="183" t="s">
        <v>1941</v>
      </c>
      <c r="D82" s="177" t="s">
        <v>1340</v>
      </c>
      <c r="E82" s="178">
        <v>1</v>
      </c>
      <c r="F82" s="179"/>
      <c r="G82" s="180">
        <f t="shared" si="14"/>
        <v>0</v>
      </c>
      <c r="H82" s="179"/>
      <c r="I82" s="180">
        <f t="shared" si="15"/>
        <v>0</v>
      </c>
      <c r="J82" s="179"/>
      <c r="K82" s="180">
        <f t="shared" si="16"/>
        <v>0</v>
      </c>
      <c r="L82" s="180">
        <v>21</v>
      </c>
      <c r="M82" s="180">
        <f t="shared" si="17"/>
        <v>0</v>
      </c>
      <c r="N82" s="178">
        <v>0</v>
      </c>
      <c r="O82" s="178">
        <f t="shared" si="18"/>
        <v>0</v>
      </c>
      <c r="P82" s="178">
        <v>0</v>
      </c>
      <c r="Q82" s="178">
        <f t="shared" si="19"/>
        <v>0</v>
      </c>
      <c r="R82" s="180"/>
      <c r="S82" s="180" t="s">
        <v>529</v>
      </c>
      <c r="T82" s="181" t="s">
        <v>289</v>
      </c>
      <c r="U82" s="159">
        <v>0</v>
      </c>
      <c r="V82" s="159">
        <f t="shared" si="20"/>
        <v>0</v>
      </c>
      <c r="W82" s="159"/>
      <c r="X82" s="159" t="s">
        <v>302</v>
      </c>
      <c r="Y82" s="149"/>
      <c r="Z82" s="149"/>
      <c r="AA82" s="149"/>
      <c r="AB82" s="149"/>
      <c r="AC82" s="149"/>
      <c r="AD82" s="149"/>
      <c r="AE82" s="149"/>
      <c r="AF82" s="149"/>
      <c r="AG82" s="149" t="s">
        <v>1344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1942</v>
      </c>
      <c r="C83" s="183" t="s">
        <v>1943</v>
      </c>
      <c r="D83" s="177" t="s">
        <v>1340</v>
      </c>
      <c r="E83" s="178">
        <v>1</v>
      </c>
      <c r="F83" s="179"/>
      <c r="G83" s="180">
        <f t="shared" si="14"/>
        <v>0</v>
      </c>
      <c r="H83" s="179"/>
      <c r="I83" s="180">
        <f t="shared" si="15"/>
        <v>0</v>
      </c>
      <c r="J83" s="179"/>
      <c r="K83" s="180">
        <f t="shared" si="16"/>
        <v>0</v>
      </c>
      <c r="L83" s="180">
        <v>21</v>
      </c>
      <c r="M83" s="180">
        <f t="shared" si="17"/>
        <v>0</v>
      </c>
      <c r="N83" s="178">
        <v>0</v>
      </c>
      <c r="O83" s="178">
        <f t="shared" si="18"/>
        <v>0</v>
      </c>
      <c r="P83" s="178">
        <v>0</v>
      </c>
      <c r="Q83" s="178">
        <f t="shared" si="19"/>
        <v>0</v>
      </c>
      <c r="R83" s="180"/>
      <c r="S83" s="180" t="s">
        <v>529</v>
      </c>
      <c r="T83" s="181" t="s">
        <v>289</v>
      </c>
      <c r="U83" s="159">
        <v>0</v>
      </c>
      <c r="V83" s="159">
        <f t="shared" si="20"/>
        <v>0</v>
      </c>
      <c r="W83" s="159"/>
      <c r="X83" s="159" t="s">
        <v>302</v>
      </c>
      <c r="Y83" s="149"/>
      <c r="Z83" s="149"/>
      <c r="AA83" s="149"/>
      <c r="AB83" s="149"/>
      <c r="AC83" s="149"/>
      <c r="AD83" s="149"/>
      <c r="AE83" s="149"/>
      <c r="AF83" s="149"/>
      <c r="AG83" s="149" t="s">
        <v>1344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1944</v>
      </c>
      <c r="C84" s="183" t="s">
        <v>1945</v>
      </c>
      <c r="D84" s="177" t="s">
        <v>1340</v>
      </c>
      <c r="E84" s="178">
        <v>1</v>
      </c>
      <c r="F84" s="179"/>
      <c r="G84" s="180">
        <f t="shared" si="14"/>
        <v>0</v>
      </c>
      <c r="H84" s="179"/>
      <c r="I84" s="180">
        <f t="shared" si="15"/>
        <v>0</v>
      </c>
      <c r="J84" s="179"/>
      <c r="K84" s="180">
        <f t="shared" si="16"/>
        <v>0</v>
      </c>
      <c r="L84" s="180">
        <v>21</v>
      </c>
      <c r="M84" s="180">
        <f t="shared" si="17"/>
        <v>0</v>
      </c>
      <c r="N84" s="178">
        <v>0</v>
      </c>
      <c r="O84" s="178">
        <f t="shared" si="18"/>
        <v>0</v>
      </c>
      <c r="P84" s="178">
        <v>0</v>
      </c>
      <c r="Q84" s="178">
        <f t="shared" si="19"/>
        <v>0</v>
      </c>
      <c r="R84" s="180"/>
      <c r="S84" s="180" t="s">
        <v>529</v>
      </c>
      <c r="T84" s="181" t="s">
        <v>289</v>
      </c>
      <c r="U84" s="159">
        <v>0</v>
      </c>
      <c r="V84" s="159">
        <f t="shared" si="20"/>
        <v>0</v>
      </c>
      <c r="W84" s="159"/>
      <c r="X84" s="159" t="s">
        <v>302</v>
      </c>
      <c r="Y84" s="149"/>
      <c r="Z84" s="149"/>
      <c r="AA84" s="149"/>
      <c r="AB84" s="149"/>
      <c r="AC84" s="149"/>
      <c r="AD84" s="149"/>
      <c r="AE84" s="149"/>
      <c r="AF84" s="149"/>
      <c r="AG84" s="149" t="s">
        <v>1344</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283</v>
      </c>
      <c r="B85" s="162" t="s">
        <v>207</v>
      </c>
      <c r="C85" s="182" t="s">
        <v>208</v>
      </c>
      <c r="D85" s="163"/>
      <c r="E85" s="164"/>
      <c r="F85" s="165"/>
      <c r="G85" s="165">
        <f>SUMIF(AG86:AG88,"&lt;&gt;NOR",G86:G88)</f>
        <v>0</v>
      </c>
      <c r="H85" s="165"/>
      <c r="I85" s="165">
        <f>SUM(I86:I88)</f>
        <v>0</v>
      </c>
      <c r="J85" s="165"/>
      <c r="K85" s="165">
        <f>SUM(K86:K88)</f>
        <v>0</v>
      </c>
      <c r="L85" s="165"/>
      <c r="M85" s="165">
        <f>SUM(M86:M88)</f>
        <v>0</v>
      </c>
      <c r="N85" s="164"/>
      <c r="O85" s="164">
        <f>SUM(O86:O88)</f>
        <v>0</v>
      </c>
      <c r="P85" s="164"/>
      <c r="Q85" s="164">
        <f>SUM(Q86:Q88)</f>
        <v>0</v>
      </c>
      <c r="R85" s="165"/>
      <c r="S85" s="165"/>
      <c r="T85" s="166"/>
      <c r="U85" s="160"/>
      <c r="V85" s="160">
        <f>SUM(V86:V88)</f>
        <v>0</v>
      </c>
      <c r="W85" s="160"/>
      <c r="X85" s="160"/>
      <c r="AG85" t="s">
        <v>284</v>
      </c>
    </row>
    <row r="86" spans="1:60" outlineLevel="1" x14ac:dyDescent="0.2">
      <c r="A86" s="175">
        <v>76</v>
      </c>
      <c r="B86" s="176" t="s">
        <v>1796</v>
      </c>
      <c r="C86" s="183" t="s">
        <v>1946</v>
      </c>
      <c r="D86" s="177" t="s">
        <v>1340</v>
      </c>
      <c r="E86" s="178">
        <v>9</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529</v>
      </c>
      <c r="T86" s="181" t="s">
        <v>289</v>
      </c>
      <c r="U86" s="159">
        <v>0</v>
      </c>
      <c r="V86" s="159">
        <f>ROUND(E86*U86,2)</f>
        <v>0</v>
      </c>
      <c r="W86" s="159"/>
      <c r="X86" s="159" t="s">
        <v>1779</v>
      </c>
      <c r="Y86" s="149"/>
      <c r="Z86" s="149"/>
      <c r="AA86" s="149"/>
      <c r="AB86" s="149"/>
      <c r="AC86" s="149"/>
      <c r="AD86" s="149"/>
      <c r="AE86" s="149"/>
      <c r="AF86" s="149"/>
      <c r="AG86" s="149" t="s">
        <v>1780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77</v>
      </c>
      <c r="B87" s="176" t="s">
        <v>1798</v>
      </c>
      <c r="C87" s="183" t="s">
        <v>1947</v>
      </c>
      <c r="D87" s="177" t="s">
        <v>1340</v>
      </c>
      <c r="E87" s="178">
        <v>9</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529</v>
      </c>
      <c r="T87" s="181" t="s">
        <v>289</v>
      </c>
      <c r="U87" s="159">
        <v>0</v>
      </c>
      <c r="V87" s="159">
        <f>ROUND(E87*U87,2)</f>
        <v>0</v>
      </c>
      <c r="W87" s="159"/>
      <c r="X87" s="159" t="s">
        <v>1779</v>
      </c>
      <c r="Y87" s="149"/>
      <c r="Z87" s="149"/>
      <c r="AA87" s="149"/>
      <c r="AB87" s="149"/>
      <c r="AC87" s="149"/>
      <c r="AD87" s="149"/>
      <c r="AE87" s="149"/>
      <c r="AF87" s="149"/>
      <c r="AG87" s="149" t="s">
        <v>1780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78</v>
      </c>
      <c r="B88" s="176" t="s">
        <v>1800</v>
      </c>
      <c r="C88" s="183" t="s">
        <v>1948</v>
      </c>
      <c r="D88" s="177" t="s">
        <v>1340</v>
      </c>
      <c r="E88" s="178">
        <v>9</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529</v>
      </c>
      <c r="T88" s="181" t="s">
        <v>289</v>
      </c>
      <c r="U88" s="159">
        <v>0</v>
      </c>
      <c r="V88" s="159">
        <f>ROUND(E88*U88,2)</f>
        <v>0</v>
      </c>
      <c r="W88" s="159"/>
      <c r="X88" s="159" t="s">
        <v>1779</v>
      </c>
      <c r="Y88" s="149"/>
      <c r="Z88" s="149"/>
      <c r="AA88" s="149"/>
      <c r="AB88" s="149"/>
      <c r="AC88" s="149"/>
      <c r="AD88" s="149"/>
      <c r="AE88" s="149"/>
      <c r="AF88" s="149"/>
      <c r="AG88" s="149" t="s">
        <v>1780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x14ac:dyDescent="0.2">
      <c r="A89" s="161" t="s">
        <v>283</v>
      </c>
      <c r="B89" s="162" t="s">
        <v>209</v>
      </c>
      <c r="C89" s="182" t="s">
        <v>210</v>
      </c>
      <c r="D89" s="163"/>
      <c r="E89" s="164"/>
      <c r="F89" s="165"/>
      <c r="G89" s="165">
        <f>SUMIF(AG90:AG91,"&lt;&gt;NOR",G90:G91)</f>
        <v>0</v>
      </c>
      <c r="H89" s="165"/>
      <c r="I89" s="165">
        <f>SUM(I90:I91)</f>
        <v>0</v>
      </c>
      <c r="J89" s="165"/>
      <c r="K89" s="165">
        <f>SUM(K90:K91)</f>
        <v>0</v>
      </c>
      <c r="L89" s="165"/>
      <c r="M89" s="165">
        <f>SUM(M90:M91)</f>
        <v>0</v>
      </c>
      <c r="N89" s="164"/>
      <c r="O89" s="164">
        <f>SUM(O90:O91)</f>
        <v>0</v>
      </c>
      <c r="P89" s="164"/>
      <c r="Q89" s="164">
        <f>SUM(Q90:Q91)</f>
        <v>0</v>
      </c>
      <c r="R89" s="165"/>
      <c r="S89" s="165"/>
      <c r="T89" s="166"/>
      <c r="U89" s="160"/>
      <c r="V89" s="160">
        <f>SUM(V90:V91)</f>
        <v>0</v>
      </c>
      <c r="W89" s="160"/>
      <c r="X89" s="160"/>
      <c r="AG89" t="s">
        <v>284</v>
      </c>
    </row>
    <row r="90" spans="1:60" outlineLevel="1" x14ac:dyDescent="0.2">
      <c r="A90" s="175">
        <v>79</v>
      </c>
      <c r="B90" s="176" t="s">
        <v>1802</v>
      </c>
      <c r="C90" s="183" t="s">
        <v>1949</v>
      </c>
      <c r="D90" s="177" t="s">
        <v>1340</v>
      </c>
      <c r="E90" s="178">
        <v>4</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529</v>
      </c>
      <c r="T90" s="181" t="s">
        <v>289</v>
      </c>
      <c r="U90" s="159">
        <v>0</v>
      </c>
      <c r="V90" s="159">
        <f>ROUND(E90*U90,2)</f>
        <v>0</v>
      </c>
      <c r="W90" s="159"/>
      <c r="X90" s="159" t="s">
        <v>1779</v>
      </c>
      <c r="Y90" s="149"/>
      <c r="Z90" s="149"/>
      <c r="AA90" s="149"/>
      <c r="AB90" s="149"/>
      <c r="AC90" s="149"/>
      <c r="AD90" s="149"/>
      <c r="AE90" s="149"/>
      <c r="AF90" s="149"/>
      <c r="AG90" s="149" t="s">
        <v>1780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5">
        <v>80</v>
      </c>
      <c r="B91" s="176" t="s">
        <v>1804</v>
      </c>
      <c r="C91" s="183" t="s">
        <v>1948</v>
      </c>
      <c r="D91" s="177" t="s">
        <v>1340</v>
      </c>
      <c r="E91" s="178">
        <v>4</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529</v>
      </c>
      <c r="T91" s="181" t="s">
        <v>289</v>
      </c>
      <c r="U91" s="159">
        <v>0</v>
      </c>
      <c r="V91" s="159">
        <f>ROUND(E91*U91,2)</f>
        <v>0</v>
      </c>
      <c r="W91" s="159"/>
      <c r="X91" s="159" t="s">
        <v>1779</v>
      </c>
      <c r="Y91" s="149"/>
      <c r="Z91" s="149"/>
      <c r="AA91" s="149"/>
      <c r="AB91" s="149"/>
      <c r="AC91" s="149"/>
      <c r="AD91" s="149"/>
      <c r="AE91" s="149"/>
      <c r="AF91" s="149"/>
      <c r="AG91" s="149" t="s">
        <v>1780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283</v>
      </c>
      <c r="B92" s="162" t="s">
        <v>69</v>
      </c>
      <c r="C92" s="182" t="s">
        <v>211</v>
      </c>
      <c r="D92" s="163"/>
      <c r="E92" s="164"/>
      <c r="F92" s="165"/>
      <c r="G92" s="165">
        <f>SUMIF(AG93:AG94,"&lt;&gt;NOR",G93:G94)</f>
        <v>0</v>
      </c>
      <c r="H92" s="165"/>
      <c r="I92" s="165">
        <f>SUM(I93:I94)</f>
        <v>0</v>
      </c>
      <c r="J92" s="165"/>
      <c r="K92" s="165">
        <f>SUM(K93:K94)</f>
        <v>0</v>
      </c>
      <c r="L92" s="165"/>
      <c r="M92" s="165">
        <f>SUM(M93:M94)</f>
        <v>0</v>
      </c>
      <c r="N92" s="164"/>
      <c r="O92" s="164">
        <f>SUM(O93:O94)</f>
        <v>0</v>
      </c>
      <c r="P92" s="164"/>
      <c r="Q92" s="164">
        <f>SUM(Q93:Q94)</f>
        <v>0</v>
      </c>
      <c r="R92" s="165"/>
      <c r="S92" s="165"/>
      <c r="T92" s="166"/>
      <c r="U92" s="160"/>
      <c r="V92" s="160">
        <f>SUM(V93:V94)</f>
        <v>0</v>
      </c>
      <c r="W92" s="160"/>
      <c r="X92" s="160"/>
      <c r="AG92" t="s">
        <v>284</v>
      </c>
    </row>
    <row r="93" spans="1:60" outlineLevel="1" x14ac:dyDescent="0.2">
      <c r="A93" s="175">
        <v>81</v>
      </c>
      <c r="B93" s="176" t="s">
        <v>1806</v>
      </c>
      <c r="C93" s="183" t="s">
        <v>1950</v>
      </c>
      <c r="D93" s="177" t="s">
        <v>1340</v>
      </c>
      <c r="E93" s="178">
        <v>3</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529</v>
      </c>
      <c r="T93" s="181" t="s">
        <v>289</v>
      </c>
      <c r="U93" s="159">
        <v>0</v>
      </c>
      <c r="V93" s="159">
        <f>ROUND(E93*U93,2)</f>
        <v>0</v>
      </c>
      <c r="W93" s="159"/>
      <c r="X93" s="159" t="s">
        <v>1779</v>
      </c>
      <c r="Y93" s="149"/>
      <c r="Z93" s="149"/>
      <c r="AA93" s="149"/>
      <c r="AB93" s="149"/>
      <c r="AC93" s="149"/>
      <c r="AD93" s="149"/>
      <c r="AE93" s="149"/>
      <c r="AF93" s="149"/>
      <c r="AG93" s="149" t="s">
        <v>1780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5">
        <v>82</v>
      </c>
      <c r="B94" s="176" t="s">
        <v>1808</v>
      </c>
      <c r="C94" s="183" t="s">
        <v>1951</v>
      </c>
      <c r="D94" s="177" t="s">
        <v>1340</v>
      </c>
      <c r="E94" s="178">
        <v>22</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529</v>
      </c>
      <c r="T94" s="181" t="s">
        <v>289</v>
      </c>
      <c r="U94" s="159">
        <v>0</v>
      </c>
      <c r="V94" s="159">
        <f>ROUND(E94*U94,2)</f>
        <v>0</v>
      </c>
      <c r="W94" s="159"/>
      <c r="X94" s="159" t="s">
        <v>1779</v>
      </c>
      <c r="Y94" s="149"/>
      <c r="Z94" s="149"/>
      <c r="AA94" s="149"/>
      <c r="AB94" s="149"/>
      <c r="AC94" s="149"/>
      <c r="AD94" s="149"/>
      <c r="AE94" s="149"/>
      <c r="AF94" s="149"/>
      <c r="AG94" s="149" t="s">
        <v>1780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1" t="s">
        <v>283</v>
      </c>
      <c r="B95" s="162" t="s">
        <v>71</v>
      </c>
      <c r="C95" s="182" t="s">
        <v>212</v>
      </c>
      <c r="D95" s="163"/>
      <c r="E95" s="164"/>
      <c r="F95" s="165"/>
      <c r="G95" s="165">
        <f>SUMIF(AG96:AG97,"&lt;&gt;NOR",G96:G97)</f>
        <v>0</v>
      </c>
      <c r="H95" s="165"/>
      <c r="I95" s="165">
        <f>SUM(I96:I97)</f>
        <v>0</v>
      </c>
      <c r="J95" s="165"/>
      <c r="K95" s="165">
        <f>SUM(K96:K97)</f>
        <v>0</v>
      </c>
      <c r="L95" s="165"/>
      <c r="M95" s="165">
        <f>SUM(M96:M97)</f>
        <v>0</v>
      </c>
      <c r="N95" s="164"/>
      <c r="O95" s="164">
        <f>SUM(O96:O97)</f>
        <v>0</v>
      </c>
      <c r="P95" s="164"/>
      <c r="Q95" s="164">
        <f>SUM(Q96:Q97)</f>
        <v>0</v>
      </c>
      <c r="R95" s="165"/>
      <c r="S95" s="165"/>
      <c r="T95" s="166"/>
      <c r="U95" s="160"/>
      <c r="V95" s="160">
        <f>SUM(V96:V97)</f>
        <v>0</v>
      </c>
      <c r="W95" s="160"/>
      <c r="X95" s="160"/>
      <c r="AG95" t="s">
        <v>284</v>
      </c>
    </row>
    <row r="96" spans="1:60" outlineLevel="1" x14ac:dyDescent="0.2">
      <c r="A96" s="175">
        <v>83</v>
      </c>
      <c r="B96" s="176" t="s">
        <v>1810</v>
      </c>
      <c r="C96" s="183" t="s">
        <v>1952</v>
      </c>
      <c r="D96" s="177" t="s">
        <v>1340</v>
      </c>
      <c r="E96" s="178">
        <v>3</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529</v>
      </c>
      <c r="T96" s="181" t="s">
        <v>289</v>
      </c>
      <c r="U96" s="159">
        <v>0</v>
      </c>
      <c r="V96" s="159">
        <f>ROUND(E96*U96,2)</f>
        <v>0</v>
      </c>
      <c r="W96" s="159"/>
      <c r="X96" s="159" t="s">
        <v>1779</v>
      </c>
      <c r="Y96" s="149"/>
      <c r="Z96" s="149"/>
      <c r="AA96" s="149"/>
      <c r="AB96" s="149"/>
      <c r="AC96" s="149"/>
      <c r="AD96" s="149"/>
      <c r="AE96" s="149"/>
      <c r="AF96" s="149"/>
      <c r="AG96" s="149" t="s">
        <v>1780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84</v>
      </c>
      <c r="B97" s="176" t="s">
        <v>1812</v>
      </c>
      <c r="C97" s="183" t="s">
        <v>1951</v>
      </c>
      <c r="D97" s="177" t="s">
        <v>1340</v>
      </c>
      <c r="E97" s="178">
        <v>3</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c r="S97" s="180" t="s">
        <v>529</v>
      </c>
      <c r="T97" s="181" t="s">
        <v>289</v>
      </c>
      <c r="U97" s="159">
        <v>0</v>
      </c>
      <c r="V97" s="159">
        <f>ROUND(E97*U97,2)</f>
        <v>0</v>
      </c>
      <c r="W97" s="159"/>
      <c r="X97" s="159" t="s">
        <v>1779</v>
      </c>
      <c r="Y97" s="149"/>
      <c r="Z97" s="149"/>
      <c r="AA97" s="149"/>
      <c r="AB97" s="149"/>
      <c r="AC97" s="149"/>
      <c r="AD97" s="149"/>
      <c r="AE97" s="149"/>
      <c r="AF97" s="149"/>
      <c r="AG97" s="149" t="s">
        <v>1780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1" t="s">
        <v>283</v>
      </c>
      <c r="B98" s="162" t="s">
        <v>213</v>
      </c>
      <c r="C98" s="182" t="s">
        <v>214</v>
      </c>
      <c r="D98" s="163"/>
      <c r="E98" s="164"/>
      <c r="F98" s="165"/>
      <c r="G98" s="165">
        <f>SUMIF(AG99:AG100,"&lt;&gt;NOR",G99:G100)</f>
        <v>0</v>
      </c>
      <c r="H98" s="165"/>
      <c r="I98" s="165">
        <f>SUM(I99:I100)</f>
        <v>0</v>
      </c>
      <c r="J98" s="165"/>
      <c r="K98" s="165">
        <f>SUM(K99:K100)</f>
        <v>0</v>
      </c>
      <c r="L98" s="165"/>
      <c r="M98" s="165">
        <f>SUM(M99:M100)</f>
        <v>0</v>
      </c>
      <c r="N98" s="164"/>
      <c r="O98" s="164">
        <f>SUM(O99:O100)</f>
        <v>0</v>
      </c>
      <c r="P98" s="164"/>
      <c r="Q98" s="164">
        <f>SUM(Q99:Q100)</f>
        <v>0</v>
      </c>
      <c r="R98" s="165"/>
      <c r="S98" s="165"/>
      <c r="T98" s="166"/>
      <c r="U98" s="160"/>
      <c r="V98" s="160">
        <f>SUM(V99:V100)</f>
        <v>0</v>
      </c>
      <c r="W98" s="160"/>
      <c r="X98" s="160"/>
      <c r="AG98" t="s">
        <v>284</v>
      </c>
    </row>
    <row r="99" spans="1:60" outlineLevel="1" x14ac:dyDescent="0.2">
      <c r="A99" s="175">
        <v>85</v>
      </c>
      <c r="B99" s="176" t="s">
        <v>1814</v>
      </c>
      <c r="C99" s="183" t="s">
        <v>1953</v>
      </c>
      <c r="D99" s="177" t="s">
        <v>1340</v>
      </c>
      <c r="E99" s="178">
        <v>1</v>
      </c>
      <c r="F99" s="179"/>
      <c r="G99" s="180">
        <f>ROUND(E99*F99,2)</f>
        <v>0</v>
      </c>
      <c r="H99" s="179"/>
      <c r="I99" s="180">
        <f>ROUND(E99*H99,2)</f>
        <v>0</v>
      </c>
      <c r="J99" s="179"/>
      <c r="K99" s="180">
        <f>ROUND(E99*J99,2)</f>
        <v>0</v>
      </c>
      <c r="L99" s="180">
        <v>21</v>
      </c>
      <c r="M99" s="180">
        <f>G99*(1+L99/100)</f>
        <v>0</v>
      </c>
      <c r="N99" s="178">
        <v>0</v>
      </c>
      <c r="O99" s="178">
        <f>ROUND(E99*N99,2)</f>
        <v>0</v>
      </c>
      <c r="P99" s="178">
        <v>0</v>
      </c>
      <c r="Q99" s="178">
        <f>ROUND(E99*P99,2)</f>
        <v>0</v>
      </c>
      <c r="R99" s="180"/>
      <c r="S99" s="180" t="s">
        <v>529</v>
      </c>
      <c r="T99" s="181" t="s">
        <v>289</v>
      </c>
      <c r="U99" s="159">
        <v>0</v>
      </c>
      <c r="V99" s="159">
        <f>ROUND(E99*U99,2)</f>
        <v>0</v>
      </c>
      <c r="W99" s="159"/>
      <c r="X99" s="159" t="s">
        <v>1779</v>
      </c>
      <c r="Y99" s="149"/>
      <c r="Z99" s="149"/>
      <c r="AA99" s="149"/>
      <c r="AB99" s="149"/>
      <c r="AC99" s="149"/>
      <c r="AD99" s="149"/>
      <c r="AE99" s="149"/>
      <c r="AF99" s="149"/>
      <c r="AG99" s="149" t="s">
        <v>1780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86</v>
      </c>
      <c r="B100" s="176" t="s">
        <v>1816</v>
      </c>
      <c r="C100" s="183" t="s">
        <v>1954</v>
      </c>
      <c r="D100" s="177" t="s">
        <v>1340</v>
      </c>
      <c r="E100" s="178">
        <v>1</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c r="S100" s="180" t="s">
        <v>529</v>
      </c>
      <c r="T100" s="181" t="s">
        <v>289</v>
      </c>
      <c r="U100" s="159">
        <v>0</v>
      </c>
      <c r="V100" s="159">
        <f>ROUND(E100*U100,2)</f>
        <v>0</v>
      </c>
      <c r="W100" s="159"/>
      <c r="X100" s="159" t="s">
        <v>1779</v>
      </c>
      <c r="Y100" s="149"/>
      <c r="Z100" s="149"/>
      <c r="AA100" s="149"/>
      <c r="AB100" s="149"/>
      <c r="AC100" s="149"/>
      <c r="AD100" s="149"/>
      <c r="AE100" s="149"/>
      <c r="AF100" s="149"/>
      <c r="AG100" s="149" t="s">
        <v>1780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1" t="s">
        <v>283</v>
      </c>
      <c r="B101" s="162" t="s">
        <v>215</v>
      </c>
      <c r="C101" s="182" t="s">
        <v>216</v>
      </c>
      <c r="D101" s="163"/>
      <c r="E101" s="164"/>
      <c r="F101" s="165"/>
      <c r="G101" s="165">
        <f>SUMIF(AG102:AG103,"&lt;&gt;NOR",G102:G103)</f>
        <v>0</v>
      </c>
      <c r="H101" s="165"/>
      <c r="I101" s="165">
        <f>SUM(I102:I103)</f>
        <v>0</v>
      </c>
      <c r="J101" s="165"/>
      <c r="K101" s="165">
        <f>SUM(K102:K103)</f>
        <v>0</v>
      </c>
      <c r="L101" s="165"/>
      <c r="M101" s="165">
        <f>SUM(M102:M103)</f>
        <v>0</v>
      </c>
      <c r="N101" s="164"/>
      <c r="O101" s="164">
        <f>SUM(O102:O103)</f>
        <v>0</v>
      </c>
      <c r="P101" s="164"/>
      <c r="Q101" s="164">
        <f>SUM(Q102:Q103)</f>
        <v>0</v>
      </c>
      <c r="R101" s="165"/>
      <c r="S101" s="165"/>
      <c r="T101" s="166"/>
      <c r="U101" s="160"/>
      <c r="V101" s="160">
        <f>SUM(V102:V103)</f>
        <v>0</v>
      </c>
      <c r="W101" s="160"/>
      <c r="X101" s="160"/>
      <c r="AG101" t="s">
        <v>284</v>
      </c>
    </row>
    <row r="102" spans="1:60" outlineLevel="1" x14ac:dyDescent="0.2">
      <c r="A102" s="175">
        <v>87</v>
      </c>
      <c r="B102" s="176" t="s">
        <v>1818</v>
      </c>
      <c r="C102" s="183" t="s">
        <v>1955</v>
      </c>
      <c r="D102" s="177" t="s">
        <v>1340</v>
      </c>
      <c r="E102" s="178">
        <v>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529</v>
      </c>
      <c r="T102" s="181" t="s">
        <v>289</v>
      </c>
      <c r="U102" s="159">
        <v>0</v>
      </c>
      <c r="V102" s="159">
        <f>ROUND(E102*U102,2)</f>
        <v>0</v>
      </c>
      <c r="W102" s="159"/>
      <c r="X102" s="159" t="s">
        <v>1779</v>
      </c>
      <c r="Y102" s="149"/>
      <c r="Z102" s="149"/>
      <c r="AA102" s="149"/>
      <c r="AB102" s="149"/>
      <c r="AC102" s="149"/>
      <c r="AD102" s="149"/>
      <c r="AE102" s="149"/>
      <c r="AF102" s="149"/>
      <c r="AG102" s="149" t="s">
        <v>1780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88</v>
      </c>
      <c r="B103" s="176" t="s">
        <v>1820</v>
      </c>
      <c r="C103" s="183" t="s">
        <v>1956</v>
      </c>
      <c r="D103" s="177" t="s">
        <v>1340</v>
      </c>
      <c r="E103" s="178">
        <v>1</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529</v>
      </c>
      <c r="T103" s="181" t="s">
        <v>289</v>
      </c>
      <c r="U103" s="159">
        <v>0</v>
      </c>
      <c r="V103" s="159">
        <f>ROUND(E103*U103,2)</f>
        <v>0</v>
      </c>
      <c r="W103" s="159"/>
      <c r="X103" s="159" t="s">
        <v>1779</v>
      </c>
      <c r="Y103" s="149"/>
      <c r="Z103" s="149"/>
      <c r="AA103" s="149"/>
      <c r="AB103" s="149"/>
      <c r="AC103" s="149"/>
      <c r="AD103" s="149"/>
      <c r="AE103" s="149"/>
      <c r="AF103" s="149"/>
      <c r="AG103" s="149" t="s">
        <v>1780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283</v>
      </c>
      <c r="B104" s="162" t="s">
        <v>217</v>
      </c>
      <c r="C104" s="182" t="s">
        <v>218</v>
      </c>
      <c r="D104" s="163"/>
      <c r="E104" s="164"/>
      <c r="F104" s="165"/>
      <c r="G104" s="165">
        <f>SUMIF(AG105:AG106,"&lt;&gt;NOR",G105:G106)</f>
        <v>0</v>
      </c>
      <c r="H104" s="165"/>
      <c r="I104" s="165">
        <f>SUM(I105:I106)</f>
        <v>0</v>
      </c>
      <c r="J104" s="165"/>
      <c r="K104" s="165">
        <f>SUM(K105:K106)</f>
        <v>0</v>
      </c>
      <c r="L104" s="165"/>
      <c r="M104" s="165">
        <f>SUM(M105:M106)</f>
        <v>0</v>
      </c>
      <c r="N104" s="164"/>
      <c r="O104" s="164">
        <f>SUM(O105:O106)</f>
        <v>0</v>
      </c>
      <c r="P104" s="164"/>
      <c r="Q104" s="164">
        <f>SUM(Q105:Q106)</f>
        <v>0</v>
      </c>
      <c r="R104" s="165"/>
      <c r="S104" s="165"/>
      <c r="T104" s="166"/>
      <c r="U104" s="160"/>
      <c r="V104" s="160">
        <f>SUM(V105:V106)</f>
        <v>0</v>
      </c>
      <c r="W104" s="160"/>
      <c r="X104" s="160"/>
      <c r="AG104" t="s">
        <v>284</v>
      </c>
    </row>
    <row r="105" spans="1:60" outlineLevel="1" x14ac:dyDescent="0.2">
      <c r="A105" s="175">
        <v>89</v>
      </c>
      <c r="B105" s="176" t="s">
        <v>1822</v>
      </c>
      <c r="C105" s="183" t="s">
        <v>1955</v>
      </c>
      <c r="D105" s="177" t="s">
        <v>1340</v>
      </c>
      <c r="E105" s="178">
        <v>1</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529</v>
      </c>
      <c r="T105" s="181" t="s">
        <v>289</v>
      </c>
      <c r="U105" s="159">
        <v>0</v>
      </c>
      <c r="V105" s="159">
        <f>ROUND(E105*U105,2)</f>
        <v>0</v>
      </c>
      <c r="W105" s="159"/>
      <c r="X105" s="159" t="s">
        <v>1779</v>
      </c>
      <c r="Y105" s="149"/>
      <c r="Z105" s="149"/>
      <c r="AA105" s="149"/>
      <c r="AB105" s="149"/>
      <c r="AC105" s="149"/>
      <c r="AD105" s="149"/>
      <c r="AE105" s="149"/>
      <c r="AF105" s="149"/>
      <c r="AG105" s="149" t="s">
        <v>1780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90</v>
      </c>
      <c r="B106" s="176" t="s">
        <v>1824</v>
      </c>
      <c r="C106" s="183" t="s">
        <v>1956</v>
      </c>
      <c r="D106" s="177" t="s">
        <v>1340</v>
      </c>
      <c r="E106" s="178">
        <v>1</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c r="S106" s="180" t="s">
        <v>529</v>
      </c>
      <c r="T106" s="181" t="s">
        <v>289</v>
      </c>
      <c r="U106" s="159">
        <v>0</v>
      </c>
      <c r="V106" s="159">
        <f>ROUND(E106*U106,2)</f>
        <v>0</v>
      </c>
      <c r="W106" s="159"/>
      <c r="X106" s="159" t="s">
        <v>1779</v>
      </c>
      <c r="Y106" s="149"/>
      <c r="Z106" s="149"/>
      <c r="AA106" s="149"/>
      <c r="AB106" s="149"/>
      <c r="AC106" s="149"/>
      <c r="AD106" s="149"/>
      <c r="AE106" s="149"/>
      <c r="AF106" s="149"/>
      <c r="AG106" s="149" t="s">
        <v>1780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1" t="s">
        <v>283</v>
      </c>
      <c r="B107" s="162" t="s">
        <v>219</v>
      </c>
      <c r="C107" s="182" t="s">
        <v>220</v>
      </c>
      <c r="D107" s="163"/>
      <c r="E107" s="164"/>
      <c r="F107" s="165"/>
      <c r="G107" s="165">
        <f>SUMIF(AG108:AG109,"&lt;&gt;NOR",G108:G109)</f>
        <v>0</v>
      </c>
      <c r="H107" s="165"/>
      <c r="I107" s="165">
        <f>SUM(I108:I109)</f>
        <v>0</v>
      </c>
      <c r="J107" s="165"/>
      <c r="K107" s="165">
        <f>SUM(K108:K109)</f>
        <v>0</v>
      </c>
      <c r="L107" s="165"/>
      <c r="M107" s="165">
        <f>SUM(M108:M109)</f>
        <v>0</v>
      </c>
      <c r="N107" s="164"/>
      <c r="O107" s="164">
        <f>SUM(O108:O109)</f>
        <v>0</v>
      </c>
      <c r="P107" s="164"/>
      <c r="Q107" s="164">
        <f>SUM(Q108:Q109)</f>
        <v>0</v>
      </c>
      <c r="R107" s="165"/>
      <c r="S107" s="165"/>
      <c r="T107" s="166"/>
      <c r="U107" s="160"/>
      <c r="V107" s="160">
        <f>SUM(V108:V109)</f>
        <v>0</v>
      </c>
      <c r="W107" s="160"/>
      <c r="X107" s="160"/>
      <c r="AG107" t="s">
        <v>284</v>
      </c>
    </row>
    <row r="108" spans="1:60" outlineLevel="1" x14ac:dyDescent="0.2">
      <c r="A108" s="175">
        <v>91</v>
      </c>
      <c r="B108" s="176" t="s">
        <v>1826</v>
      </c>
      <c r="C108" s="183" t="s">
        <v>1957</v>
      </c>
      <c r="D108" s="177" t="s">
        <v>1340</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529</v>
      </c>
      <c r="T108" s="181" t="s">
        <v>289</v>
      </c>
      <c r="U108" s="159">
        <v>0</v>
      </c>
      <c r="V108" s="159">
        <f>ROUND(E108*U108,2)</f>
        <v>0</v>
      </c>
      <c r="W108" s="159"/>
      <c r="X108" s="159" t="s">
        <v>1779</v>
      </c>
      <c r="Y108" s="149"/>
      <c r="Z108" s="149"/>
      <c r="AA108" s="149"/>
      <c r="AB108" s="149"/>
      <c r="AC108" s="149"/>
      <c r="AD108" s="149"/>
      <c r="AE108" s="149"/>
      <c r="AF108" s="149"/>
      <c r="AG108" s="149" t="s">
        <v>1780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92</v>
      </c>
      <c r="B109" s="176" t="s">
        <v>1828</v>
      </c>
      <c r="C109" s="183" t="s">
        <v>1958</v>
      </c>
      <c r="D109" s="177" t="s">
        <v>1340</v>
      </c>
      <c r="E109" s="178">
        <v>1</v>
      </c>
      <c r="F109" s="179"/>
      <c r="G109" s="180">
        <f>ROUND(E109*F109,2)</f>
        <v>0</v>
      </c>
      <c r="H109" s="179"/>
      <c r="I109" s="180">
        <f>ROUND(E109*H109,2)</f>
        <v>0</v>
      </c>
      <c r="J109" s="179"/>
      <c r="K109" s="180">
        <f>ROUND(E109*J109,2)</f>
        <v>0</v>
      </c>
      <c r="L109" s="180">
        <v>21</v>
      </c>
      <c r="M109" s="180">
        <f>G109*(1+L109/100)</f>
        <v>0</v>
      </c>
      <c r="N109" s="178">
        <v>0</v>
      </c>
      <c r="O109" s="178">
        <f>ROUND(E109*N109,2)</f>
        <v>0</v>
      </c>
      <c r="P109" s="178">
        <v>0</v>
      </c>
      <c r="Q109" s="178">
        <f>ROUND(E109*P109,2)</f>
        <v>0</v>
      </c>
      <c r="R109" s="180"/>
      <c r="S109" s="180" t="s">
        <v>529</v>
      </c>
      <c r="T109" s="181" t="s">
        <v>289</v>
      </c>
      <c r="U109" s="159">
        <v>0</v>
      </c>
      <c r="V109" s="159">
        <f>ROUND(E109*U109,2)</f>
        <v>0</v>
      </c>
      <c r="W109" s="159"/>
      <c r="X109" s="159" t="s">
        <v>1779</v>
      </c>
      <c r="Y109" s="149"/>
      <c r="Z109" s="149"/>
      <c r="AA109" s="149"/>
      <c r="AB109" s="149"/>
      <c r="AC109" s="149"/>
      <c r="AD109" s="149"/>
      <c r="AE109" s="149"/>
      <c r="AF109" s="149"/>
      <c r="AG109" s="149" t="s">
        <v>1780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1" t="s">
        <v>283</v>
      </c>
      <c r="B110" s="162" t="s">
        <v>221</v>
      </c>
      <c r="C110" s="182" t="s">
        <v>222</v>
      </c>
      <c r="D110" s="163"/>
      <c r="E110" s="164"/>
      <c r="F110" s="165"/>
      <c r="G110" s="165">
        <f>SUMIF(AG111:AG112,"&lt;&gt;NOR",G111:G112)</f>
        <v>0</v>
      </c>
      <c r="H110" s="165"/>
      <c r="I110" s="165">
        <f>SUM(I111:I112)</f>
        <v>0</v>
      </c>
      <c r="J110" s="165"/>
      <c r="K110" s="165">
        <f>SUM(K111:K112)</f>
        <v>0</v>
      </c>
      <c r="L110" s="165"/>
      <c r="M110" s="165">
        <f>SUM(M111:M112)</f>
        <v>0</v>
      </c>
      <c r="N110" s="164"/>
      <c r="O110" s="164">
        <f>SUM(O111:O112)</f>
        <v>0</v>
      </c>
      <c r="P110" s="164"/>
      <c r="Q110" s="164">
        <f>SUM(Q111:Q112)</f>
        <v>0</v>
      </c>
      <c r="R110" s="165"/>
      <c r="S110" s="165"/>
      <c r="T110" s="166"/>
      <c r="U110" s="160"/>
      <c r="V110" s="160">
        <f>SUM(V111:V112)</f>
        <v>0</v>
      </c>
      <c r="W110" s="160"/>
      <c r="X110" s="160"/>
      <c r="AG110" t="s">
        <v>284</v>
      </c>
    </row>
    <row r="111" spans="1:60" outlineLevel="1" x14ac:dyDescent="0.2">
      <c r="A111" s="175">
        <v>93</v>
      </c>
      <c r="B111" s="176" t="s">
        <v>1830</v>
      </c>
      <c r="C111" s="183" t="s">
        <v>1959</v>
      </c>
      <c r="D111" s="177" t="s">
        <v>1340</v>
      </c>
      <c r="E111" s="178">
        <v>1</v>
      </c>
      <c r="F111" s="179"/>
      <c r="G111" s="180">
        <f>ROUND(E111*F111,2)</f>
        <v>0</v>
      </c>
      <c r="H111" s="179"/>
      <c r="I111" s="180">
        <f>ROUND(E111*H111,2)</f>
        <v>0</v>
      </c>
      <c r="J111" s="179"/>
      <c r="K111" s="180">
        <f>ROUND(E111*J111,2)</f>
        <v>0</v>
      </c>
      <c r="L111" s="180">
        <v>21</v>
      </c>
      <c r="M111" s="180">
        <f>G111*(1+L111/100)</f>
        <v>0</v>
      </c>
      <c r="N111" s="178">
        <v>0</v>
      </c>
      <c r="O111" s="178">
        <f>ROUND(E111*N111,2)</f>
        <v>0</v>
      </c>
      <c r="P111" s="178">
        <v>0</v>
      </c>
      <c r="Q111" s="178">
        <f>ROUND(E111*P111,2)</f>
        <v>0</v>
      </c>
      <c r="R111" s="180"/>
      <c r="S111" s="180" t="s">
        <v>529</v>
      </c>
      <c r="T111" s="181" t="s">
        <v>289</v>
      </c>
      <c r="U111" s="159">
        <v>0</v>
      </c>
      <c r="V111" s="159">
        <f>ROUND(E111*U111,2)</f>
        <v>0</v>
      </c>
      <c r="W111" s="159"/>
      <c r="X111" s="159" t="s">
        <v>1779</v>
      </c>
      <c r="Y111" s="149"/>
      <c r="Z111" s="149"/>
      <c r="AA111" s="149"/>
      <c r="AB111" s="149"/>
      <c r="AC111" s="149"/>
      <c r="AD111" s="149"/>
      <c r="AE111" s="149"/>
      <c r="AF111" s="149"/>
      <c r="AG111" s="149" t="s">
        <v>1780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94</v>
      </c>
      <c r="B112" s="176" t="s">
        <v>1832</v>
      </c>
      <c r="C112" s="183" t="s">
        <v>1958</v>
      </c>
      <c r="D112" s="177" t="s">
        <v>1340</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529</v>
      </c>
      <c r="T112" s="181" t="s">
        <v>289</v>
      </c>
      <c r="U112" s="159">
        <v>0</v>
      </c>
      <c r="V112" s="159">
        <f>ROUND(E112*U112,2)</f>
        <v>0</v>
      </c>
      <c r="W112" s="159"/>
      <c r="X112" s="159" t="s">
        <v>1779</v>
      </c>
      <c r="Y112" s="149"/>
      <c r="Z112" s="149"/>
      <c r="AA112" s="149"/>
      <c r="AB112" s="149"/>
      <c r="AC112" s="149"/>
      <c r="AD112" s="149"/>
      <c r="AE112" s="149"/>
      <c r="AF112" s="149"/>
      <c r="AG112" s="149" t="s">
        <v>1780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x14ac:dyDescent="0.2">
      <c r="A113" s="161" t="s">
        <v>283</v>
      </c>
      <c r="B113" s="162" t="s">
        <v>223</v>
      </c>
      <c r="C113" s="182" t="s">
        <v>224</v>
      </c>
      <c r="D113" s="163"/>
      <c r="E113" s="164"/>
      <c r="F113" s="165"/>
      <c r="G113" s="165">
        <f>SUMIF(AG114:AG115,"&lt;&gt;NOR",G114:G115)</f>
        <v>0</v>
      </c>
      <c r="H113" s="165"/>
      <c r="I113" s="165">
        <f>SUM(I114:I115)</f>
        <v>0</v>
      </c>
      <c r="J113" s="165"/>
      <c r="K113" s="165">
        <f>SUM(K114:K115)</f>
        <v>0</v>
      </c>
      <c r="L113" s="165"/>
      <c r="M113" s="165">
        <f>SUM(M114:M115)</f>
        <v>0</v>
      </c>
      <c r="N113" s="164"/>
      <c r="O113" s="164">
        <f>SUM(O114:O115)</f>
        <v>0</v>
      </c>
      <c r="P113" s="164"/>
      <c r="Q113" s="164">
        <f>SUM(Q114:Q115)</f>
        <v>0</v>
      </c>
      <c r="R113" s="165"/>
      <c r="S113" s="165"/>
      <c r="T113" s="166"/>
      <c r="U113" s="160"/>
      <c r="V113" s="160">
        <f>SUM(V114:V115)</f>
        <v>0</v>
      </c>
      <c r="W113" s="160"/>
      <c r="X113" s="160"/>
      <c r="AG113" t="s">
        <v>284</v>
      </c>
    </row>
    <row r="114" spans="1:60" outlineLevel="1" x14ac:dyDescent="0.2">
      <c r="A114" s="175">
        <v>95</v>
      </c>
      <c r="B114" s="176" t="s">
        <v>1834</v>
      </c>
      <c r="C114" s="183" t="s">
        <v>1960</v>
      </c>
      <c r="D114" s="177" t="s">
        <v>1340</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529</v>
      </c>
      <c r="T114" s="181" t="s">
        <v>289</v>
      </c>
      <c r="U114" s="159">
        <v>0</v>
      </c>
      <c r="V114" s="159">
        <f>ROUND(E114*U114,2)</f>
        <v>0</v>
      </c>
      <c r="W114" s="159"/>
      <c r="X114" s="159" t="s">
        <v>1779</v>
      </c>
      <c r="Y114" s="149"/>
      <c r="Z114" s="149"/>
      <c r="AA114" s="149"/>
      <c r="AB114" s="149"/>
      <c r="AC114" s="149"/>
      <c r="AD114" s="149"/>
      <c r="AE114" s="149"/>
      <c r="AF114" s="149"/>
      <c r="AG114" s="149" t="s">
        <v>1780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96</v>
      </c>
      <c r="B115" s="176" t="s">
        <v>1836</v>
      </c>
      <c r="C115" s="183" t="s">
        <v>1961</v>
      </c>
      <c r="D115" s="177" t="s">
        <v>1340</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529</v>
      </c>
      <c r="T115" s="181" t="s">
        <v>289</v>
      </c>
      <c r="U115" s="159">
        <v>0</v>
      </c>
      <c r="V115" s="159">
        <f>ROUND(E115*U115,2)</f>
        <v>0</v>
      </c>
      <c r="W115" s="159"/>
      <c r="X115" s="159" t="s">
        <v>1779</v>
      </c>
      <c r="Y115" s="149"/>
      <c r="Z115" s="149"/>
      <c r="AA115" s="149"/>
      <c r="AB115" s="149"/>
      <c r="AC115" s="149"/>
      <c r="AD115" s="149"/>
      <c r="AE115" s="149"/>
      <c r="AF115" s="149"/>
      <c r="AG115" s="149" t="s">
        <v>1780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283</v>
      </c>
      <c r="B116" s="162" t="s">
        <v>225</v>
      </c>
      <c r="C116" s="182" t="s">
        <v>226</v>
      </c>
      <c r="D116" s="163"/>
      <c r="E116" s="164"/>
      <c r="F116" s="165"/>
      <c r="G116" s="165">
        <f>SUMIF(AG117:AG119,"&lt;&gt;NOR",G117:G119)</f>
        <v>0</v>
      </c>
      <c r="H116" s="165"/>
      <c r="I116" s="165">
        <f>SUM(I117:I119)</f>
        <v>0</v>
      </c>
      <c r="J116" s="165"/>
      <c r="K116" s="165">
        <f>SUM(K117:K119)</f>
        <v>0</v>
      </c>
      <c r="L116" s="165"/>
      <c r="M116" s="165">
        <f>SUM(M117:M119)</f>
        <v>0</v>
      </c>
      <c r="N116" s="164"/>
      <c r="O116" s="164">
        <f>SUM(O117:O119)</f>
        <v>0</v>
      </c>
      <c r="P116" s="164"/>
      <c r="Q116" s="164">
        <f>SUM(Q117:Q119)</f>
        <v>0</v>
      </c>
      <c r="R116" s="165"/>
      <c r="S116" s="165"/>
      <c r="T116" s="166"/>
      <c r="U116" s="160"/>
      <c r="V116" s="160">
        <f>SUM(V117:V119)</f>
        <v>0</v>
      </c>
      <c r="W116" s="160"/>
      <c r="X116" s="160"/>
      <c r="AG116" t="s">
        <v>284</v>
      </c>
    </row>
    <row r="117" spans="1:60" outlineLevel="1" x14ac:dyDescent="0.2">
      <c r="A117" s="175">
        <v>97</v>
      </c>
      <c r="B117" s="176" t="s">
        <v>1796</v>
      </c>
      <c r="C117" s="183" t="s">
        <v>1962</v>
      </c>
      <c r="D117" s="177" t="s">
        <v>518</v>
      </c>
      <c r="E117" s="178">
        <v>210</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529</v>
      </c>
      <c r="T117" s="181" t="s">
        <v>289</v>
      </c>
      <c r="U117" s="159">
        <v>0</v>
      </c>
      <c r="V117" s="159">
        <f>ROUND(E117*U117,2)</f>
        <v>0</v>
      </c>
      <c r="W117" s="159"/>
      <c r="X117" s="159" t="s">
        <v>1779</v>
      </c>
      <c r="Y117" s="149"/>
      <c r="Z117" s="149"/>
      <c r="AA117" s="149"/>
      <c r="AB117" s="149"/>
      <c r="AC117" s="149"/>
      <c r="AD117" s="149"/>
      <c r="AE117" s="149"/>
      <c r="AF117" s="149"/>
      <c r="AG117" s="149" t="s">
        <v>1780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98</v>
      </c>
      <c r="B118" s="176" t="s">
        <v>1798</v>
      </c>
      <c r="C118" s="183" t="s">
        <v>1963</v>
      </c>
      <c r="D118" s="177" t="s">
        <v>1340</v>
      </c>
      <c r="E118" s="178">
        <v>15</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529</v>
      </c>
      <c r="T118" s="181" t="s">
        <v>289</v>
      </c>
      <c r="U118" s="159">
        <v>0</v>
      </c>
      <c r="V118" s="159">
        <f>ROUND(E118*U118,2)</f>
        <v>0</v>
      </c>
      <c r="W118" s="159"/>
      <c r="X118" s="159" t="s">
        <v>1779</v>
      </c>
      <c r="Y118" s="149"/>
      <c r="Z118" s="149"/>
      <c r="AA118" s="149"/>
      <c r="AB118" s="149"/>
      <c r="AC118" s="149"/>
      <c r="AD118" s="149"/>
      <c r="AE118" s="149"/>
      <c r="AF118" s="149"/>
      <c r="AG118" s="149" t="s">
        <v>1780</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99</v>
      </c>
      <c r="B119" s="176" t="s">
        <v>1800</v>
      </c>
      <c r="C119" s="183" t="s">
        <v>1964</v>
      </c>
      <c r="D119" s="177" t="s">
        <v>1919</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529</v>
      </c>
      <c r="T119" s="181" t="s">
        <v>289</v>
      </c>
      <c r="U119" s="159">
        <v>0</v>
      </c>
      <c r="V119" s="159">
        <f>ROUND(E119*U119,2)</f>
        <v>0</v>
      </c>
      <c r="W119" s="159"/>
      <c r="X119" s="159" t="s">
        <v>1779</v>
      </c>
      <c r="Y119" s="149"/>
      <c r="Z119" s="149"/>
      <c r="AA119" s="149"/>
      <c r="AB119" s="149"/>
      <c r="AC119" s="149"/>
      <c r="AD119" s="149"/>
      <c r="AE119" s="149"/>
      <c r="AF119" s="149"/>
      <c r="AG119" s="149" t="s">
        <v>1780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1" t="s">
        <v>283</v>
      </c>
      <c r="B120" s="162" t="s">
        <v>227</v>
      </c>
      <c r="C120" s="182" t="s">
        <v>228</v>
      </c>
      <c r="D120" s="163"/>
      <c r="E120" s="164"/>
      <c r="F120" s="165"/>
      <c r="G120" s="165">
        <f>SUMIF(AG121:AG122,"&lt;&gt;NOR",G121:G122)</f>
        <v>0</v>
      </c>
      <c r="H120" s="165"/>
      <c r="I120" s="165">
        <f>SUM(I121:I122)</f>
        <v>0</v>
      </c>
      <c r="J120" s="165"/>
      <c r="K120" s="165">
        <f>SUM(K121:K122)</f>
        <v>0</v>
      </c>
      <c r="L120" s="165"/>
      <c r="M120" s="165">
        <f>SUM(M121:M122)</f>
        <v>0</v>
      </c>
      <c r="N120" s="164"/>
      <c r="O120" s="164">
        <f>SUM(O121:O122)</f>
        <v>0</v>
      </c>
      <c r="P120" s="164"/>
      <c r="Q120" s="164">
        <f>SUM(Q121:Q122)</f>
        <v>0</v>
      </c>
      <c r="R120" s="165"/>
      <c r="S120" s="165"/>
      <c r="T120" s="166"/>
      <c r="U120" s="160"/>
      <c r="V120" s="160">
        <f>SUM(V121:V122)</f>
        <v>0</v>
      </c>
      <c r="W120" s="160"/>
      <c r="X120" s="160"/>
      <c r="AG120" t="s">
        <v>284</v>
      </c>
    </row>
    <row r="121" spans="1:60" outlineLevel="1" x14ac:dyDescent="0.2">
      <c r="A121" s="175">
        <v>100</v>
      </c>
      <c r="B121" s="176" t="s">
        <v>1802</v>
      </c>
      <c r="C121" s="183" t="s">
        <v>1965</v>
      </c>
      <c r="D121" s="177" t="s">
        <v>1919</v>
      </c>
      <c r="E121" s="178">
        <v>1</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c r="S121" s="180" t="s">
        <v>529</v>
      </c>
      <c r="T121" s="181" t="s">
        <v>289</v>
      </c>
      <c r="U121" s="159">
        <v>0</v>
      </c>
      <c r="V121" s="159">
        <f>ROUND(E121*U121,2)</f>
        <v>0</v>
      </c>
      <c r="W121" s="159"/>
      <c r="X121" s="159" t="s">
        <v>1779</v>
      </c>
      <c r="Y121" s="149"/>
      <c r="Z121" s="149"/>
      <c r="AA121" s="149"/>
      <c r="AB121" s="149"/>
      <c r="AC121" s="149"/>
      <c r="AD121" s="149"/>
      <c r="AE121" s="149"/>
      <c r="AF121" s="149"/>
      <c r="AG121" s="149" t="s">
        <v>1780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5">
        <v>101</v>
      </c>
      <c r="B122" s="176" t="s">
        <v>1808</v>
      </c>
      <c r="C122" s="183" t="s">
        <v>1966</v>
      </c>
      <c r="D122" s="177" t="s">
        <v>1919</v>
      </c>
      <c r="E122" s="178">
        <v>1</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529</v>
      </c>
      <c r="T122" s="181" t="s">
        <v>289</v>
      </c>
      <c r="U122" s="159">
        <v>0</v>
      </c>
      <c r="V122" s="159">
        <f>ROUND(E122*U122,2)</f>
        <v>0</v>
      </c>
      <c r="W122" s="159"/>
      <c r="X122" s="159" t="s">
        <v>1779</v>
      </c>
      <c r="Y122" s="149"/>
      <c r="Z122" s="149"/>
      <c r="AA122" s="149"/>
      <c r="AB122" s="149"/>
      <c r="AC122" s="149"/>
      <c r="AD122" s="149"/>
      <c r="AE122" s="149"/>
      <c r="AF122" s="149"/>
      <c r="AG122" s="149" t="s">
        <v>1780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x14ac:dyDescent="0.2">
      <c r="A123" s="161" t="s">
        <v>283</v>
      </c>
      <c r="B123" s="162" t="s">
        <v>229</v>
      </c>
      <c r="C123" s="182" t="s">
        <v>230</v>
      </c>
      <c r="D123" s="163"/>
      <c r="E123" s="164"/>
      <c r="F123" s="165"/>
      <c r="G123" s="165">
        <f>SUMIF(AG124:AG125,"&lt;&gt;NOR",G124:G125)</f>
        <v>0</v>
      </c>
      <c r="H123" s="165"/>
      <c r="I123" s="165">
        <f>SUM(I124:I125)</f>
        <v>0</v>
      </c>
      <c r="J123" s="165"/>
      <c r="K123" s="165">
        <f>SUM(K124:K125)</f>
        <v>0</v>
      </c>
      <c r="L123" s="165"/>
      <c r="M123" s="165">
        <f>SUM(M124:M125)</f>
        <v>0</v>
      </c>
      <c r="N123" s="164"/>
      <c r="O123" s="164">
        <f>SUM(O124:O125)</f>
        <v>0</v>
      </c>
      <c r="P123" s="164"/>
      <c r="Q123" s="164">
        <f>SUM(Q124:Q125)</f>
        <v>0</v>
      </c>
      <c r="R123" s="165"/>
      <c r="S123" s="165"/>
      <c r="T123" s="166"/>
      <c r="U123" s="160"/>
      <c r="V123" s="160">
        <f>SUM(V124:V125)</f>
        <v>0</v>
      </c>
      <c r="W123" s="160"/>
      <c r="X123" s="160"/>
      <c r="AG123" t="s">
        <v>284</v>
      </c>
    </row>
    <row r="124" spans="1:60" outlineLevel="1" x14ac:dyDescent="0.2">
      <c r="A124" s="175">
        <v>102</v>
      </c>
      <c r="B124" s="176" t="s">
        <v>1810</v>
      </c>
      <c r="C124" s="183" t="s">
        <v>1967</v>
      </c>
      <c r="D124" s="177" t="s">
        <v>1919</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529</v>
      </c>
      <c r="T124" s="181" t="s">
        <v>289</v>
      </c>
      <c r="U124" s="159">
        <v>0</v>
      </c>
      <c r="V124" s="159">
        <f>ROUND(E124*U124,2)</f>
        <v>0</v>
      </c>
      <c r="W124" s="159"/>
      <c r="X124" s="159" t="s">
        <v>1779</v>
      </c>
      <c r="Y124" s="149"/>
      <c r="Z124" s="149"/>
      <c r="AA124" s="149"/>
      <c r="AB124" s="149"/>
      <c r="AC124" s="149"/>
      <c r="AD124" s="149"/>
      <c r="AE124" s="149"/>
      <c r="AF124" s="149"/>
      <c r="AG124" s="149" t="s">
        <v>1780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103</v>
      </c>
      <c r="B125" s="176" t="s">
        <v>1812</v>
      </c>
      <c r="C125" s="183" t="s">
        <v>1968</v>
      </c>
      <c r="D125" s="177" t="s">
        <v>1919</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529</v>
      </c>
      <c r="T125" s="181" t="s">
        <v>289</v>
      </c>
      <c r="U125" s="159">
        <v>0</v>
      </c>
      <c r="V125" s="159">
        <f>ROUND(E125*U125,2)</f>
        <v>0</v>
      </c>
      <c r="W125" s="159"/>
      <c r="X125" s="159" t="s">
        <v>1779</v>
      </c>
      <c r="Y125" s="149"/>
      <c r="Z125" s="149"/>
      <c r="AA125" s="149"/>
      <c r="AB125" s="149"/>
      <c r="AC125" s="149"/>
      <c r="AD125" s="149"/>
      <c r="AE125" s="149"/>
      <c r="AF125" s="149"/>
      <c r="AG125" s="149" t="s">
        <v>1780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5.5" x14ac:dyDescent="0.2">
      <c r="A126" s="161" t="s">
        <v>283</v>
      </c>
      <c r="B126" s="162" t="s">
        <v>231</v>
      </c>
      <c r="C126" s="182" t="s">
        <v>232</v>
      </c>
      <c r="D126" s="163"/>
      <c r="E126" s="164"/>
      <c r="F126" s="165"/>
      <c r="G126" s="165">
        <f>SUMIF(AG127:AG131,"&lt;&gt;NOR",G127:G131)</f>
        <v>0</v>
      </c>
      <c r="H126" s="165"/>
      <c r="I126" s="165">
        <f>SUM(I127:I131)</f>
        <v>0</v>
      </c>
      <c r="J126" s="165"/>
      <c r="K126" s="165">
        <f>SUM(K127:K131)</f>
        <v>0</v>
      </c>
      <c r="L126" s="165"/>
      <c r="M126" s="165">
        <f>SUM(M127:M131)</f>
        <v>0</v>
      </c>
      <c r="N126" s="164"/>
      <c r="O126" s="164">
        <f>SUM(O127:O131)</f>
        <v>0</v>
      </c>
      <c r="P126" s="164"/>
      <c r="Q126" s="164">
        <f>SUM(Q127:Q131)</f>
        <v>0</v>
      </c>
      <c r="R126" s="165"/>
      <c r="S126" s="165"/>
      <c r="T126" s="166"/>
      <c r="U126" s="160"/>
      <c r="V126" s="160">
        <f>SUM(V127:V131)</f>
        <v>0</v>
      </c>
      <c r="W126" s="160"/>
      <c r="X126" s="160"/>
      <c r="AG126" t="s">
        <v>284</v>
      </c>
    </row>
    <row r="127" spans="1:60" outlineLevel="1" x14ac:dyDescent="0.2">
      <c r="A127" s="175">
        <v>104</v>
      </c>
      <c r="B127" s="176" t="s">
        <v>1814</v>
      </c>
      <c r="C127" s="183" t="s">
        <v>1969</v>
      </c>
      <c r="D127" s="177" t="s">
        <v>1919</v>
      </c>
      <c r="E127" s="178">
        <v>1</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529</v>
      </c>
      <c r="T127" s="181" t="s">
        <v>289</v>
      </c>
      <c r="U127" s="159">
        <v>0</v>
      </c>
      <c r="V127" s="159">
        <f>ROUND(E127*U127,2)</f>
        <v>0</v>
      </c>
      <c r="W127" s="159"/>
      <c r="X127" s="159" t="s">
        <v>1779</v>
      </c>
      <c r="Y127" s="149"/>
      <c r="Z127" s="149"/>
      <c r="AA127" s="149"/>
      <c r="AB127" s="149"/>
      <c r="AC127" s="149"/>
      <c r="AD127" s="149"/>
      <c r="AE127" s="149"/>
      <c r="AF127" s="149"/>
      <c r="AG127" s="149" t="s">
        <v>1780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5">
        <v>105</v>
      </c>
      <c r="B128" s="176" t="s">
        <v>1816</v>
      </c>
      <c r="C128" s="183" t="s">
        <v>1970</v>
      </c>
      <c r="D128" s="177" t="s">
        <v>1919</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529</v>
      </c>
      <c r="T128" s="181" t="s">
        <v>289</v>
      </c>
      <c r="U128" s="159">
        <v>0</v>
      </c>
      <c r="V128" s="159">
        <f>ROUND(E128*U128,2)</f>
        <v>0</v>
      </c>
      <c r="W128" s="159"/>
      <c r="X128" s="159" t="s">
        <v>1779</v>
      </c>
      <c r="Y128" s="149"/>
      <c r="Z128" s="149"/>
      <c r="AA128" s="149"/>
      <c r="AB128" s="149"/>
      <c r="AC128" s="149"/>
      <c r="AD128" s="149"/>
      <c r="AE128" s="149"/>
      <c r="AF128" s="149"/>
      <c r="AG128" s="149" t="s">
        <v>1780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106</v>
      </c>
      <c r="B129" s="176" t="s">
        <v>1818</v>
      </c>
      <c r="C129" s="183" t="s">
        <v>1971</v>
      </c>
      <c r="D129" s="177" t="s">
        <v>1919</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529</v>
      </c>
      <c r="T129" s="181" t="s">
        <v>289</v>
      </c>
      <c r="U129" s="159">
        <v>0</v>
      </c>
      <c r="V129" s="159">
        <f>ROUND(E129*U129,2)</f>
        <v>0</v>
      </c>
      <c r="W129" s="159"/>
      <c r="X129" s="159" t="s">
        <v>1779</v>
      </c>
      <c r="Y129" s="149"/>
      <c r="Z129" s="149"/>
      <c r="AA129" s="149"/>
      <c r="AB129" s="149"/>
      <c r="AC129" s="149"/>
      <c r="AD129" s="149"/>
      <c r="AE129" s="149"/>
      <c r="AF129" s="149"/>
      <c r="AG129" s="149" t="s">
        <v>1780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107</v>
      </c>
      <c r="B130" s="176" t="s">
        <v>1820</v>
      </c>
      <c r="C130" s="183" t="s">
        <v>1972</v>
      </c>
      <c r="D130" s="177" t="s">
        <v>1919</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529</v>
      </c>
      <c r="T130" s="181" t="s">
        <v>289</v>
      </c>
      <c r="U130" s="159">
        <v>0</v>
      </c>
      <c r="V130" s="159">
        <f>ROUND(E130*U130,2)</f>
        <v>0</v>
      </c>
      <c r="W130" s="159"/>
      <c r="X130" s="159" t="s">
        <v>1779</v>
      </c>
      <c r="Y130" s="149"/>
      <c r="Z130" s="149"/>
      <c r="AA130" s="149"/>
      <c r="AB130" s="149"/>
      <c r="AC130" s="149"/>
      <c r="AD130" s="149"/>
      <c r="AE130" s="149"/>
      <c r="AF130" s="149"/>
      <c r="AG130" s="149" t="s">
        <v>1780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5">
        <v>108</v>
      </c>
      <c r="B131" s="176" t="s">
        <v>1822</v>
      </c>
      <c r="C131" s="183" t="s">
        <v>1973</v>
      </c>
      <c r="D131" s="177" t="s">
        <v>1919</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529</v>
      </c>
      <c r="T131" s="181" t="s">
        <v>289</v>
      </c>
      <c r="U131" s="159">
        <v>0</v>
      </c>
      <c r="V131" s="159">
        <f>ROUND(E131*U131,2)</f>
        <v>0</v>
      </c>
      <c r="W131" s="159"/>
      <c r="X131" s="159" t="s">
        <v>1779</v>
      </c>
      <c r="Y131" s="149"/>
      <c r="Z131" s="149"/>
      <c r="AA131" s="149"/>
      <c r="AB131" s="149"/>
      <c r="AC131" s="149"/>
      <c r="AD131" s="149"/>
      <c r="AE131" s="149"/>
      <c r="AF131" s="149"/>
      <c r="AG131" s="149" t="s">
        <v>1780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1" t="s">
        <v>283</v>
      </c>
      <c r="B132" s="162" t="s">
        <v>233</v>
      </c>
      <c r="C132" s="182" t="s">
        <v>234</v>
      </c>
      <c r="D132" s="163"/>
      <c r="E132" s="164"/>
      <c r="F132" s="165"/>
      <c r="G132" s="165">
        <f>SUMIF(AG133:AG143,"&lt;&gt;NOR",G133:G143)</f>
        <v>0</v>
      </c>
      <c r="H132" s="165"/>
      <c r="I132" s="165">
        <f>SUM(I133:I143)</f>
        <v>0</v>
      </c>
      <c r="J132" s="165"/>
      <c r="K132" s="165">
        <f>SUM(K133:K143)</f>
        <v>0</v>
      </c>
      <c r="L132" s="165"/>
      <c r="M132" s="165">
        <f>SUM(M133:M143)</f>
        <v>0</v>
      </c>
      <c r="N132" s="164"/>
      <c r="O132" s="164">
        <f>SUM(O133:O143)</f>
        <v>0</v>
      </c>
      <c r="P132" s="164"/>
      <c r="Q132" s="164">
        <f>SUM(Q133:Q143)</f>
        <v>0</v>
      </c>
      <c r="R132" s="165"/>
      <c r="S132" s="165"/>
      <c r="T132" s="166"/>
      <c r="U132" s="160"/>
      <c r="V132" s="160">
        <f>SUM(V133:V143)</f>
        <v>0</v>
      </c>
      <c r="W132" s="160"/>
      <c r="X132" s="160"/>
      <c r="AG132" t="s">
        <v>284</v>
      </c>
    </row>
    <row r="133" spans="1:60" outlineLevel="1" x14ac:dyDescent="0.2">
      <c r="A133" s="175">
        <v>109</v>
      </c>
      <c r="B133" s="176" t="s">
        <v>1796</v>
      </c>
      <c r="C133" s="183" t="s">
        <v>1974</v>
      </c>
      <c r="D133" s="177" t="s">
        <v>518</v>
      </c>
      <c r="E133" s="178">
        <v>400</v>
      </c>
      <c r="F133" s="179"/>
      <c r="G133" s="180">
        <f t="shared" ref="G133:G143" si="21">ROUND(E133*F133,2)</f>
        <v>0</v>
      </c>
      <c r="H133" s="179"/>
      <c r="I133" s="180">
        <f t="shared" ref="I133:I143" si="22">ROUND(E133*H133,2)</f>
        <v>0</v>
      </c>
      <c r="J133" s="179"/>
      <c r="K133" s="180">
        <f t="shared" ref="K133:K143" si="23">ROUND(E133*J133,2)</f>
        <v>0</v>
      </c>
      <c r="L133" s="180">
        <v>21</v>
      </c>
      <c r="M133" s="180">
        <f t="shared" ref="M133:M143" si="24">G133*(1+L133/100)</f>
        <v>0</v>
      </c>
      <c r="N133" s="178">
        <v>0</v>
      </c>
      <c r="O133" s="178">
        <f t="shared" ref="O133:O143" si="25">ROUND(E133*N133,2)</f>
        <v>0</v>
      </c>
      <c r="P133" s="178">
        <v>0</v>
      </c>
      <c r="Q133" s="178">
        <f t="shared" ref="Q133:Q143" si="26">ROUND(E133*P133,2)</f>
        <v>0</v>
      </c>
      <c r="R133" s="180"/>
      <c r="S133" s="180" t="s">
        <v>529</v>
      </c>
      <c r="T133" s="181" t="s">
        <v>289</v>
      </c>
      <c r="U133" s="159">
        <v>0</v>
      </c>
      <c r="V133" s="159">
        <f t="shared" ref="V133:V143" si="27">ROUND(E133*U133,2)</f>
        <v>0</v>
      </c>
      <c r="W133" s="159"/>
      <c r="X133" s="159" t="s">
        <v>1779</v>
      </c>
      <c r="Y133" s="149"/>
      <c r="Z133" s="149"/>
      <c r="AA133" s="149"/>
      <c r="AB133" s="149"/>
      <c r="AC133" s="149"/>
      <c r="AD133" s="149"/>
      <c r="AE133" s="149"/>
      <c r="AF133" s="149"/>
      <c r="AG133" s="149" t="s">
        <v>1780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5">
        <v>110</v>
      </c>
      <c r="B134" s="176" t="s">
        <v>1798</v>
      </c>
      <c r="C134" s="183" t="s">
        <v>1975</v>
      </c>
      <c r="D134" s="177" t="s">
        <v>518</v>
      </c>
      <c r="E134" s="178">
        <v>10</v>
      </c>
      <c r="F134" s="179"/>
      <c r="G134" s="180">
        <f t="shared" si="21"/>
        <v>0</v>
      </c>
      <c r="H134" s="179"/>
      <c r="I134" s="180">
        <f t="shared" si="22"/>
        <v>0</v>
      </c>
      <c r="J134" s="179"/>
      <c r="K134" s="180">
        <f t="shared" si="23"/>
        <v>0</v>
      </c>
      <c r="L134" s="180">
        <v>21</v>
      </c>
      <c r="M134" s="180">
        <f t="shared" si="24"/>
        <v>0</v>
      </c>
      <c r="N134" s="178">
        <v>0</v>
      </c>
      <c r="O134" s="178">
        <f t="shared" si="25"/>
        <v>0</v>
      </c>
      <c r="P134" s="178">
        <v>0</v>
      </c>
      <c r="Q134" s="178">
        <f t="shared" si="26"/>
        <v>0</v>
      </c>
      <c r="R134" s="180"/>
      <c r="S134" s="180" t="s">
        <v>529</v>
      </c>
      <c r="T134" s="181" t="s">
        <v>289</v>
      </c>
      <c r="U134" s="159">
        <v>0</v>
      </c>
      <c r="V134" s="159">
        <f t="shared" si="27"/>
        <v>0</v>
      </c>
      <c r="W134" s="159"/>
      <c r="X134" s="159" t="s">
        <v>1779</v>
      </c>
      <c r="Y134" s="149"/>
      <c r="Z134" s="149"/>
      <c r="AA134" s="149"/>
      <c r="AB134" s="149"/>
      <c r="AC134" s="149"/>
      <c r="AD134" s="149"/>
      <c r="AE134" s="149"/>
      <c r="AF134" s="149"/>
      <c r="AG134" s="149" t="s">
        <v>1780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111</v>
      </c>
      <c r="B135" s="176" t="s">
        <v>1800</v>
      </c>
      <c r="C135" s="183" t="s">
        <v>1976</v>
      </c>
      <c r="D135" s="177" t="s">
        <v>518</v>
      </c>
      <c r="E135" s="178">
        <v>160</v>
      </c>
      <c r="F135" s="179"/>
      <c r="G135" s="180">
        <f t="shared" si="21"/>
        <v>0</v>
      </c>
      <c r="H135" s="179"/>
      <c r="I135" s="180">
        <f t="shared" si="22"/>
        <v>0</v>
      </c>
      <c r="J135" s="179"/>
      <c r="K135" s="180">
        <f t="shared" si="23"/>
        <v>0</v>
      </c>
      <c r="L135" s="180">
        <v>21</v>
      </c>
      <c r="M135" s="180">
        <f t="shared" si="24"/>
        <v>0</v>
      </c>
      <c r="N135" s="178">
        <v>0</v>
      </c>
      <c r="O135" s="178">
        <f t="shared" si="25"/>
        <v>0</v>
      </c>
      <c r="P135" s="178">
        <v>0</v>
      </c>
      <c r="Q135" s="178">
        <f t="shared" si="26"/>
        <v>0</v>
      </c>
      <c r="R135" s="180"/>
      <c r="S135" s="180" t="s">
        <v>529</v>
      </c>
      <c r="T135" s="181" t="s">
        <v>289</v>
      </c>
      <c r="U135" s="159">
        <v>0</v>
      </c>
      <c r="V135" s="159">
        <f t="shared" si="27"/>
        <v>0</v>
      </c>
      <c r="W135" s="159"/>
      <c r="X135" s="159" t="s">
        <v>1779</v>
      </c>
      <c r="Y135" s="149"/>
      <c r="Z135" s="149"/>
      <c r="AA135" s="149"/>
      <c r="AB135" s="149"/>
      <c r="AC135" s="149"/>
      <c r="AD135" s="149"/>
      <c r="AE135" s="149"/>
      <c r="AF135" s="149"/>
      <c r="AG135" s="149" t="s">
        <v>1780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5">
        <v>112</v>
      </c>
      <c r="B136" s="176" t="s">
        <v>1802</v>
      </c>
      <c r="C136" s="183" t="s">
        <v>1977</v>
      </c>
      <c r="D136" s="177" t="s">
        <v>518</v>
      </c>
      <c r="E136" s="178">
        <v>240</v>
      </c>
      <c r="F136" s="179"/>
      <c r="G136" s="180">
        <f t="shared" si="21"/>
        <v>0</v>
      </c>
      <c r="H136" s="179"/>
      <c r="I136" s="180">
        <f t="shared" si="22"/>
        <v>0</v>
      </c>
      <c r="J136" s="179"/>
      <c r="K136" s="180">
        <f t="shared" si="23"/>
        <v>0</v>
      </c>
      <c r="L136" s="180">
        <v>21</v>
      </c>
      <c r="M136" s="180">
        <f t="shared" si="24"/>
        <v>0</v>
      </c>
      <c r="N136" s="178">
        <v>0</v>
      </c>
      <c r="O136" s="178">
        <f t="shared" si="25"/>
        <v>0</v>
      </c>
      <c r="P136" s="178">
        <v>0</v>
      </c>
      <c r="Q136" s="178">
        <f t="shared" si="26"/>
        <v>0</v>
      </c>
      <c r="R136" s="180"/>
      <c r="S136" s="180" t="s">
        <v>529</v>
      </c>
      <c r="T136" s="181" t="s">
        <v>289</v>
      </c>
      <c r="U136" s="159">
        <v>0</v>
      </c>
      <c r="V136" s="159">
        <f t="shared" si="27"/>
        <v>0</v>
      </c>
      <c r="W136" s="159"/>
      <c r="X136" s="159" t="s">
        <v>1779</v>
      </c>
      <c r="Y136" s="149"/>
      <c r="Z136" s="149"/>
      <c r="AA136" s="149"/>
      <c r="AB136" s="149"/>
      <c r="AC136" s="149"/>
      <c r="AD136" s="149"/>
      <c r="AE136" s="149"/>
      <c r="AF136" s="149"/>
      <c r="AG136" s="149" t="s">
        <v>1780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5">
        <v>113</v>
      </c>
      <c r="B137" s="176" t="s">
        <v>1804</v>
      </c>
      <c r="C137" s="183" t="s">
        <v>1978</v>
      </c>
      <c r="D137" s="177" t="s">
        <v>518</v>
      </c>
      <c r="E137" s="178">
        <v>30</v>
      </c>
      <c r="F137" s="179"/>
      <c r="G137" s="180">
        <f t="shared" si="21"/>
        <v>0</v>
      </c>
      <c r="H137" s="179"/>
      <c r="I137" s="180">
        <f t="shared" si="22"/>
        <v>0</v>
      </c>
      <c r="J137" s="179"/>
      <c r="K137" s="180">
        <f t="shared" si="23"/>
        <v>0</v>
      </c>
      <c r="L137" s="180">
        <v>21</v>
      </c>
      <c r="M137" s="180">
        <f t="shared" si="24"/>
        <v>0</v>
      </c>
      <c r="N137" s="178">
        <v>0</v>
      </c>
      <c r="O137" s="178">
        <f t="shared" si="25"/>
        <v>0</v>
      </c>
      <c r="P137" s="178">
        <v>0</v>
      </c>
      <c r="Q137" s="178">
        <f t="shared" si="26"/>
        <v>0</v>
      </c>
      <c r="R137" s="180"/>
      <c r="S137" s="180" t="s">
        <v>529</v>
      </c>
      <c r="T137" s="181" t="s">
        <v>289</v>
      </c>
      <c r="U137" s="159">
        <v>0</v>
      </c>
      <c r="V137" s="159">
        <f t="shared" si="27"/>
        <v>0</v>
      </c>
      <c r="W137" s="159"/>
      <c r="X137" s="159" t="s">
        <v>1779</v>
      </c>
      <c r="Y137" s="149"/>
      <c r="Z137" s="149"/>
      <c r="AA137" s="149"/>
      <c r="AB137" s="149"/>
      <c r="AC137" s="149"/>
      <c r="AD137" s="149"/>
      <c r="AE137" s="149"/>
      <c r="AF137" s="149"/>
      <c r="AG137" s="149" t="s">
        <v>1780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114</v>
      </c>
      <c r="B138" s="176" t="s">
        <v>1806</v>
      </c>
      <c r="C138" s="183" t="s">
        <v>1979</v>
      </c>
      <c r="D138" s="177" t="s">
        <v>518</v>
      </c>
      <c r="E138" s="178">
        <v>40</v>
      </c>
      <c r="F138" s="179"/>
      <c r="G138" s="180">
        <f t="shared" si="21"/>
        <v>0</v>
      </c>
      <c r="H138" s="179"/>
      <c r="I138" s="180">
        <f t="shared" si="22"/>
        <v>0</v>
      </c>
      <c r="J138" s="179"/>
      <c r="K138" s="180">
        <f t="shared" si="23"/>
        <v>0</v>
      </c>
      <c r="L138" s="180">
        <v>21</v>
      </c>
      <c r="M138" s="180">
        <f t="shared" si="24"/>
        <v>0</v>
      </c>
      <c r="N138" s="178">
        <v>0</v>
      </c>
      <c r="O138" s="178">
        <f t="shared" si="25"/>
        <v>0</v>
      </c>
      <c r="P138" s="178">
        <v>0</v>
      </c>
      <c r="Q138" s="178">
        <f t="shared" si="26"/>
        <v>0</v>
      </c>
      <c r="R138" s="180"/>
      <c r="S138" s="180" t="s">
        <v>529</v>
      </c>
      <c r="T138" s="181" t="s">
        <v>289</v>
      </c>
      <c r="U138" s="159">
        <v>0</v>
      </c>
      <c r="V138" s="159">
        <f t="shared" si="27"/>
        <v>0</v>
      </c>
      <c r="W138" s="159"/>
      <c r="X138" s="159" t="s">
        <v>1779</v>
      </c>
      <c r="Y138" s="149"/>
      <c r="Z138" s="149"/>
      <c r="AA138" s="149"/>
      <c r="AB138" s="149"/>
      <c r="AC138" s="149"/>
      <c r="AD138" s="149"/>
      <c r="AE138" s="149"/>
      <c r="AF138" s="149"/>
      <c r="AG138" s="149" t="s">
        <v>1780</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5">
        <v>115</v>
      </c>
      <c r="B139" s="176" t="s">
        <v>1808</v>
      </c>
      <c r="C139" s="183" t="s">
        <v>1980</v>
      </c>
      <c r="D139" s="177" t="s">
        <v>518</v>
      </c>
      <c r="E139" s="178">
        <v>120</v>
      </c>
      <c r="F139" s="179"/>
      <c r="G139" s="180">
        <f t="shared" si="21"/>
        <v>0</v>
      </c>
      <c r="H139" s="179"/>
      <c r="I139" s="180">
        <f t="shared" si="22"/>
        <v>0</v>
      </c>
      <c r="J139" s="179"/>
      <c r="K139" s="180">
        <f t="shared" si="23"/>
        <v>0</v>
      </c>
      <c r="L139" s="180">
        <v>21</v>
      </c>
      <c r="M139" s="180">
        <f t="shared" si="24"/>
        <v>0</v>
      </c>
      <c r="N139" s="178">
        <v>0</v>
      </c>
      <c r="O139" s="178">
        <f t="shared" si="25"/>
        <v>0</v>
      </c>
      <c r="P139" s="178">
        <v>0</v>
      </c>
      <c r="Q139" s="178">
        <f t="shared" si="26"/>
        <v>0</v>
      </c>
      <c r="R139" s="180"/>
      <c r="S139" s="180" t="s">
        <v>529</v>
      </c>
      <c r="T139" s="181" t="s">
        <v>289</v>
      </c>
      <c r="U139" s="159">
        <v>0</v>
      </c>
      <c r="V139" s="159">
        <f t="shared" si="27"/>
        <v>0</v>
      </c>
      <c r="W139" s="159"/>
      <c r="X139" s="159" t="s">
        <v>1779</v>
      </c>
      <c r="Y139" s="149"/>
      <c r="Z139" s="149"/>
      <c r="AA139" s="149"/>
      <c r="AB139" s="149"/>
      <c r="AC139" s="149"/>
      <c r="AD139" s="149"/>
      <c r="AE139" s="149"/>
      <c r="AF139" s="149"/>
      <c r="AG139" s="149" t="s">
        <v>1780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116</v>
      </c>
      <c r="B140" s="176" t="s">
        <v>1810</v>
      </c>
      <c r="C140" s="183" t="s">
        <v>1981</v>
      </c>
      <c r="D140" s="177" t="s">
        <v>518</v>
      </c>
      <c r="E140" s="178">
        <v>15</v>
      </c>
      <c r="F140" s="179"/>
      <c r="G140" s="180">
        <f t="shared" si="21"/>
        <v>0</v>
      </c>
      <c r="H140" s="179"/>
      <c r="I140" s="180">
        <f t="shared" si="22"/>
        <v>0</v>
      </c>
      <c r="J140" s="179"/>
      <c r="K140" s="180">
        <f t="shared" si="23"/>
        <v>0</v>
      </c>
      <c r="L140" s="180">
        <v>21</v>
      </c>
      <c r="M140" s="180">
        <f t="shared" si="24"/>
        <v>0</v>
      </c>
      <c r="N140" s="178">
        <v>0</v>
      </c>
      <c r="O140" s="178">
        <f t="shared" si="25"/>
        <v>0</v>
      </c>
      <c r="P140" s="178">
        <v>0</v>
      </c>
      <c r="Q140" s="178">
        <f t="shared" si="26"/>
        <v>0</v>
      </c>
      <c r="R140" s="180"/>
      <c r="S140" s="180" t="s">
        <v>529</v>
      </c>
      <c r="T140" s="181" t="s">
        <v>289</v>
      </c>
      <c r="U140" s="159">
        <v>0</v>
      </c>
      <c r="V140" s="159">
        <f t="shared" si="27"/>
        <v>0</v>
      </c>
      <c r="W140" s="159"/>
      <c r="X140" s="159" t="s">
        <v>1779</v>
      </c>
      <c r="Y140" s="149"/>
      <c r="Z140" s="149"/>
      <c r="AA140" s="149"/>
      <c r="AB140" s="149"/>
      <c r="AC140" s="149"/>
      <c r="AD140" s="149"/>
      <c r="AE140" s="149"/>
      <c r="AF140" s="149"/>
      <c r="AG140" s="149" t="s">
        <v>1780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5">
        <v>117</v>
      </c>
      <c r="B141" s="176" t="s">
        <v>1812</v>
      </c>
      <c r="C141" s="183" t="s">
        <v>1982</v>
      </c>
      <c r="D141" s="177" t="s">
        <v>518</v>
      </c>
      <c r="E141" s="178">
        <v>160</v>
      </c>
      <c r="F141" s="179"/>
      <c r="G141" s="180">
        <f t="shared" si="21"/>
        <v>0</v>
      </c>
      <c r="H141" s="179"/>
      <c r="I141" s="180">
        <f t="shared" si="22"/>
        <v>0</v>
      </c>
      <c r="J141" s="179"/>
      <c r="K141" s="180">
        <f t="shared" si="23"/>
        <v>0</v>
      </c>
      <c r="L141" s="180">
        <v>21</v>
      </c>
      <c r="M141" s="180">
        <f t="shared" si="24"/>
        <v>0</v>
      </c>
      <c r="N141" s="178">
        <v>0</v>
      </c>
      <c r="O141" s="178">
        <f t="shared" si="25"/>
        <v>0</v>
      </c>
      <c r="P141" s="178">
        <v>0</v>
      </c>
      <c r="Q141" s="178">
        <f t="shared" si="26"/>
        <v>0</v>
      </c>
      <c r="R141" s="180"/>
      <c r="S141" s="180" t="s">
        <v>529</v>
      </c>
      <c r="T141" s="181" t="s">
        <v>289</v>
      </c>
      <c r="U141" s="159">
        <v>0</v>
      </c>
      <c r="V141" s="159">
        <f t="shared" si="27"/>
        <v>0</v>
      </c>
      <c r="W141" s="159"/>
      <c r="X141" s="159" t="s">
        <v>1779</v>
      </c>
      <c r="Y141" s="149"/>
      <c r="Z141" s="149"/>
      <c r="AA141" s="149"/>
      <c r="AB141" s="149"/>
      <c r="AC141" s="149"/>
      <c r="AD141" s="149"/>
      <c r="AE141" s="149"/>
      <c r="AF141" s="149"/>
      <c r="AG141" s="149" t="s">
        <v>1780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118</v>
      </c>
      <c r="B142" s="176" t="s">
        <v>1814</v>
      </c>
      <c r="C142" s="183" t="s">
        <v>1983</v>
      </c>
      <c r="D142" s="177" t="s">
        <v>518</v>
      </c>
      <c r="E142" s="178">
        <v>500</v>
      </c>
      <c r="F142" s="179"/>
      <c r="G142" s="180">
        <f t="shared" si="21"/>
        <v>0</v>
      </c>
      <c r="H142" s="179"/>
      <c r="I142" s="180">
        <f t="shared" si="22"/>
        <v>0</v>
      </c>
      <c r="J142" s="179"/>
      <c r="K142" s="180">
        <f t="shared" si="23"/>
        <v>0</v>
      </c>
      <c r="L142" s="180">
        <v>21</v>
      </c>
      <c r="M142" s="180">
        <f t="shared" si="24"/>
        <v>0</v>
      </c>
      <c r="N142" s="178">
        <v>0</v>
      </c>
      <c r="O142" s="178">
        <f t="shared" si="25"/>
        <v>0</v>
      </c>
      <c r="P142" s="178">
        <v>0</v>
      </c>
      <c r="Q142" s="178">
        <f t="shared" si="26"/>
        <v>0</v>
      </c>
      <c r="R142" s="180"/>
      <c r="S142" s="180" t="s">
        <v>529</v>
      </c>
      <c r="T142" s="181" t="s">
        <v>289</v>
      </c>
      <c r="U142" s="159">
        <v>0</v>
      </c>
      <c r="V142" s="159">
        <f t="shared" si="27"/>
        <v>0</v>
      </c>
      <c r="W142" s="159"/>
      <c r="X142" s="159" t="s">
        <v>1779</v>
      </c>
      <c r="Y142" s="149"/>
      <c r="Z142" s="149"/>
      <c r="AA142" s="149"/>
      <c r="AB142" s="149"/>
      <c r="AC142" s="149"/>
      <c r="AD142" s="149"/>
      <c r="AE142" s="149"/>
      <c r="AF142" s="149"/>
      <c r="AG142" s="149" t="s">
        <v>1780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5">
        <v>119</v>
      </c>
      <c r="B143" s="176" t="s">
        <v>1816</v>
      </c>
      <c r="C143" s="183" t="s">
        <v>1984</v>
      </c>
      <c r="D143" s="177" t="s">
        <v>518</v>
      </c>
      <c r="E143" s="178">
        <v>100</v>
      </c>
      <c r="F143" s="179"/>
      <c r="G143" s="180">
        <f t="shared" si="21"/>
        <v>0</v>
      </c>
      <c r="H143" s="179"/>
      <c r="I143" s="180">
        <f t="shared" si="22"/>
        <v>0</v>
      </c>
      <c r="J143" s="179"/>
      <c r="K143" s="180">
        <f t="shared" si="23"/>
        <v>0</v>
      </c>
      <c r="L143" s="180">
        <v>21</v>
      </c>
      <c r="M143" s="180">
        <f t="shared" si="24"/>
        <v>0</v>
      </c>
      <c r="N143" s="178">
        <v>0</v>
      </c>
      <c r="O143" s="178">
        <f t="shared" si="25"/>
        <v>0</v>
      </c>
      <c r="P143" s="178">
        <v>0</v>
      </c>
      <c r="Q143" s="178">
        <f t="shared" si="26"/>
        <v>0</v>
      </c>
      <c r="R143" s="180"/>
      <c r="S143" s="180" t="s">
        <v>529</v>
      </c>
      <c r="T143" s="181" t="s">
        <v>289</v>
      </c>
      <c r="U143" s="159">
        <v>0</v>
      </c>
      <c r="V143" s="159">
        <f t="shared" si="27"/>
        <v>0</v>
      </c>
      <c r="W143" s="159"/>
      <c r="X143" s="159" t="s">
        <v>1779</v>
      </c>
      <c r="Y143" s="149"/>
      <c r="Z143" s="149"/>
      <c r="AA143" s="149"/>
      <c r="AB143" s="149"/>
      <c r="AC143" s="149"/>
      <c r="AD143" s="149"/>
      <c r="AE143" s="149"/>
      <c r="AF143" s="149"/>
      <c r="AG143" s="149" t="s">
        <v>1780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1" t="s">
        <v>283</v>
      </c>
      <c r="B144" s="162" t="s">
        <v>235</v>
      </c>
      <c r="C144" s="182" t="s">
        <v>236</v>
      </c>
      <c r="D144" s="163"/>
      <c r="E144" s="164"/>
      <c r="F144" s="165"/>
      <c r="G144" s="165">
        <f>SUMIF(AG145:AG155,"&lt;&gt;NOR",G145:G155)</f>
        <v>0</v>
      </c>
      <c r="H144" s="165"/>
      <c r="I144" s="165">
        <f>SUM(I145:I155)</f>
        <v>0</v>
      </c>
      <c r="J144" s="165"/>
      <c r="K144" s="165">
        <f>SUM(K145:K155)</f>
        <v>0</v>
      </c>
      <c r="L144" s="165"/>
      <c r="M144" s="165">
        <f>SUM(M145:M155)</f>
        <v>0</v>
      </c>
      <c r="N144" s="164"/>
      <c r="O144" s="164">
        <f>SUM(O145:O155)</f>
        <v>0</v>
      </c>
      <c r="P144" s="164"/>
      <c r="Q144" s="164">
        <f>SUM(Q145:Q155)</f>
        <v>0</v>
      </c>
      <c r="R144" s="165"/>
      <c r="S144" s="165"/>
      <c r="T144" s="166"/>
      <c r="U144" s="160"/>
      <c r="V144" s="160">
        <f>SUM(V145:V155)</f>
        <v>0</v>
      </c>
      <c r="W144" s="160"/>
      <c r="X144" s="160"/>
      <c r="AG144" t="s">
        <v>284</v>
      </c>
    </row>
    <row r="145" spans="1:60" outlineLevel="1" x14ac:dyDescent="0.2">
      <c r="A145" s="175">
        <v>120</v>
      </c>
      <c r="B145" s="176" t="s">
        <v>1818</v>
      </c>
      <c r="C145" s="183" t="s">
        <v>1985</v>
      </c>
      <c r="D145" s="177" t="s">
        <v>1340</v>
      </c>
      <c r="E145" s="178">
        <v>35</v>
      </c>
      <c r="F145" s="179"/>
      <c r="G145" s="180">
        <f t="shared" ref="G145:G155" si="28">ROUND(E145*F145,2)</f>
        <v>0</v>
      </c>
      <c r="H145" s="179"/>
      <c r="I145" s="180">
        <f t="shared" ref="I145:I155" si="29">ROUND(E145*H145,2)</f>
        <v>0</v>
      </c>
      <c r="J145" s="179"/>
      <c r="K145" s="180">
        <f t="shared" ref="K145:K155" si="30">ROUND(E145*J145,2)</f>
        <v>0</v>
      </c>
      <c r="L145" s="180">
        <v>21</v>
      </c>
      <c r="M145" s="180">
        <f t="shared" ref="M145:M155" si="31">G145*(1+L145/100)</f>
        <v>0</v>
      </c>
      <c r="N145" s="178">
        <v>0</v>
      </c>
      <c r="O145" s="178">
        <f t="shared" ref="O145:O155" si="32">ROUND(E145*N145,2)</f>
        <v>0</v>
      </c>
      <c r="P145" s="178">
        <v>0</v>
      </c>
      <c r="Q145" s="178">
        <f t="shared" ref="Q145:Q155" si="33">ROUND(E145*P145,2)</f>
        <v>0</v>
      </c>
      <c r="R145" s="180"/>
      <c r="S145" s="180" t="s">
        <v>529</v>
      </c>
      <c r="T145" s="181" t="s">
        <v>289</v>
      </c>
      <c r="U145" s="159">
        <v>0</v>
      </c>
      <c r="V145" s="159">
        <f t="shared" ref="V145:V155" si="34">ROUND(E145*U145,2)</f>
        <v>0</v>
      </c>
      <c r="W145" s="159"/>
      <c r="X145" s="159" t="s">
        <v>1779</v>
      </c>
      <c r="Y145" s="149"/>
      <c r="Z145" s="149"/>
      <c r="AA145" s="149"/>
      <c r="AB145" s="149"/>
      <c r="AC145" s="149"/>
      <c r="AD145" s="149"/>
      <c r="AE145" s="149"/>
      <c r="AF145" s="149"/>
      <c r="AG145" s="149" t="s">
        <v>1780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5">
        <v>121</v>
      </c>
      <c r="B146" s="176" t="s">
        <v>1820</v>
      </c>
      <c r="C146" s="183" t="s">
        <v>1986</v>
      </c>
      <c r="D146" s="177" t="s">
        <v>1340</v>
      </c>
      <c r="E146" s="178">
        <v>74</v>
      </c>
      <c r="F146" s="179"/>
      <c r="G146" s="180">
        <f t="shared" si="28"/>
        <v>0</v>
      </c>
      <c r="H146" s="179"/>
      <c r="I146" s="180">
        <f t="shared" si="29"/>
        <v>0</v>
      </c>
      <c r="J146" s="179"/>
      <c r="K146" s="180">
        <f t="shared" si="30"/>
        <v>0</v>
      </c>
      <c r="L146" s="180">
        <v>21</v>
      </c>
      <c r="M146" s="180">
        <f t="shared" si="31"/>
        <v>0</v>
      </c>
      <c r="N146" s="178">
        <v>0</v>
      </c>
      <c r="O146" s="178">
        <f t="shared" si="32"/>
        <v>0</v>
      </c>
      <c r="P146" s="178">
        <v>0</v>
      </c>
      <c r="Q146" s="178">
        <f t="shared" si="33"/>
        <v>0</v>
      </c>
      <c r="R146" s="180"/>
      <c r="S146" s="180" t="s">
        <v>529</v>
      </c>
      <c r="T146" s="181" t="s">
        <v>289</v>
      </c>
      <c r="U146" s="159">
        <v>0</v>
      </c>
      <c r="V146" s="159">
        <f t="shared" si="34"/>
        <v>0</v>
      </c>
      <c r="W146" s="159"/>
      <c r="X146" s="159" t="s">
        <v>1779</v>
      </c>
      <c r="Y146" s="149"/>
      <c r="Z146" s="149"/>
      <c r="AA146" s="149"/>
      <c r="AB146" s="149"/>
      <c r="AC146" s="149"/>
      <c r="AD146" s="149"/>
      <c r="AE146" s="149"/>
      <c r="AF146" s="149"/>
      <c r="AG146" s="149" t="s">
        <v>1780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122</v>
      </c>
      <c r="B147" s="176" t="s">
        <v>1822</v>
      </c>
      <c r="C147" s="183" t="s">
        <v>1987</v>
      </c>
      <c r="D147" s="177" t="s">
        <v>1340</v>
      </c>
      <c r="E147" s="178">
        <v>211</v>
      </c>
      <c r="F147" s="179"/>
      <c r="G147" s="180">
        <f t="shared" si="28"/>
        <v>0</v>
      </c>
      <c r="H147" s="179"/>
      <c r="I147" s="180">
        <f t="shared" si="29"/>
        <v>0</v>
      </c>
      <c r="J147" s="179"/>
      <c r="K147" s="180">
        <f t="shared" si="30"/>
        <v>0</v>
      </c>
      <c r="L147" s="180">
        <v>21</v>
      </c>
      <c r="M147" s="180">
        <f t="shared" si="31"/>
        <v>0</v>
      </c>
      <c r="N147" s="178">
        <v>0</v>
      </c>
      <c r="O147" s="178">
        <f t="shared" si="32"/>
        <v>0</v>
      </c>
      <c r="P147" s="178">
        <v>0</v>
      </c>
      <c r="Q147" s="178">
        <f t="shared" si="33"/>
        <v>0</v>
      </c>
      <c r="R147" s="180"/>
      <c r="S147" s="180" t="s">
        <v>529</v>
      </c>
      <c r="T147" s="181" t="s">
        <v>289</v>
      </c>
      <c r="U147" s="159">
        <v>0</v>
      </c>
      <c r="V147" s="159">
        <f t="shared" si="34"/>
        <v>0</v>
      </c>
      <c r="W147" s="159"/>
      <c r="X147" s="159" t="s">
        <v>1779</v>
      </c>
      <c r="Y147" s="149"/>
      <c r="Z147" s="149"/>
      <c r="AA147" s="149"/>
      <c r="AB147" s="149"/>
      <c r="AC147" s="149"/>
      <c r="AD147" s="149"/>
      <c r="AE147" s="149"/>
      <c r="AF147" s="149"/>
      <c r="AG147" s="149" t="s">
        <v>1780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123</v>
      </c>
      <c r="B148" s="176" t="s">
        <v>1824</v>
      </c>
      <c r="C148" s="183" t="s">
        <v>1988</v>
      </c>
      <c r="D148" s="177" t="s">
        <v>1340</v>
      </c>
      <c r="E148" s="178">
        <v>284</v>
      </c>
      <c r="F148" s="179"/>
      <c r="G148" s="180">
        <f t="shared" si="28"/>
        <v>0</v>
      </c>
      <c r="H148" s="179"/>
      <c r="I148" s="180">
        <f t="shared" si="29"/>
        <v>0</v>
      </c>
      <c r="J148" s="179"/>
      <c r="K148" s="180">
        <f t="shared" si="30"/>
        <v>0</v>
      </c>
      <c r="L148" s="180">
        <v>21</v>
      </c>
      <c r="M148" s="180">
        <f t="shared" si="31"/>
        <v>0</v>
      </c>
      <c r="N148" s="178">
        <v>0</v>
      </c>
      <c r="O148" s="178">
        <f t="shared" si="32"/>
        <v>0</v>
      </c>
      <c r="P148" s="178">
        <v>0</v>
      </c>
      <c r="Q148" s="178">
        <f t="shared" si="33"/>
        <v>0</v>
      </c>
      <c r="R148" s="180"/>
      <c r="S148" s="180" t="s">
        <v>529</v>
      </c>
      <c r="T148" s="181" t="s">
        <v>289</v>
      </c>
      <c r="U148" s="159">
        <v>0</v>
      </c>
      <c r="V148" s="159">
        <f t="shared" si="34"/>
        <v>0</v>
      </c>
      <c r="W148" s="159"/>
      <c r="X148" s="159" t="s">
        <v>1779</v>
      </c>
      <c r="Y148" s="149"/>
      <c r="Z148" s="149"/>
      <c r="AA148" s="149"/>
      <c r="AB148" s="149"/>
      <c r="AC148" s="149"/>
      <c r="AD148" s="149"/>
      <c r="AE148" s="149"/>
      <c r="AF148" s="149"/>
      <c r="AG148" s="149" t="s">
        <v>1780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124</v>
      </c>
      <c r="B149" s="176" t="s">
        <v>1826</v>
      </c>
      <c r="C149" s="183" t="s">
        <v>1989</v>
      </c>
      <c r="D149" s="177" t="s">
        <v>1340</v>
      </c>
      <c r="E149" s="178">
        <v>96</v>
      </c>
      <c r="F149" s="179"/>
      <c r="G149" s="180">
        <f t="shared" si="28"/>
        <v>0</v>
      </c>
      <c r="H149" s="179"/>
      <c r="I149" s="180">
        <f t="shared" si="29"/>
        <v>0</v>
      </c>
      <c r="J149" s="179"/>
      <c r="K149" s="180">
        <f t="shared" si="30"/>
        <v>0</v>
      </c>
      <c r="L149" s="180">
        <v>21</v>
      </c>
      <c r="M149" s="180">
        <f t="shared" si="31"/>
        <v>0</v>
      </c>
      <c r="N149" s="178">
        <v>0</v>
      </c>
      <c r="O149" s="178">
        <f t="shared" si="32"/>
        <v>0</v>
      </c>
      <c r="P149" s="178">
        <v>0</v>
      </c>
      <c r="Q149" s="178">
        <f t="shared" si="33"/>
        <v>0</v>
      </c>
      <c r="R149" s="180"/>
      <c r="S149" s="180" t="s">
        <v>529</v>
      </c>
      <c r="T149" s="181" t="s">
        <v>289</v>
      </c>
      <c r="U149" s="159">
        <v>0</v>
      </c>
      <c r="V149" s="159">
        <f t="shared" si="34"/>
        <v>0</v>
      </c>
      <c r="W149" s="159"/>
      <c r="X149" s="159" t="s">
        <v>1779</v>
      </c>
      <c r="Y149" s="149"/>
      <c r="Z149" s="149"/>
      <c r="AA149" s="149"/>
      <c r="AB149" s="149"/>
      <c r="AC149" s="149"/>
      <c r="AD149" s="149"/>
      <c r="AE149" s="149"/>
      <c r="AF149" s="149"/>
      <c r="AG149" s="149" t="s">
        <v>1780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125</v>
      </c>
      <c r="B150" s="176" t="s">
        <v>1828</v>
      </c>
      <c r="C150" s="183" t="s">
        <v>1990</v>
      </c>
      <c r="D150" s="177" t="s">
        <v>1340</v>
      </c>
      <c r="E150" s="178">
        <v>72</v>
      </c>
      <c r="F150" s="179"/>
      <c r="G150" s="180">
        <f t="shared" si="28"/>
        <v>0</v>
      </c>
      <c r="H150" s="179"/>
      <c r="I150" s="180">
        <f t="shared" si="29"/>
        <v>0</v>
      </c>
      <c r="J150" s="179"/>
      <c r="K150" s="180">
        <f t="shared" si="30"/>
        <v>0</v>
      </c>
      <c r="L150" s="180">
        <v>21</v>
      </c>
      <c r="M150" s="180">
        <f t="shared" si="31"/>
        <v>0</v>
      </c>
      <c r="N150" s="178">
        <v>0</v>
      </c>
      <c r="O150" s="178">
        <f t="shared" si="32"/>
        <v>0</v>
      </c>
      <c r="P150" s="178">
        <v>0</v>
      </c>
      <c r="Q150" s="178">
        <f t="shared" si="33"/>
        <v>0</v>
      </c>
      <c r="R150" s="180"/>
      <c r="S150" s="180" t="s">
        <v>529</v>
      </c>
      <c r="T150" s="181" t="s">
        <v>289</v>
      </c>
      <c r="U150" s="159">
        <v>0</v>
      </c>
      <c r="V150" s="159">
        <f t="shared" si="34"/>
        <v>0</v>
      </c>
      <c r="W150" s="159"/>
      <c r="X150" s="159" t="s">
        <v>1779</v>
      </c>
      <c r="Y150" s="149"/>
      <c r="Z150" s="149"/>
      <c r="AA150" s="149"/>
      <c r="AB150" s="149"/>
      <c r="AC150" s="149"/>
      <c r="AD150" s="149"/>
      <c r="AE150" s="149"/>
      <c r="AF150" s="149"/>
      <c r="AG150" s="149" t="s">
        <v>1780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126</v>
      </c>
      <c r="B151" s="176" t="s">
        <v>1830</v>
      </c>
      <c r="C151" s="183" t="s">
        <v>1991</v>
      </c>
      <c r="D151" s="177" t="s">
        <v>1340</v>
      </c>
      <c r="E151" s="178">
        <v>70</v>
      </c>
      <c r="F151" s="179"/>
      <c r="G151" s="180">
        <f t="shared" si="28"/>
        <v>0</v>
      </c>
      <c r="H151" s="179"/>
      <c r="I151" s="180">
        <f t="shared" si="29"/>
        <v>0</v>
      </c>
      <c r="J151" s="179"/>
      <c r="K151" s="180">
        <f t="shared" si="30"/>
        <v>0</v>
      </c>
      <c r="L151" s="180">
        <v>21</v>
      </c>
      <c r="M151" s="180">
        <f t="shared" si="31"/>
        <v>0</v>
      </c>
      <c r="N151" s="178">
        <v>0</v>
      </c>
      <c r="O151" s="178">
        <f t="shared" si="32"/>
        <v>0</v>
      </c>
      <c r="P151" s="178">
        <v>0</v>
      </c>
      <c r="Q151" s="178">
        <f t="shared" si="33"/>
        <v>0</v>
      </c>
      <c r="R151" s="180"/>
      <c r="S151" s="180" t="s">
        <v>529</v>
      </c>
      <c r="T151" s="181" t="s">
        <v>289</v>
      </c>
      <c r="U151" s="159">
        <v>0</v>
      </c>
      <c r="V151" s="159">
        <f t="shared" si="34"/>
        <v>0</v>
      </c>
      <c r="W151" s="159"/>
      <c r="X151" s="159" t="s">
        <v>1779</v>
      </c>
      <c r="Y151" s="149"/>
      <c r="Z151" s="149"/>
      <c r="AA151" s="149"/>
      <c r="AB151" s="149"/>
      <c r="AC151" s="149"/>
      <c r="AD151" s="149"/>
      <c r="AE151" s="149"/>
      <c r="AF151" s="149"/>
      <c r="AG151" s="149" t="s">
        <v>1780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127</v>
      </c>
      <c r="B152" s="176" t="s">
        <v>1832</v>
      </c>
      <c r="C152" s="183" t="s">
        <v>1992</v>
      </c>
      <c r="D152" s="177" t="s">
        <v>1340</v>
      </c>
      <c r="E152" s="178">
        <v>28</v>
      </c>
      <c r="F152" s="179"/>
      <c r="G152" s="180">
        <f t="shared" si="28"/>
        <v>0</v>
      </c>
      <c r="H152" s="179"/>
      <c r="I152" s="180">
        <f t="shared" si="29"/>
        <v>0</v>
      </c>
      <c r="J152" s="179"/>
      <c r="K152" s="180">
        <f t="shared" si="30"/>
        <v>0</v>
      </c>
      <c r="L152" s="180">
        <v>21</v>
      </c>
      <c r="M152" s="180">
        <f t="shared" si="31"/>
        <v>0</v>
      </c>
      <c r="N152" s="178">
        <v>0</v>
      </c>
      <c r="O152" s="178">
        <f t="shared" si="32"/>
        <v>0</v>
      </c>
      <c r="P152" s="178">
        <v>0</v>
      </c>
      <c r="Q152" s="178">
        <f t="shared" si="33"/>
        <v>0</v>
      </c>
      <c r="R152" s="180"/>
      <c r="S152" s="180" t="s">
        <v>529</v>
      </c>
      <c r="T152" s="181" t="s">
        <v>289</v>
      </c>
      <c r="U152" s="159">
        <v>0</v>
      </c>
      <c r="V152" s="159">
        <f t="shared" si="34"/>
        <v>0</v>
      </c>
      <c r="W152" s="159"/>
      <c r="X152" s="159" t="s">
        <v>1779</v>
      </c>
      <c r="Y152" s="149"/>
      <c r="Z152" s="149"/>
      <c r="AA152" s="149"/>
      <c r="AB152" s="149"/>
      <c r="AC152" s="149"/>
      <c r="AD152" s="149"/>
      <c r="AE152" s="149"/>
      <c r="AF152" s="149"/>
      <c r="AG152" s="149" t="s">
        <v>1780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128</v>
      </c>
      <c r="B153" s="176" t="s">
        <v>1834</v>
      </c>
      <c r="C153" s="183" t="s">
        <v>1993</v>
      </c>
      <c r="D153" s="177" t="s">
        <v>1340</v>
      </c>
      <c r="E153" s="178">
        <v>108</v>
      </c>
      <c r="F153" s="179"/>
      <c r="G153" s="180">
        <f t="shared" si="28"/>
        <v>0</v>
      </c>
      <c r="H153" s="179"/>
      <c r="I153" s="180">
        <f t="shared" si="29"/>
        <v>0</v>
      </c>
      <c r="J153" s="179"/>
      <c r="K153" s="180">
        <f t="shared" si="30"/>
        <v>0</v>
      </c>
      <c r="L153" s="180">
        <v>21</v>
      </c>
      <c r="M153" s="180">
        <f t="shared" si="31"/>
        <v>0</v>
      </c>
      <c r="N153" s="178">
        <v>0</v>
      </c>
      <c r="O153" s="178">
        <f t="shared" si="32"/>
        <v>0</v>
      </c>
      <c r="P153" s="178">
        <v>0</v>
      </c>
      <c r="Q153" s="178">
        <f t="shared" si="33"/>
        <v>0</v>
      </c>
      <c r="R153" s="180"/>
      <c r="S153" s="180" t="s">
        <v>529</v>
      </c>
      <c r="T153" s="181" t="s">
        <v>289</v>
      </c>
      <c r="U153" s="159">
        <v>0</v>
      </c>
      <c r="V153" s="159">
        <f t="shared" si="34"/>
        <v>0</v>
      </c>
      <c r="W153" s="159"/>
      <c r="X153" s="159" t="s">
        <v>1779</v>
      </c>
      <c r="Y153" s="149"/>
      <c r="Z153" s="149"/>
      <c r="AA153" s="149"/>
      <c r="AB153" s="149"/>
      <c r="AC153" s="149"/>
      <c r="AD153" s="149"/>
      <c r="AE153" s="149"/>
      <c r="AF153" s="149"/>
      <c r="AG153" s="149" t="s">
        <v>1780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129</v>
      </c>
      <c r="B154" s="176" t="s">
        <v>1836</v>
      </c>
      <c r="C154" s="183" t="s">
        <v>1994</v>
      </c>
      <c r="D154" s="177" t="s">
        <v>1340</v>
      </c>
      <c r="E154" s="178">
        <v>120</v>
      </c>
      <c r="F154" s="179"/>
      <c r="G154" s="180">
        <f t="shared" si="28"/>
        <v>0</v>
      </c>
      <c r="H154" s="179"/>
      <c r="I154" s="180">
        <f t="shared" si="29"/>
        <v>0</v>
      </c>
      <c r="J154" s="179"/>
      <c r="K154" s="180">
        <f t="shared" si="30"/>
        <v>0</v>
      </c>
      <c r="L154" s="180">
        <v>21</v>
      </c>
      <c r="M154" s="180">
        <f t="shared" si="31"/>
        <v>0</v>
      </c>
      <c r="N154" s="178">
        <v>0</v>
      </c>
      <c r="O154" s="178">
        <f t="shared" si="32"/>
        <v>0</v>
      </c>
      <c r="P154" s="178">
        <v>0</v>
      </c>
      <c r="Q154" s="178">
        <f t="shared" si="33"/>
        <v>0</v>
      </c>
      <c r="R154" s="180"/>
      <c r="S154" s="180" t="s">
        <v>529</v>
      </c>
      <c r="T154" s="181" t="s">
        <v>289</v>
      </c>
      <c r="U154" s="159">
        <v>0</v>
      </c>
      <c r="V154" s="159">
        <f t="shared" si="34"/>
        <v>0</v>
      </c>
      <c r="W154" s="159"/>
      <c r="X154" s="159" t="s">
        <v>1779</v>
      </c>
      <c r="Y154" s="149"/>
      <c r="Z154" s="149"/>
      <c r="AA154" s="149"/>
      <c r="AB154" s="149"/>
      <c r="AC154" s="149"/>
      <c r="AD154" s="149"/>
      <c r="AE154" s="149"/>
      <c r="AF154" s="149"/>
      <c r="AG154" s="149" t="s">
        <v>1780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130</v>
      </c>
      <c r="B155" s="176" t="s">
        <v>1838</v>
      </c>
      <c r="C155" s="183" t="s">
        <v>1995</v>
      </c>
      <c r="D155" s="177" t="s">
        <v>1340</v>
      </c>
      <c r="E155" s="178">
        <v>74</v>
      </c>
      <c r="F155" s="179"/>
      <c r="G155" s="180">
        <f t="shared" si="28"/>
        <v>0</v>
      </c>
      <c r="H155" s="179"/>
      <c r="I155" s="180">
        <f t="shared" si="29"/>
        <v>0</v>
      </c>
      <c r="J155" s="179"/>
      <c r="K155" s="180">
        <f t="shared" si="30"/>
        <v>0</v>
      </c>
      <c r="L155" s="180">
        <v>21</v>
      </c>
      <c r="M155" s="180">
        <f t="shared" si="31"/>
        <v>0</v>
      </c>
      <c r="N155" s="178">
        <v>0</v>
      </c>
      <c r="O155" s="178">
        <f t="shared" si="32"/>
        <v>0</v>
      </c>
      <c r="P155" s="178">
        <v>0</v>
      </c>
      <c r="Q155" s="178">
        <f t="shared" si="33"/>
        <v>0</v>
      </c>
      <c r="R155" s="180"/>
      <c r="S155" s="180" t="s">
        <v>529</v>
      </c>
      <c r="T155" s="181" t="s">
        <v>289</v>
      </c>
      <c r="U155" s="159">
        <v>0</v>
      </c>
      <c r="V155" s="159">
        <f t="shared" si="34"/>
        <v>0</v>
      </c>
      <c r="W155" s="159"/>
      <c r="X155" s="159" t="s">
        <v>1779</v>
      </c>
      <c r="Y155" s="149"/>
      <c r="Z155" s="149"/>
      <c r="AA155" s="149"/>
      <c r="AB155" s="149"/>
      <c r="AC155" s="149"/>
      <c r="AD155" s="149"/>
      <c r="AE155" s="149"/>
      <c r="AF155" s="149"/>
      <c r="AG155" s="149" t="s">
        <v>1780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x14ac:dyDescent="0.2">
      <c r="A156" s="161" t="s">
        <v>283</v>
      </c>
      <c r="B156" s="162" t="s">
        <v>237</v>
      </c>
      <c r="C156" s="182" t="s">
        <v>238</v>
      </c>
      <c r="D156" s="163"/>
      <c r="E156" s="164"/>
      <c r="F156" s="165"/>
      <c r="G156" s="165">
        <f>SUMIF(AG157:AG175,"&lt;&gt;NOR",G157:G175)</f>
        <v>0</v>
      </c>
      <c r="H156" s="165"/>
      <c r="I156" s="165">
        <f>SUM(I157:I175)</f>
        <v>0</v>
      </c>
      <c r="J156" s="165"/>
      <c r="K156" s="165">
        <f>SUM(K157:K175)</f>
        <v>0</v>
      </c>
      <c r="L156" s="165"/>
      <c r="M156" s="165">
        <f>SUM(M157:M175)</f>
        <v>0</v>
      </c>
      <c r="N156" s="164"/>
      <c r="O156" s="164">
        <f>SUM(O157:O175)</f>
        <v>0</v>
      </c>
      <c r="P156" s="164"/>
      <c r="Q156" s="164">
        <f>SUM(Q157:Q175)</f>
        <v>0</v>
      </c>
      <c r="R156" s="165"/>
      <c r="S156" s="165"/>
      <c r="T156" s="166"/>
      <c r="U156" s="160"/>
      <c r="V156" s="160">
        <f>SUM(V157:V175)</f>
        <v>0</v>
      </c>
      <c r="W156" s="160"/>
      <c r="X156" s="160"/>
      <c r="AG156" t="s">
        <v>284</v>
      </c>
    </row>
    <row r="157" spans="1:60" outlineLevel="1" x14ac:dyDescent="0.2">
      <c r="A157" s="175">
        <v>131</v>
      </c>
      <c r="B157" s="176" t="s">
        <v>1840</v>
      </c>
      <c r="C157" s="183" t="s">
        <v>1996</v>
      </c>
      <c r="D157" s="177" t="s">
        <v>1997</v>
      </c>
      <c r="E157" s="178">
        <v>8</v>
      </c>
      <c r="F157" s="179"/>
      <c r="G157" s="180">
        <f t="shared" ref="G157:G175" si="35">ROUND(E157*F157,2)</f>
        <v>0</v>
      </c>
      <c r="H157" s="179"/>
      <c r="I157" s="180">
        <f t="shared" ref="I157:I175" si="36">ROUND(E157*H157,2)</f>
        <v>0</v>
      </c>
      <c r="J157" s="179"/>
      <c r="K157" s="180">
        <f t="shared" ref="K157:K175" si="37">ROUND(E157*J157,2)</f>
        <v>0</v>
      </c>
      <c r="L157" s="180">
        <v>21</v>
      </c>
      <c r="M157" s="180">
        <f t="shared" ref="M157:M175" si="38">G157*(1+L157/100)</f>
        <v>0</v>
      </c>
      <c r="N157" s="178">
        <v>0</v>
      </c>
      <c r="O157" s="178">
        <f t="shared" ref="O157:O175" si="39">ROUND(E157*N157,2)</f>
        <v>0</v>
      </c>
      <c r="P157" s="178">
        <v>0</v>
      </c>
      <c r="Q157" s="178">
        <f t="shared" ref="Q157:Q175" si="40">ROUND(E157*P157,2)</f>
        <v>0</v>
      </c>
      <c r="R157" s="180"/>
      <c r="S157" s="180" t="s">
        <v>529</v>
      </c>
      <c r="T157" s="181" t="s">
        <v>289</v>
      </c>
      <c r="U157" s="159">
        <v>0</v>
      </c>
      <c r="V157" s="159">
        <f t="shared" ref="V157:V175" si="41">ROUND(E157*U157,2)</f>
        <v>0</v>
      </c>
      <c r="W157" s="159"/>
      <c r="X157" s="159" t="s">
        <v>1779</v>
      </c>
      <c r="Y157" s="149"/>
      <c r="Z157" s="149"/>
      <c r="AA157" s="149"/>
      <c r="AB157" s="149"/>
      <c r="AC157" s="149"/>
      <c r="AD157" s="149"/>
      <c r="AE157" s="149"/>
      <c r="AF157" s="149"/>
      <c r="AG157" s="149" t="s">
        <v>1780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132</v>
      </c>
      <c r="B158" s="176" t="s">
        <v>1842</v>
      </c>
      <c r="C158" s="183" t="s">
        <v>1998</v>
      </c>
      <c r="D158" s="177" t="s">
        <v>518</v>
      </c>
      <c r="E158" s="178">
        <v>108</v>
      </c>
      <c r="F158" s="179"/>
      <c r="G158" s="180">
        <f t="shared" si="35"/>
        <v>0</v>
      </c>
      <c r="H158" s="179"/>
      <c r="I158" s="180">
        <f t="shared" si="36"/>
        <v>0</v>
      </c>
      <c r="J158" s="179"/>
      <c r="K158" s="180">
        <f t="shared" si="37"/>
        <v>0</v>
      </c>
      <c r="L158" s="180">
        <v>21</v>
      </c>
      <c r="M158" s="180">
        <f t="shared" si="38"/>
        <v>0</v>
      </c>
      <c r="N158" s="178">
        <v>0</v>
      </c>
      <c r="O158" s="178">
        <f t="shared" si="39"/>
        <v>0</v>
      </c>
      <c r="P158" s="178">
        <v>0</v>
      </c>
      <c r="Q158" s="178">
        <f t="shared" si="40"/>
        <v>0</v>
      </c>
      <c r="R158" s="180"/>
      <c r="S158" s="180" t="s">
        <v>529</v>
      </c>
      <c r="T158" s="181" t="s">
        <v>289</v>
      </c>
      <c r="U158" s="159">
        <v>0</v>
      </c>
      <c r="V158" s="159">
        <f t="shared" si="41"/>
        <v>0</v>
      </c>
      <c r="W158" s="159"/>
      <c r="X158" s="159" t="s">
        <v>1779</v>
      </c>
      <c r="Y158" s="149"/>
      <c r="Z158" s="149"/>
      <c r="AA158" s="149"/>
      <c r="AB158" s="149"/>
      <c r="AC158" s="149"/>
      <c r="AD158" s="149"/>
      <c r="AE158" s="149"/>
      <c r="AF158" s="149"/>
      <c r="AG158" s="149" t="s">
        <v>1780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133</v>
      </c>
      <c r="B159" s="176" t="s">
        <v>1844</v>
      </c>
      <c r="C159" s="183" t="s">
        <v>1999</v>
      </c>
      <c r="D159" s="177" t="s">
        <v>518</v>
      </c>
      <c r="E159" s="178">
        <v>217</v>
      </c>
      <c r="F159" s="179"/>
      <c r="G159" s="180">
        <f t="shared" si="35"/>
        <v>0</v>
      </c>
      <c r="H159" s="179"/>
      <c r="I159" s="180">
        <f t="shared" si="36"/>
        <v>0</v>
      </c>
      <c r="J159" s="179"/>
      <c r="K159" s="180">
        <f t="shared" si="37"/>
        <v>0</v>
      </c>
      <c r="L159" s="180">
        <v>21</v>
      </c>
      <c r="M159" s="180">
        <f t="shared" si="38"/>
        <v>0</v>
      </c>
      <c r="N159" s="178">
        <v>0</v>
      </c>
      <c r="O159" s="178">
        <f t="shared" si="39"/>
        <v>0</v>
      </c>
      <c r="P159" s="178">
        <v>0</v>
      </c>
      <c r="Q159" s="178">
        <f t="shared" si="40"/>
        <v>0</v>
      </c>
      <c r="R159" s="180"/>
      <c r="S159" s="180" t="s">
        <v>529</v>
      </c>
      <c r="T159" s="181" t="s">
        <v>289</v>
      </c>
      <c r="U159" s="159">
        <v>0</v>
      </c>
      <c r="V159" s="159">
        <f t="shared" si="41"/>
        <v>0</v>
      </c>
      <c r="W159" s="159"/>
      <c r="X159" s="159" t="s">
        <v>1779</v>
      </c>
      <c r="Y159" s="149"/>
      <c r="Z159" s="149"/>
      <c r="AA159" s="149"/>
      <c r="AB159" s="149"/>
      <c r="AC159" s="149"/>
      <c r="AD159" s="149"/>
      <c r="AE159" s="149"/>
      <c r="AF159" s="149"/>
      <c r="AG159" s="149" t="s">
        <v>1780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134</v>
      </c>
      <c r="B160" s="176" t="s">
        <v>1846</v>
      </c>
      <c r="C160" s="183" t="s">
        <v>2000</v>
      </c>
      <c r="D160" s="177" t="s">
        <v>518</v>
      </c>
      <c r="E160" s="178">
        <v>1674</v>
      </c>
      <c r="F160" s="179"/>
      <c r="G160" s="180">
        <f t="shared" si="35"/>
        <v>0</v>
      </c>
      <c r="H160" s="179"/>
      <c r="I160" s="180">
        <f t="shared" si="36"/>
        <v>0</v>
      </c>
      <c r="J160" s="179"/>
      <c r="K160" s="180">
        <f t="shared" si="37"/>
        <v>0</v>
      </c>
      <c r="L160" s="180">
        <v>21</v>
      </c>
      <c r="M160" s="180">
        <f t="shared" si="38"/>
        <v>0</v>
      </c>
      <c r="N160" s="178">
        <v>0</v>
      </c>
      <c r="O160" s="178">
        <f t="shared" si="39"/>
        <v>0</v>
      </c>
      <c r="P160" s="178">
        <v>0</v>
      </c>
      <c r="Q160" s="178">
        <f t="shared" si="40"/>
        <v>0</v>
      </c>
      <c r="R160" s="180"/>
      <c r="S160" s="180" t="s">
        <v>529</v>
      </c>
      <c r="T160" s="181" t="s">
        <v>289</v>
      </c>
      <c r="U160" s="159">
        <v>0</v>
      </c>
      <c r="V160" s="159">
        <f t="shared" si="41"/>
        <v>0</v>
      </c>
      <c r="W160" s="159"/>
      <c r="X160" s="159" t="s">
        <v>1779</v>
      </c>
      <c r="Y160" s="149"/>
      <c r="Z160" s="149"/>
      <c r="AA160" s="149"/>
      <c r="AB160" s="149"/>
      <c r="AC160" s="149"/>
      <c r="AD160" s="149"/>
      <c r="AE160" s="149"/>
      <c r="AF160" s="149"/>
      <c r="AG160" s="149" t="s">
        <v>1780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135</v>
      </c>
      <c r="B161" s="176" t="s">
        <v>1848</v>
      </c>
      <c r="C161" s="183" t="s">
        <v>2001</v>
      </c>
      <c r="D161" s="177" t="s">
        <v>1340</v>
      </c>
      <c r="E161" s="178">
        <v>13</v>
      </c>
      <c r="F161" s="179"/>
      <c r="G161" s="180">
        <f t="shared" si="35"/>
        <v>0</v>
      </c>
      <c r="H161" s="179"/>
      <c r="I161" s="180">
        <f t="shared" si="36"/>
        <v>0</v>
      </c>
      <c r="J161" s="179"/>
      <c r="K161" s="180">
        <f t="shared" si="37"/>
        <v>0</v>
      </c>
      <c r="L161" s="180">
        <v>21</v>
      </c>
      <c r="M161" s="180">
        <f t="shared" si="38"/>
        <v>0</v>
      </c>
      <c r="N161" s="178">
        <v>0</v>
      </c>
      <c r="O161" s="178">
        <f t="shared" si="39"/>
        <v>0</v>
      </c>
      <c r="P161" s="178">
        <v>0</v>
      </c>
      <c r="Q161" s="178">
        <f t="shared" si="40"/>
        <v>0</v>
      </c>
      <c r="R161" s="180"/>
      <c r="S161" s="180" t="s">
        <v>529</v>
      </c>
      <c r="T161" s="181" t="s">
        <v>289</v>
      </c>
      <c r="U161" s="159">
        <v>0</v>
      </c>
      <c r="V161" s="159">
        <f t="shared" si="41"/>
        <v>0</v>
      </c>
      <c r="W161" s="159"/>
      <c r="X161" s="159" t="s">
        <v>1779</v>
      </c>
      <c r="Y161" s="149"/>
      <c r="Z161" s="149"/>
      <c r="AA161" s="149"/>
      <c r="AB161" s="149"/>
      <c r="AC161" s="149"/>
      <c r="AD161" s="149"/>
      <c r="AE161" s="149"/>
      <c r="AF161" s="149"/>
      <c r="AG161" s="149" t="s">
        <v>1780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136</v>
      </c>
      <c r="B162" s="176" t="s">
        <v>1850</v>
      </c>
      <c r="C162" s="183" t="s">
        <v>2002</v>
      </c>
      <c r="D162" s="177" t="s">
        <v>1340</v>
      </c>
      <c r="E162" s="178">
        <v>1</v>
      </c>
      <c r="F162" s="179"/>
      <c r="G162" s="180">
        <f t="shared" si="35"/>
        <v>0</v>
      </c>
      <c r="H162" s="179"/>
      <c r="I162" s="180">
        <f t="shared" si="36"/>
        <v>0</v>
      </c>
      <c r="J162" s="179"/>
      <c r="K162" s="180">
        <f t="shared" si="37"/>
        <v>0</v>
      </c>
      <c r="L162" s="180">
        <v>21</v>
      </c>
      <c r="M162" s="180">
        <f t="shared" si="38"/>
        <v>0</v>
      </c>
      <c r="N162" s="178">
        <v>0</v>
      </c>
      <c r="O162" s="178">
        <f t="shared" si="39"/>
        <v>0</v>
      </c>
      <c r="P162" s="178">
        <v>0</v>
      </c>
      <c r="Q162" s="178">
        <f t="shared" si="40"/>
        <v>0</v>
      </c>
      <c r="R162" s="180"/>
      <c r="S162" s="180" t="s">
        <v>529</v>
      </c>
      <c r="T162" s="181" t="s">
        <v>289</v>
      </c>
      <c r="U162" s="159">
        <v>0</v>
      </c>
      <c r="V162" s="159">
        <f t="shared" si="41"/>
        <v>0</v>
      </c>
      <c r="W162" s="159"/>
      <c r="X162" s="159" t="s">
        <v>1779</v>
      </c>
      <c r="Y162" s="149"/>
      <c r="Z162" s="149"/>
      <c r="AA162" s="149"/>
      <c r="AB162" s="149"/>
      <c r="AC162" s="149"/>
      <c r="AD162" s="149"/>
      <c r="AE162" s="149"/>
      <c r="AF162" s="149"/>
      <c r="AG162" s="149" t="s">
        <v>1780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137</v>
      </c>
      <c r="B163" s="176" t="s">
        <v>1852</v>
      </c>
      <c r="C163" s="183" t="s">
        <v>2003</v>
      </c>
      <c r="D163" s="177" t="s">
        <v>1340</v>
      </c>
      <c r="E163" s="178">
        <v>5</v>
      </c>
      <c r="F163" s="179"/>
      <c r="G163" s="180">
        <f t="shared" si="35"/>
        <v>0</v>
      </c>
      <c r="H163" s="179"/>
      <c r="I163" s="180">
        <f t="shared" si="36"/>
        <v>0</v>
      </c>
      <c r="J163" s="179"/>
      <c r="K163" s="180">
        <f t="shared" si="37"/>
        <v>0</v>
      </c>
      <c r="L163" s="180">
        <v>21</v>
      </c>
      <c r="M163" s="180">
        <f t="shared" si="38"/>
        <v>0</v>
      </c>
      <c r="N163" s="178">
        <v>0</v>
      </c>
      <c r="O163" s="178">
        <f t="shared" si="39"/>
        <v>0</v>
      </c>
      <c r="P163" s="178">
        <v>0</v>
      </c>
      <c r="Q163" s="178">
        <f t="shared" si="40"/>
        <v>0</v>
      </c>
      <c r="R163" s="180"/>
      <c r="S163" s="180" t="s">
        <v>529</v>
      </c>
      <c r="T163" s="181" t="s">
        <v>289</v>
      </c>
      <c r="U163" s="159">
        <v>0</v>
      </c>
      <c r="V163" s="159">
        <f t="shared" si="41"/>
        <v>0</v>
      </c>
      <c r="W163" s="159"/>
      <c r="X163" s="159" t="s">
        <v>1779</v>
      </c>
      <c r="Y163" s="149"/>
      <c r="Z163" s="149"/>
      <c r="AA163" s="149"/>
      <c r="AB163" s="149"/>
      <c r="AC163" s="149"/>
      <c r="AD163" s="149"/>
      <c r="AE163" s="149"/>
      <c r="AF163" s="149"/>
      <c r="AG163" s="149" t="s">
        <v>1780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138</v>
      </c>
      <c r="B164" s="176" t="s">
        <v>1854</v>
      </c>
      <c r="C164" s="183" t="s">
        <v>2004</v>
      </c>
      <c r="D164" s="177" t="s">
        <v>1340</v>
      </c>
      <c r="E164" s="178">
        <v>7</v>
      </c>
      <c r="F164" s="179"/>
      <c r="G164" s="180">
        <f t="shared" si="35"/>
        <v>0</v>
      </c>
      <c r="H164" s="179"/>
      <c r="I164" s="180">
        <f t="shared" si="36"/>
        <v>0</v>
      </c>
      <c r="J164" s="179"/>
      <c r="K164" s="180">
        <f t="shared" si="37"/>
        <v>0</v>
      </c>
      <c r="L164" s="180">
        <v>21</v>
      </c>
      <c r="M164" s="180">
        <f t="shared" si="38"/>
        <v>0</v>
      </c>
      <c r="N164" s="178">
        <v>0</v>
      </c>
      <c r="O164" s="178">
        <f t="shared" si="39"/>
        <v>0</v>
      </c>
      <c r="P164" s="178">
        <v>0</v>
      </c>
      <c r="Q164" s="178">
        <f t="shared" si="40"/>
        <v>0</v>
      </c>
      <c r="R164" s="180"/>
      <c r="S164" s="180" t="s">
        <v>529</v>
      </c>
      <c r="T164" s="181" t="s">
        <v>289</v>
      </c>
      <c r="U164" s="159">
        <v>0</v>
      </c>
      <c r="V164" s="159">
        <f t="shared" si="41"/>
        <v>0</v>
      </c>
      <c r="W164" s="159"/>
      <c r="X164" s="159" t="s">
        <v>1779</v>
      </c>
      <c r="Y164" s="149"/>
      <c r="Z164" s="149"/>
      <c r="AA164" s="149"/>
      <c r="AB164" s="149"/>
      <c r="AC164" s="149"/>
      <c r="AD164" s="149"/>
      <c r="AE164" s="149"/>
      <c r="AF164" s="149"/>
      <c r="AG164" s="149" t="s">
        <v>1780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5">
        <v>139</v>
      </c>
      <c r="B165" s="176" t="s">
        <v>1856</v>
      </c>
      <c r="C165" s="183" t="s">
        <v>2005</v>
      </c>
      <c r="D165" s="177" t="s">
        <v>1340</v>
      </c>
      <c r="E165" s="178">
        <v>1</v>
      </c>
      <c r="F165" s="179"/>
      <c r="G165" s="180">
        <f t="shared" si="35"/>
        <v>0</v>
      </c>
      <c r="H165" s="179"/>
      <c r="I165" s="180">
        <f t="shared" si="36"/>
        <v>0</v>
      </c>
      <c r="J165" s="179"/>
      <c r="K165" s="180">
        <f t="shared" si="37"/>
        <v>0</v>
      </c>
      <c r="L165" s="180">
        <v>21</v>
      </c>
      <c r="M165" s="180">
        <f t="shared" si="38"/>
        <v>0</v>
      </c>
      <c r="N165" s="178">
        <v>0</v>
      </c>
      <c r="O165" s="178">
        <f t="shared" si="39"/>
        <v>0</v>
      </c>
      <c r="P165" s="178">
        <v>0</v>
      </c>
      <c r="Q165" s="178">
        <f t="shared" si="40"/>
        <v>0</v>
      </c>
      <c r="R165" s="180"/>
      <c r="S165" s="180" t="s">
        <v>529</v>
      </c>
      <c r="T165" s="181" t="s">
        <v>289</v>
      </c>
      <c r="U165" s="159">
        <v>0</v>
      </c>
      <c r="V165" s="159">
        <f t="shared" si="41"/>
        <v>0</v>
      </c>
      <c r="W165" s="159"/>
      <c r="X165" s="159" t="s">
        <v>1779</v>
      </c>
      <c r="Y165" s="149"/>
      <c r="Z165" s="149"/>
      <c r="AA165" s="149"/>
      <c r="AB165" s="149"/>
      <c r="AC165" s="149"/>
      <c r="AD165" s="149"/>
      <c r="AE165" s="149"/>
      <c r="AF165" s="149"/>
      <c r="AG165" s="149" t="s">
        <v>1780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5">
        <v>140</v>
      </c>
      <c r="B166" s="176" t="s">
        <v>1857</v>
      </c>
      <c r="C166" s="183" t="s">
        <v>2006</v>
      </c>
      <c r="D166" s="177" t="s">
        <v>1340</v>
      </c>
      <c r="E166" s="178">
        <v>2</v>
      </c>
      <c r="F166" s="179"/>
      <c r="G166" s="180">
        <f t="shared" si="35"/>
        <v>0</v>
      </c>
      <c r="H166" s="179"/>
      <c r="I166" s="180">
        <f t="shared" si="36"/>
        <v>0</v>
      </c>
      <c r="J166" s="179"/>
      <c r="K166" s="180">
        <f t="shared" si="37"/>
        <v>0</v>
      </c>
      <c r="L166" s="180">
        <v>21</v>
      </c>
      <c r="M166" s="180">
        <f t="shared" si="38"/>
        <v>0</v>
      </c>
      <c r="N166" s="178">
        <v>0</v>
      </c>
      <c r="O166" s="178">
        <f t="shared" si="39"/>
        <v>0</v>
      </c>
      <c r="P166" s="178">
        <v>0</v>
      </c>
      <c r="Q166" s="178">
        <f t="shared" si="40"/>
        <v>0</v>
      </c>
      <c r="R166" s="180"/>
      <c r="S166" s="180" t="s">
        <v>529</v>
      </c>
      <c r="T166" s="181" t="s">
        <v>289</v>
      </c>
      <c r="U166" s="159">
        <v>0</v>
      </c>
      <c r="V166" s="159">
        <f t="shared" si="41"/>
        <v>0</v>
      </c>
      <c r="W166" s="159"/>
      <c r="X166" s="159" t="s">
        <v>1779</v>
      </c>
      <c r="Y166" s="149"/>
      <c r="Z166" s="149"/>
      <c r="AA166" s="149"/>
      <c r="AB166" s="149"/>
      <c r="AC166" s="149"/>
      <c r="AD166" s="149"/>
      <c r="AE166" s="149"/>
      <c r="AF166" s="149"/>
      <c r="AG166" s="149" t="s">
        <v>1780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5">
        <v>141</v>
      </c>
      <c r="B167" s="176" t="s">
        <v>1859</v>
      </c>
      <c r="C167" s="183" t="s">
        <v>2007</v>
      </c>
      <c r="D167" s="177" t="s">
        <v>1340</v>
      </c>
      <c r="E167" s="178">
        <v>1</v>
      </c>
      <c r="F167" s="179"/>
      <c r="G167" s="180">
        <f t="shared" si="35"/>
        <v>0</v>
      </c>
      <c r="H167" s="179"/>
      <c r="I167" s="180">
        <f t="shared" si="36"/>
        <v>0</v>
      </c>
      <c r="J167" s="179"/>
      <c r="K167" s="180">
        <f t="shared" si="37"/>
        <v>0</v>
      </c>
      <c r="L167" s="180">
        <v>21</v>
      </c>
      <c r="M167" s="180">
        <f t="shared" si="38"/>
        <v>0</v>
      </c>
      <c r="N167" s="178">
        <v>0</v>
      </c>
      <c r="O167" s="178">
        <f t="shared" si="39"/>
        <v>0</v>
      </c>
      <c r="P167" s="178">
        <v>0</v>
      </c>
      <c r="Q167" s="178">
        <f t="shared" si="40"/>
        <v>0</v>
      </c>
      <c r="R167" s="180"/>
      <c r="S167" s="180" t="s">
        <v>529</v>
      </c>
      <c r="T167" s="181" t="s">
        <v>289</v>
      </c>
      <c r="U167" s="159">
        <v>0</v>
      </c>
      <c r="V167" s="159">
        <f t="shared" si="41"/>
        <v>0</v>
      </c>
      <c r="W167" s="159"/>
      <c r="X167" s="159" t="s">
        <v>1779</v>
      </c>
      <c r="Y167" s="149"/>
      <c r="Z167" s="149"/>
      <c r="AA167" s="149"/>
      <c r="AB167" s="149"/>
      <c r="AC167" s="149"/>
      <c r="AD167" s="149"/>
      <c r="AE167" s="149"/>
      <c r="AF167" s="149"/>
      <c r="AG167" s="149" t="s">
        <v>1780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5">
        <v>142</v>
      </c>
      <c r="B168" s="176" t="s">
        <v>1861</v>
      </c>
      <c r="C168" s="183" t="s">
        <v>2008</v>
      </c>
      <c r="D168" s="177" t="s">
        <v>1340</v>
      </c>
      <c r="E168" s="178">
        <v>8</v>
      </c>
      <c r="F168" s="179"/>
      <c r="G168" s="180">
        <f t="shared" si="35"/>
        <v>0</v>
      </c>
      <c r="H168" s="179"/>
      <c r="I168" s="180">
        <f t="shared" si="36"/>
        <v>0</v>
      </c>
      <c r="J168" s="179"/>
      <c r="K168" s="180">
        <f t="shared" si="37"/>
        <v>0</v>
      </c>
      <c r="L168" s="180">
        <v>21</v>
      </c>
      <c r="M168" s="180">
        <f t="shared" si="38"/>
        <v>0</v>
      </c>
      <c r="N168" s="178">
        <v>0</v>
      </c>
      <c r="O168" s="178">
        <f t="shared" si="39"/>
        <v>0</v>
      </c>
      <c r="P168" s="178">
        <v>0</v>
      </c>
      <c r="Q168" s="178">
        <f t="shared" si="40"/>
        <v>0</v>
      </c>
      <c r="R168" s="180"/>
      <c r="S168" s="180" t="s">
        <v>529</v>
      </c>
      <c r="T168" s="181" t="s">
        <v>289</v>
      </c>
      <c r="U168" s="159">
        <v>0</v>
      </c>
      <c r="V168" s="159">
        <f t="shared" si="41"/>
        <v>0</v>
      </c>
      <c r="W168" s="159"/>
      <c r="X168" s="159" t="s">
        <v>1779</v>
      </c>
      <c r="Y168" s="149"/>
      <c r="Z168" s="149"/>
      <c r="AA168" s="149"/>
      <c r="AB168" s="149"/>
      <c r="AC168" s="149"/>
      <c r="AD168" s="149"/>
      <c r="AE168" s="149"/>
      <c r="AF168" s="149"/>
      <c r="AG168" s="149" t="s">
        <v>1780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5">
        <v>143</v>
      </c>
      <c r="B169" s="176" t="s">
        <v>1863</v>
      </c>
      <c r="C169" s="183" t="s">
        <v>2009</v>
      </c>
      <c r="D169" s="177" t="s">
        <v>1340</v>
      </c>
      <c r="E169" s="178">
        <v>21</v>
      </c>
      <c r="F169" s="179"/>
      <c r="G169" s="180">
        <f t="shared" si="35"/>
        <v>0</v>
      </c>
      <c r="H169" s="179"/>
      <c r="I169" s="180">
        <f t="shared" si="36"/>
        <v>0</v>
      </c>
      <c r="J169" s="179"/>
      <c r="K169" s="180">
        <f t="shared" si="37"/>
        <v>0</v>
      </c>
      <c r="L169" s="180">
        <v>21</v>
      </c>
      <c r="M169" s="180">
        <f t="shared" si="38"/>
        <v>0</v>
      </c>
      <c r="N169" s="178">
        <v>0</v>
      </c>
      <c r="O169" s="178">
        <f t="shared" si="39"/>
        <v>0</v>
      </c>
      <c r="P169" s="178">
        <v>0</v>
      </c>
      <c r="Q169" s="178">
        <f t="shared" si="40"/>
        <v>0</v>
      </c>
      <c r="R169" s="180"/>
      <c r="S169" s="180" t="s">
        <v>529</v>
      </c>
      <c r="T169" s="181" t="s">
        <v>289</v>
      </c>
      <c r="U169" s="159">
        <v>0</v>
      </c>
      <c r="V169" s="159">
        <f t="shared" si="41"/>
        <v>0</v>
      </c>
      <c r="W169" s="159"/>
      <c r="X169" s="159" t="s">
        <v>1779</v>
      </c>
      <c r="Y169" s="149"/>
      <c r="Z169" s="149"/>
      <c r="AA169" s="149"/>
      <c r="AB169" s="149"/>
      <c r="AC169" s="149"/>
      <c r="AD169" s="149"/>
      <c r="AE169" s="149"/>
      <c r="AF169" s="149"/>
      <c r="AG169" s="149" t="s">
        <v>1780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5">
        <v>144</v>
      </c>
      <c r="B170" s="176" t="s">
        <v>1865</v>
      </c>
      <c r="C170" s="183" t="s">
        <v>2010</v>
      </c>
      <c r="D170" s="177" t="s">
        <v>1340</v>
      </c>
      <c r="E170" s="178">
        <v>15</v>
      </c>
      <c r="F170" s="179"/>
      <c r="G170" s="180">
        <f t="shared" si="35"/>
        <v>0</v>
      </c>
      <c r="H170" s="179"/>
      <c r="I170" s="180">
        <f t="shared" si="36"/>
        <v>0</v>
      </c>
      <c r="J170" s="179"/>
      <c r="K170" s="180">
        <f t="shared" si="37"/>
        <v>0</v>
      </c>
      <c r="L170" s="180">
        <v>21</v>
      </c>
      <c r="M170" s="180">
        <f t="shared" si="38"/>
        <v>0</v>
      </c>
      <c r="N170" s="178">
        <v>0</v>
      </c>
      <c r="O170" s="178">
        <f t="shared" si="39"/>
        <v>0</v>
      </c>
      <c r="P170" s="178">
        <v>0</v>
      </c>
      <c r="Q170" s="178">
        <f t="shared" si="40"/>
        <v>0</v>
      </c>
      <c r="R170" s="180"/>
      <c r="S170" s="180" t="s">
        <v>529</v>
      </c>
      <c r="T170" s="181" t="s">
        <v>289</v>
      </c>
      <c r="U170" s="159">
        <v>0</v>
      </c>
      <c r="V170" s="159">
        <f t="shared" si="41"/>
        <v>0</v>
      </c>
      <c r="W170" s="159"/>
      <c r="X170" s="159" t="s">
        <v>1779</v>
      </c>
      <c r="Y170" s="149"/>
      <c r="Z170" s="149"/>
      <c r="AA170" s="149"/>
      <c r="AB170" s="149"/>
      <c r="AC170" s="149"/>
      <c r="AD170" s="149"/>
      <c r="AE170" s="149"/>
      <c r="AF170" s="149"/>
      <c r="AG170" s="149" t="s">
        <v>1780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5">
        <v>145</v>
      </c>
      <c r="B171" s="176" t="s">
        <v>1867</v>
      </c>
      <c r="C171" s="183" t="s">
        <v>2011</v>
      </c>
      <c r="D171" s="177" t="s">
        <v>1340</v>
      </c>
      <c r="E171" s="178">
        <v>10</v>
      </c>
      <c r="F171" s="179"/>
      <c r="G171" s="180">
        <f t="shared" si="35"/>
        <v>0</v>
      </c>
      <c r="H171" s="179"/>
      <c r="I171" s="180">
        <f t="shared" si="36"/>
        <v>0</v>
      </c>
      <c r="J171" s="179"/>
      <c r="K171" s="180">
        <f t="shared" si="37"/>
        <v>0</v>
      </c>
      <c r="L171" s="180">
        <v>21</v>
      </c>
      <c r="M171" s="180">
        <f t="shared" si="38"/>
        <v>0</v>
      </c>
      <c r="N171" s="178">
        <v>0</v>
      </c>
      <c r="O171" s="178">
        <f t="shared" si="39"/>
        <v>0</v>
      </c>
      <c r="P171" s="178">
        <v>0</v>
      </c>
      <c r="Q171" s="178">
        <f t="shared" si="40"/>
        <v>0</v>
      </c>
      <c r="R171" s="180"/>
      <c r="S171" s="180" t="s">
        <v>529</v>
      </c>
      <c r="T171" s="181" t="s">
        <v>289</v>
      </c>
      <c r="U171" s="159">
        <v>0</v>
      </c>
      <c r="V171" s="159">
        <f t="shared" si="41"/>
        <v>0</v>
      </c>
      <c r="W171" s="159"/>
      <c r="X171" s="159" t="s">
        <v>1779</v>
      </c>
      <c r="Y171" s="149"/>
      <c r="Z171" s="149"/>
      <c r="AA171" s="149"/>
      <c r="AB171" s="149"/>
      <c r="AC171" s="149"/>
      <c r="AD171" s="149"/>
      <c r="AE171" s="149"/>
      <c r="AF171" s="149"/>
      <c r="AG171" s="149" t="s">
        <v>1780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5">
        <v>146</v>
      </c>
      <c r="B172" s="176" t="s">
        <v>1869</v>
      </c>
      <c r="C172" s="183" t="s">
        <v>2012</v>
      </c>
      <c r="D172" s="177" t="s">
        <v>1340</v>
      </c>
      <c r="E172" s="178">
        <v>10</v>
      </c>
      <c r="F172" s="179"/>
      <c r="G172" s="180">
        <f t="shared" si="35"/>
        <v>0</v>
      </c>
      <c r="H172" s="179"/>
      <c r="I172" s="180">
        <f t="shared" si="36"/>
        <v>0</v>
      </c>
      <c r="J172" s="179"/>
      <c r="K172" s="180">
        <f t="shared" si="37"/>
        <v>0</v>
      </c>
      <c r="L172" s="180">
        <v>21</v>
      </c>
      <c r="M172" s="180">
        <f t="shared" si="38"/>
        <v>0</v>
      </c>
      <c r="N172" s="178">
        <v>0</v>
      </c>
      <c r="O172" s="178">
        <f t="shared" si="39"/>
        <v>0</v>
      </c>
      <c r="P172" s="178">
        <v>0</v>
      </c>
      <c r="Q172" s="178">
        <f t="shared" si="40"/>
        <v>0</v>
      </c>
      <c r="R172" s="180"/>
      <c r="S172" s="180" t="s">
        <v>529</v>
      </c>
      <c r="T172" s="181" t="s">
        <v>289</v>
      </c>
      <c r="U172" s="159">
        <v>0</v>
      </c>
      <c r="V172" s="159">
        <f t="shared" si="41"/>
        <v>0</v>
      </c>
      <c r="W172" s="159"/>
      <c r="X172" s="159" t="s">
        <v>1779</v>
      </c>
      <c r="Y172" s="149"/>
      <c r="Z172" s="149"/>
      <c r="AA172" s="149"/>
      <c r="AB172" s="149"/>
      <c r="AC172" s="149"/>
      <c r="AD172" s="149"/>
      <c r="AE172" s="149"/>
      <c r="AF172" s="149"/>
      <c r="AG172" s="149" t="s">
        <v>1780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147</v>
      </c>
      <c r="B173" s="176" t="s">
        <v>1871</v>
      </c>
      <c r="C173" s="183" t="s">
        <v>2013</v>
      </c>
      <c r="D173" s="177" t="s">
        <v>1340</v>
      </c>
      <c r="E173" s="178">
        <v>2</v>
      </c>
      <c r="F173" s="179"/>
      <c r="G173" s="180">
        <f t="shared" si="35"/>
        <v>0</v>
      </c>
      <c r="H173" s="179"/>
      <c r="I173" s="180">
        <f t="shared" si="36"/>
        <v>0</v>
      </c>
      <c r="J173" s="179"/>
      <c r="K173" s="180">
        <f t="shared" si="37"/>
        <v>0</v>
      </c>
      <c r="L173" s="180">
        <v>21</v>
      </c>
      <c r="M173" s="180">
        <f t="shared" si="38"/>
        <v>0</v>
      </c>
      <c r="N173" s="178">
        <v>0</v>
      </c>
      <c r="O173" s="178">
        <f t="shared" si="39"/>
        <v>0</v>
      </c>
      <c r="P173" s="178">
        <v>0</v>
      </c>
      <c r="Q173" s="178">
        <f t="shared" si="40"/>
        <v>0</v>
      </c>
      <c r="R173" s="180"/>
      <c r="S173" s="180" t="s">
        <v>529</v>
      </c>
      <c r="T173" s="181" t="s">
        <v>289</v>
      </c>
      <c r="U173" s="159">
        <v>0</v>
      </c>
      <c r="V173" s="159">
        <f t="shared" si="41"/>
        <v>0</v>
      </c>
      <c r="W173" s="159"/>
      <c r="X173" s="159" t="s">
        <v>1779</v>
      </c>
      <c r="Y173" s="149"/>
      <c r="Z173" s="149"/>
      <c r="AA173" s="149"/>
      <c r="AB173" s="149"/>
      <c r="AC173" s="149"/>
      <c r="AD173" s="149"/>
      <c r="AE173" s="149"/>
      <c r="AF173" s="149"/>
      <c r="AG173" s="149" t="s">
        <v>1780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148</v>
      </c>
      <c r="B174" s="176" t="s">
        <v>1873</v>
      </c>
      <c r="C174" s="183" t="s">
        <v>2014</v>
      </c>
      <c r="D174" s="177" t="s">
        <v>1997</v>
      </c>
      <c r="E174" s="178">
        <v>30</v>
      </c>
      <c r="F174" s="179"/>
      <c r="G174" s="180">
        <f t="shared" si="35"/>
        <v>0</v>
      </c>
      <c r="H174" s="179"/>
      <c r="I174" s="180">
        <f t="shared" si="36"/>
        <v>0</v>
      </c>
      <c r="J174" s="179"/>
      <c r="K174" s="180">
        <f t="shared" si="37"/>
        <v>0</v>
      </c>
      <c r="L174" s="180">
        <v>21</v>
      </c>
      <c r="M174" s="180">
        <f t="shared" si="38"/>
        <v>0</v>
      </c>
      <c r="N174" s="178">
        <v>0</v>
      </c>
      <c r="O174" s="178">
        <f t="shared" si="39"/>
        <v>0</v>
      </c>
      <c r="P174" s="178">
        <v>0</v>
      </c>
      <c r="Q174" s="178">
        <f t="shared" si="40"/>
        <v>0</v>
      </c>
      <c r="R174" s="180"/>
      <c r="S174" s="180" t="s">
        <v>529</v>
      </c>
      <c r="T174" s="181" t="s">
        <v>289</v>
      </c>
      <c r="U174" s="159">
        <v>0</v>
      </c>
      <c r="V174" s="159">
        <f t="shared" si="41"/>
        <v>0</v>
      </c>
      <c r="W174" s="159"/>
      <c r="X174" s="159" t="s">
        <v>1779</v>
      </c>
      <c r="Y174" s="149"/>
      <c r="Z174" s="149"/>
      <c r="AA174" s="149"/>
      <c r="AB174" s="149"/>
      <c r="AC174" s="149"/>
      <c r="AD174" s="149"/>
      <c r="AE174" s="149"/>
      <c r="AF174" s="149"/>
      <c r="AG174" s="149" t="s">
        <v>1780</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5">
        <v>149</v>
      </c>
      <c r="B175" s="176" t="s">
        <v>1875</v>
      </c>
      <c r="C175" s="183" t="s">
        <v>2015</v>
      </c>
      <c r="D175" s="177" t="s">
        <v>1919</v>
      </c>
      <c r="E175" s="178">
        <v>1</v>
      </c>
      <c r="F175" s="179"/>
      <c r="G175" s="180">
        <f t="shared" si="35"/>
        <v>0</v>
      </c>
      <c r="H175" s="179"/>
      <c r="I175" s="180">
        <f t="shared" si="36"/>
        <v>0</v>
      </c>
      <c r="J175" s="179"/>
      <c r="K175" s="180">
        <f t="shared" si="37"/>
        <v>0</v>
      </c>
      <c r="L175" s="180">
        <v>21</v>
      </c>
      <c r="M175" s="180">
        <f t="shared" si="38"/>
        <v>0</v>
      </c>
      <c r="N175" s="178">
        <v>0</v>
      </c>
      <c r="O175" s="178">
        <f t="shared" si="39"/>
        <v>0</v>
      </c>
      <c r="P175" s="178">
        <v>0</v>
      </c>
      <c r="Q175" s="178">
        <f t="shared" si="40"/>
        <v>0</v>
      </c>
      <c r="R175" s="180"/>
      <c r="S175" s="180" t="s">
        <v>529</v>
      </c>
      <c r="T175" s="181" t="s">
        <v>289</v>
      </c>
      <c r="U175" s="159">
        <v>0</v>
      </c>
      <c r="V175" s="159">
        <f t="shared" si="41"/>
        <v>0</v>
      </c>
      <c r="W175" s="159"/>
      <c r="X175" s="159" t="s">
        <v>1779</v>
      </c>
      <c r="Y175" s="149"/>
      <c r="Z175" s="149"/>
      <c r="AA175" s="149"/>
      <c r="AB175" s="149"/>
      <c r="AC175" s="149"/>
      <c r="AD175" s="149"/>
      <c r="AE175" s="149"/>
      <c r="AF175" s="149"/>
      <c r="AG175" s="149" t="s">
        <v>1780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283</v>
      </c>
      <c r="B176" s="162" t="s">
        <v>239</v>
      </c>
      <c r="C176" s="182" t="s">
        <v>240</v>
      </c>
      <c r="D176" s="163"/>
      <c r="E176" s="164"/>
      <c r="F176" s="165"/>
      <c r="G176" s="165">
        <f>SUMIF(AG177:AG182,"&lt;&gt;NOR",G177:G182)</f>
        <v>0</v>
      </c>
      <c r="H176" s="165"/>
      <c r="I176" s="165">
        <f>SUM(I177:I182)</f>
        <v>0</v>
      </c>
      <c r="J176" s="165"/>
      <c r="K176" s="165">
        <f>SUM(K177:K182)</f>
        <v>0</v>
      </c>
      <c r="L176" s="165"/>
      <c r="M176" s="165">
        <f>SUM(M177:M182)</f>
        <v>0</v>
      </c>
      <c r="N176" s="164"/>
      <c r="O176" s="164">
        <f>SUM(O177:O182)</f>
        <v>0</v>
      </c>
      <c r="P176" s="164"/>
      <c r="Q176" s="164">
        <f>SUM(Q177:Q182)</f>
        <v>0</v>
      </c>
      <c r="R176" s="165"/>
      <c r="S176" s="165"/>
      <c r="T176" s="166"/>
      <c r="U176" s="160"/>
      <c r="V176" s="160">
        <f>SUM(V177:V182)</f>
        <v>0</v>
      </c>
      <c r="W176" s="160"/>
      <c r="X176" s="160"/>
      <c r="AG176" t="s">
        <v>284</v>
      </c>
    </row>
    <row r="177" spans="1:60" outlineLevel="1" x14ac:dyDescent="0.2">
      <c r="A177" s="175">
        <v>150</v>
      </c>
      <c r="B177" s="176" t="s">
        <v>1877</v>
      </c>
      <c r="C177" s="183" t="s">
        <v>2016</v>
      </c>
      <c r="D177" s="177" t="s">
        <v>1340</v>
      </c>
      <c r="E177" s="178">
        <v>6</v>
      </c>
      <c r="F177" s="179"/>
      <c r="G177" s="180">
        <f t="shared" ref="G177:G182" si="42">ROUND(E177*F177,2)</f>
        <v>0</v>
      </c>
      <c r="H177" s="179"/>
      <c r="I177" s="180">
        <f t="shared" ref="I177:I182" si="43">ROUND(E177*H177,2)</f>
        <v>0</v>
      </c>
      <c r="J177" s="179"/>
      <c r="K177" s="180">
        <f t="shared" ref="K177:K182" si="44">ROUND(E177*J177,2)</f>
        <v>0</v>
      </c>
      <c r="L177" s="180">
        <v>21</v>
      </c>
      <c r="M177" s="180">
        <f t="shared" ref="M177:M182" si="45">G177*(1+L177/100)</f>
        <v>0</v>
      </c>
      <c r="N177" s="178">
        <v>0</v>
      </c>
      <c r="O177" s="178">
        <f t="shared" ref="O177:O182" si="46">ROUND(E177*N177,2)</f>
        <v>0</v>
      </c>
      <c r="P177" s="178">
        <v>0</v>
      </c>
      <c r="Q177" s="178">
        <f t="shared" ref="Q177:Q182" si="47">ROUND(E177*P177,2)</f>
        <v>0</v>
      </c>
      <c r="R177" s="180"/>
      <c r="S177" s="180" t="s">
        <v>529</v>
      </c>
      <c r="T177" s="181" t="s">
        <v>289</v>
      </c>
      <c r="U177" s="159">
        <v>0</v>
      </c>
      <c r="V177" s="159">
        <f t="shared" ref="V177:V182" si="48">ROUND(E177*U177,2)</f>
        <v>0</v>
      </c>
      <c r="W177" s="159"/>
      <c r="X177" s="159" t="s">
        <v>1779</v>
      </c>
      <c r="Y177" s="149"/>
      <c r="Z177" s="149"/>
      <c r="AA177" s="149"/>
      <c r="AB177" s="149"/>
      <c r="AC177" s="149"/>
      <c r="AD177" s="149"/>
      <c r="AE177" s="149"/>
      <c r="AF177" s="149"/>
      <c r="AG177" s="149" t="s">
        <v>1780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151</v>
      </c>
      <c r="B178" s="176" t="s">
        <v>1879</v>
      </c>
      <c r="C178" s="183" t="s">
        <v>2017</v>
      </c>
      <c r="D178" s="177" t="s">
        <v>1340</v>
      </c>
      <c r="E178" s="178">
        <v>12</v>
      </c>
      <c r="F178" s="179"/>
      <c r="G178" s="180">
        <f t="shared" si="42"/>
        <v>0</v>
      </c>
      <c r="H178" s="179"/>
      <c r="I178" s="180">
        <f t="shared" si="43"/>
        <v>0</v>
      </c>
      <c r="J178" s="179"/>
      <c r="K178" s="180">
        <f t="shared" si="44"/>
        <v>0</v>
      </c>
      <c r="L178" s="180">
        <v>21</v>
      </c>
      <c r="M178" s="180">
        <f t="shared" si="45"/>
        <v>0</v>
      </c>
      <c r="N178" s="178">
        <v>0</v>
      </c>
      <c r="O178" s="178">
        <f t="shared" si="46"/>
        <v>0</v>
      </c>
      <c r="P178" s="178">
        <v>0</v>
      </c>
      <c r="Q178" s="178">
        <f t="shared" si="47"/>
        <v>0</v>
      </c>
      <c r="R178" s="180"/>
      <c r="S178" s="180" t="s">
        <v>529</v>
      </c>
      <c r="T178" s="181" t="s">
        <v>289</v>
      </c>
      <c r="U178" s="159">
        <v>0</v>
      </c>
      <c r="V178" s="159">
        <f t="shared" si="48"/>
        <v>0</v>
      </c>
      <c r="W178" s="159"/>
      <c r="X178" s="159" t="s">
        <v>1779</v>
      </c>
      <c r="Y178" s="149"/>
      <c r="Z178" s="149"/>
      <c r="AA178" s="149"/>
      <c r="AB178" s="149"/>
      <c r="AC178" s="149"/>
      <c r="AD178" s="149"/>
      <c r="AE178" s="149"/>
      <c r="AF178" s="149"/>
      <c r="AG178" s="149" t="s">
        <v>1780</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152</v>
      </c>
      <c r="B179" s="176" t="s">
        <v>1881</v>
      </c>
      <c r="C179" s="183" t="s">
        <v>2018</v>
      </c>
      <c r="D179" s="177" t="s">
        <v>1340</v>
      </c>
      <c r="E179" s="178">
        <v>12</v>
      </c>
      <c r="F179" s="179"/>
      <c r="G179" s="180">
        <f t="shared" si="42"/>
        <v>0</v>
      </c>
      <c r="H179" s="179"/>
      <c r="I179" s="180">
        <f t="shared" si="43"/>
        <v>0</v>
      </c>
      <c r="J179" s="179"/>
      <c r="K179" s="180">
        <f t="shared" si="44"/>
        <v>0</v>
      </c>
      <c r="L179" s="180">
        <v>21</v>
      </c>
      <c r="M179" s="180">
        <f t="shared" si="45"/>
        <v>0</v>
      </c>
      <c r="N179" s="178">
        <v>0</v>
      </c>
      <c r="O179" s="178">
        <f t="shared" si="46"/>
        <v>0</v>
      </c>
      <c r="P179" s="178">
        <v>0</v>
      </c>
      <c r="Q179" s="178">
        <f t="shared" si="47"/>
        <v>0</v>
      </c>
      <c r="R179" s="180"/>
      <c r="S179" s="180" t="s">
        <v>529</v>
      </c>
      <c r="T179" s="181" t="s">
        <v>289</v>
      </c>
      <c r="U179" s="159">
        <v>0</v>
      </c>
      <c r="V179" s="159">
        <f t="shared" si="48"/>
        <v>0</v>
      </c>
      <c r="W179" s="159"/>
      <c r="X179" s="159" t="s">
        <v>1779</v>
      </c>
      <c r="Y179" s="149"/>
      <c r="Z179" s="149"/>
      <c r="AA179" s="149"/>
      <c r="AB179" s="149"/>
      <c r="AC179" s="149"/>
      <c r="AD179" s="149"/>
      <c r="AE179" s="149"/>
      <c r="AF179" s="149"/>
      <c r="AG179" s="149" t="s">
        <v>1780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153</v>
      </c>
      <c r="B180" s="176" t="s">
        <v>1883</v>
      </c>
      <c r="C180" s="183" t="s">
        <v>2019</v>
      </c>
      <c r="D180" s="177" t="s">
        <v>1340</v>
      </c>
      <c r="E180" s="178">
        <v>12</v>
      </c>
      <c r="F180" s="179"/>
      <c r="G180" s="180">
        <f t="shared" si="42"/>
        <v>0</v>
      </c>
      <c r="H180" s="179"/>
      <c r="I180" s="180">
        <f t="shared" si="43"/>
        <v>0</v>
      </c>
      <c r="J180" s="179"/>
      <c r="K180" s="180">
        <f t="shared" si="44"/>
        <v>0</v>
      </c>
      <c r="L180" s="180">
        <v>21</v>
      </c>
      <c r="M180" s="180">
        <f t="shared" si="45"/>
        <v>0</v>
      </c>
      <c r="N180" s="178">
        <v>0</v>
      </c>
      <c r="O180" s="178">
        <f t="shared" si="46"/>
        <v>0</v>
      </c>
      <c r="P180" s="178">
        <v>0</v>
      </c>
      <c r="Q180" s="178">
        <f t="shared" si="47"/>
        <v>0</v>
      </c>
      <c r="R180" s="180"/>
      <c r="S180" s="180" t="s">
        <v>529</v>
      </c>
      <c r="T180" s="181" t="s">
        <v>289</v>
      </c>
      <c r="U180" s="159">
        <v>0</v>
      </c>
      <c r="V180" s="159">
        <f t="shared" si="48"/>
        <v>0</v>
      </c>
      <c r="W180" s="159"/>
      <c r="X180" s="159" t="s">
        <v>1779</v>
      </c>
      <c r="Y180" s="149"/>
      <c r="Z180" s="149"/>
      <c r="AA180" s="149"/>
      <c r="AB180" s="149"/>
      <c r="AC180" s="149"/>
      <c r="AD180" s="149"/>
      <c r="AE180" s="149"/>
      <c r="AF180" s="149"/>
      <c r="AG180" s="149" t="s">
        <v>1780</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5">
        <v>154</v>
      </c>
      <c r="B181" s="176" t="s">
        <v>1885</v>
      </c>
      <c r="C181" s="183" t="s">
        <v>2020</v>
      </c>
      <c r="D181" s="177" t="s">
        <v>1919</v>
      </c>
      <c r="E181" s="178">
        <v>1</v>
      </c>
      <c r="F181" s="179"/>
      <c r="G181" s="180">
        <f t="shared" si="42"/>
        <v>0</v>
      </c>
      <c r="H181" s="179"/>
      <c r="I181" s="180">
        <f t="shared" si="43"/>
        <v>0</v>
      </c>
      <c r="J181" s="179"/>
      <c r="K181" s="180">
        <f t="shared" si="44"/>
        <v>0</v>
      </c>
      <c r="L181" s="180">
        <v>21</v>
      </c>
      <c r="M181" s="180">
        <f t="shared" si="45"/>
        <v>0</v>
      </c>
      <c r="N181" s="178">
        <v>0</v>
      </c>
      <c r="O181" s="178">
        <f t="shared" si="46"/>
        <v>0</v>
      </c>
      <c r="P181" s="178">
        <v>0</v>
      </c>
      <c r="Q181" s="178">
        <f t="shared" si="47"/>
        <v>0</v>
      </c>
      <c r="R181" s="180"/>
      <c r="S181" s="180" t="s">
        <v>529</v>
      </c>
      <c r="T181" s="181" t="s">
        <v>289</v>
      </c>
      <c r="U181" s="159">
        <v>0</v>
      </c>
      <c r="V181" s="159">
        <f t="shared" si="48"/>
        <v>0</v>
      </c>
      <c r="W181" s="159"/>
      <c r="X181" s="159" t="s">
        <v>1779</v>
      </c>
      <c r="Y181" s="149"/>
      <c r="Z181" s="149"/>
      <c r="AA181" s="149"/>
      <c r="AB181" s="149"/>
      <c r="AC181" s="149"/>
      <c r="AD181" s="149"/>
      <c r="AE181" s="149"/>
      <c r="AF181" s="149"/>
      <c r="AG181" s="149" t="s">
        <v>1780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5">
        <v>155</v>
      </c>
      <c r="B182" s="176" t="s">
        <v>1887</v>
      </c>
      <c r="C182" s="183" t="s">
        <v>2021</v>
      </c>
      <c r="D182" s="177" t="s">
        <v>1919</v>
      </c>
      <c r="E182" s="178">
        <v>6</v>
      </c>
      <c r="F182" s="179"/>
      <c r="G182" s="180">
        <f t="shared" si="42"/>
        <v>0</v>
      </c>
      <c r="H182" s="179"/>
      <c r="I182" s="180">
        <f t="shared" si="43"/>
        <v>0</v>
      </c>
      <c r="J182" s="179"/>
      <c r="K182" s="180">
        <f t="shared" si="44"/>
        <v>0</v>
      </c>
      <c r="L182" s="180">
        <v>21</v>
      </c>
      <c r="M182" s="180">
        <f t="shared" si="45"/>
        <v>0</v>
      </c>
      <c r="N182" s="178">
        <v>0</v>
      </c>
      <c r="O182" s="178">
        <f t="shared" si="46"/>
        <v>0</v>
      </c>
      <c r="P182" s="178">
        <v>0</v>
      </c>
      <c r="Q182" s="178">
        <f t="shared" si="47"/>
        <v>0</v>
      </c>
      <c r="R182" s="180"/>
      <c r="S182" s="180" t="s">
        <v>529</v>
      </c>
      <c r="T182" s="181" t="s">
        <v>289</v>
      </c>
      <c r="U182" s="159">
        <v>0</v>
      </c>
      <c r="V182" s="159">
        <f t="shared" si="48"/>
        <v>0</v>
      </c>
      <c r="W182" s="159"/>
      <c r="X182" s="159" t="s">
        <v>1779</v>
      </c>
      <c r="Y182" s="149"/>
      <c r="Z182" s="149"/>
      <c r="AA182" s="149"/>
      <c r="AB182" s="149"/>
      <c r="AC182" s="149"/>
      <c r="AD182" s="149"/>
      <c r="AE182" s="149"/>
      <c r="AF182" s="149"/>
      <c r="AG182" s="149" t="s">
        <v>1780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1" t="s">
        <v>283</v>
      </c>
      <c r="B183" s="162" t="s">
        <v>241</v>
      </c>
      <c r="C183" s="182" t="s">
        <v>242</v>
      </c>
      <c r="D183" s="163"/>
      <c r="E183" s="164"/>
      <c r="F183" s="165"/>
      <c r="G183" s="165">
        <f>SUMIF(AG184:AG189,"&lt;&gt;NOR",G184:G189)</f>
        <v>0</v>
      </c>
      <c r="H183" s="165"/>
      <c r="I183" s="165">
        <f>SUM(I184:I189)</f>
        <v>0</v>
      </c>
      <c r="J183" s="165"/>
      <c r="K183" s="165">
        <f>SUM(K184:K189)</f>
        <v>0</v>
      </c>
      <c r="L183" s="165"/>
      <c r="M183" s="165">
        <f>SUM(M184:M189)</f>
        <v>0</v>
      </c>
      <c r="N183" s="164"/>
      <c r="O183" s="164">
        <f>SUM(O184:O189)</f>
        <v>0</v>
      </c>
      <c r="P183" s="164"/>
      <c r="Q183" s="164">
        <f>SUM(Q184:Q189)</f>
        <v>0</v>
      </c>
      <c r="R183" s="165"/>
      <c r="S183" s="165"/>
      <c r="T183" s="166"/>
      <c r="U183" s="160"/>
      <c r="V183" s="160">
        <f>SUM(V184:V189)</f>
        <v>0</v>
      </c>
      <c r="W183" s="160"/>
      <c r="X183" s="160"/>
      <c r="AG183" t="s">
        <v>284</v>
      </c>
    </row>
    <row r="184" spans="1:60" outlineLevel="1" x14ac:dyDescent="0.2">
      <c r="A184" s="175">
        <v>156</v>
      </c>
      <c r="B184" s="176" t="s">
        <v>1889</v>
      </c>
      <c r="C184" s="183" t="s">
        <v>2016</v>
      </c>
      <c r="D184" s="177" t="s">
        <v>1340</v>
      </c>
      <c r="E184" s="178">
        <v>6</v>
      </c>
      <c r="F184" s="179"/>
      <c r="G184" s="180">
        <f t="shared" ref="G184:G189" si="49">ROUND(E184*F184,2)</f>
        <v>0</v>
      </c>
      <c r="H184" s="179"/>
      <c r="I184" s="180">
        <f t="shared" ref="I184:I189" si="50">ROUND(E184*H184,2)</f>
        <v>0</v>
      </c>
      <c r="J184" s="179"/>
      <c r="K184" s="180">
        <f t="shared" ref="K184:K189" si="51">ROUND(E184*J184,2)</f>
        <v>0</v>
      </c>
      <c r="L184" s="180">
        <v>21</v>
      </c>
      <c r="M184" s="180">
        <f t="shared" ref="M184:M189" si="52">G184*(1+L184/100)</f>
        <v>0</v>
      </c>
      <c r="N184" s="178">
        <v>0</v>
      </c>
      <c r="O184" s="178">
        <f t="shared" ref="O184:O189" si="53">ROUND(E184*N184,2)</f>
        <v>0</v>
      </c>
      <c r="P184" s="178">
        <v>0</v>
      </c>
      <c r="Q184" s="178">
        <f t="shared" ref="Q184:Q189" si="54">ROUND(E184*P184,2)</f>
        <v>0</v>
      </c>
      <c r="R184" s="180"/>
      <c r="S184" s="180" t="s">
        <v>529</v>
      </c>
      <c r="T184" s="181" t="s">
        <v>289</v>
      </c>
      <c r="U184" s="159">
        <v>0</v>
      </c>
      <c r="V184" s="159">
        <f t="shared" ref="V184:V189" si="55">ROUND(E184*U184,2)</f>
        <v>0</v>
      </c>
      <c r="W184" s="159"/>
      <c r="X184" s="159" t="s">
        <v>1779</v>
      </c>
      <c r="Y184" s="149"/>
      <c r="Z184" s="149"/>
      <c r="AA184" s="149"/>
      <c r="AB184" s="149"/>
      <c r="AC184" s="149"/>
      <c r="AD184" s="149"/>
      <c r="AE184" s="149"/>
      <c r="AF184" s="149"/>
      <c r="AG184" s="149" t="s">
        <v>1780</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5">
        <v>157</v>
      </c>
      <c r="B185" s="176" t="s">
        <v>1891</v>
      </c>
      <c r="C185" s="183" t="s">
        <v>2017</v>
      </c>
      <c r="D185" s="177" t="s">
        <v>1340</v>
      </c>
      <c r="E185" s="178">
        <v>12</v>
      </c>
      <c r="F185" s="179"/>
      <c r="G185" s="180">
        <f t="shared" si="49"/>
        <v>0</v>
      </c>
      <c r="H185" s="179"/>
      <c r="I185" s="180">
        <f t="shared" si="50"/>
        <v>0</v>
      </c>
      <c r="J185" s="179"/>
      <c r="K185" s="180">
        <f t="shared" si="51"/>
        <v>0</v>
      </c>
      <c r="L185" s="180">
        <v>21</v>
      </c>
      <c r="M185" s="180">
        <f t="shared" si="52"/>
        <v>0</v>
      </c>
      <c r="N185" s="178">
        <v>0</v>
      </c>
      <c r="O185" s="178">
        <f t="shared" si="53"/>
        <v>0</v>
      </c>
      <c r="P185" s="178">
        <v>0</v>
      </c>
      <c r="Q185" s="178">
        <f t="shared" si="54"/>
        <v>0</v>
      </c>
      <c r="R185" s="180"/>
      <c r="S185" s="180" t="s">
        <v>529</v>
      </c>
      <c r="T185" s="181" t="s">
        <v>289</v>
      </c>
      <c r="U185" s="159">
        <v>0</v>
      </c>
      <c r="V185" s="159">
        <f t="shared" si="55"/>
        <v>0</v>
      </c>
      <c r="W185" s="159"/>
      <c r="X185" s="159" t="s">
        <v>1779</v>
      </c>
      <c r="Y185" s="149"/>
      <c r="Z185" s="149"/>
      <c r="AA185" s="149"/>
      <c r="AB185" s="149"/>
      <c r="AC185" s="149"/>
      <c r="AD185" s="149"/>
      <c r="AE185" s="149"/>
      <c r="AF185" s="149"/>
      <c r="AG185" s="149" t="s">
        <v>1780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5">
        <v>158</v>
      </c>
      <c r="B186" s="176" t="s">
        <v>1893</v>
      </c>
      <c r="C186" s="183" t="s">
        <v>2018</v>
      </c>
      <c r="D186" s="177" t="s">
        <v>1340</v>
      </c>
      <c r="E186" s="178">
        <v>12</v>
      </c>
      <c r="F186" s="179"/>
      <c r="G186" s="180">
        <f t="shared" si="49"/>
        <v>0</v>
      </c>
      <c r="H186" s="179"/>
      <c r="I186" s="180">
        <f t="shared" si="50"/>
        <v>0</v>
      </c>
      <c r="J186" s="179"/>
      <c r="K186" s="180">
        <f t="shared" si="51"/>
        <v>0</v>
      </c>
      <c r="L186" s="180">
        <v>21</v>
      </c>
      <c r="M186" s="180">
        <f t="shared" si="52"/>
        <v>0</v>
      </c>
      <c r="N186" s="178">
        <v>0</v>
      </c>
      <c r="O186" s="178">
        <f t="shared" si="53"/>
        <v>0</v>
      </c>
      <c r="P186" s="178">
        <v>0</v>
      </c>
      <c r="Q186" s="178">
        <f t="shared" si="54"/>
        <v>0</v>
      </c>
      <c r="R186" s="180"/>
      <c r="S186" s="180" t="s">
        <v>529</v>
      </c>
      <c r="T186" s="181" t="s">
        <v>289</v>
      </c>
      <c r="U186" s="159">
        <v>0</v>
      </c>
      <c r="V186" s="159">
        <f t="shared" si="55"/>
        <v>0</v>
      </c>
      <c r="W186" s="159"/>
      <c r="X186" s="159" t="s">
        <v>1779</v>
      </c>
      <c r="Y186" s="149"/>
      <c r="Z186" s="149"/>
      <c r="AA186" s="149"/>
      <c r="AB186" s="149"/>
      <c r="AC186" s="149"/>
      <c r="AD186" s="149"/>
      <c r="AE186" s="149"/>
      <c r="AF186" s="149"/>
      <c r="AG186" s="149" t="s">
        <v>1780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5">
        <v>159</v>
      </c>
      <c r="B187" s="176" t="s">
        <v>1895</v>
      </c>
      <c r="C187" s="183" t="s">
        <v>2019</v>
      </c>
      <c r="D187" s="177" t="s">
        <v>1340</v>
      </c>
      <c r="E187" s="178">
        <v>12</v>
      </c>
      <c r="F187" s="179"/>
      <c r="G187" s="180">
        <f t="shared" si="49"/>
        <v>0</v>
      </c>
      <c r="H187" s="179"/>
      <c r="I187" s="180">
        <f t="shared" si="50"/>
        <v>0</v>
      </c>
      <c r="J187" s="179"/>
      <c r="K187" s="180">
        <f t="shared" si="51"/>
        <v>0</v>
      </c>
      <c r="L187" s="180">
        <v>21</v>
      </c>
      <c r="M187" s="180">
        <f t="shared" si="52"/>
        <v>0</v>
      </c>
      <c r="N187" s="178">
        <v>0</v>
      </c>
      <c r="O187" s="178">
        <f t="shared" si="53"/>
        <v>0</v>
      </c>
      <c r="P187" s="178">
        <v>0</v>
      </c>
      <c r="Q187" s="178">
        <f t="shared" si="54"/>
        <v>0</v>
      </c>
      <c r="R187" s="180"/>
      <c r="S187" s="180" t="s">
        <v>529</v>
      </c>
      <c r="T187" s="181" t="s">
        <v>289</v>
      </c>
      <c r="U187" s="159">
        <v>0</v>
      </c>
      <c r="V187" s="159">
        <f t="shared" si="55"/>
        <v>0</v>
      </c>
      <c r="W187" s="159"/>
      <c r="X187" s="159" t="s">
        <v>1779</v>
      </c>
      <c r="Y187" s="149"/>
      <c r="Z187" s="149"/>
      <c r="AA187" s="149"/>
      <c r="AB187" s="149"/>
      <c r="AC187" s="149"/>
      <c r="AD187" s="149"/>
      <c r="AE187" s="149"/>
      <c r="AF187" s="149"/>
      <c r="AG187" s="149" t="s">
        <v>1780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5">
        <v>160</v>
      </c>
      <c r="B188" s="176" t="s">
        <v>1897</v>
      </c>
      <c r="C188" s="183" t="s">
        <v>2020</v>
      </c>
      <c r="D188" s="177" t="s">
        <v>1919</v>
      </c>
      <c r="E188" s="178">
        <v>1</v>
      </c>
      <c r="F188" s="179"/>
      <c r="G188" s="180">
        <f t="shared" si="49"/>
        <v>0</v>
      </c>
      <c r="H188" s="179"/>
      <c r="I188" s="180">
        <f t="shared" si="50"/>
        <v>0</v>
      </c>
      <c r="J188" s="179"/>
      <c r="K188" s="180">
        <f t="shared" si="51"/>
        <v>0</v>
      </c>
      <c r="L188" s="180">
        <v>21</v>
      </c>
      <c r="M188" s="180">
        <f t="shared" si="52"/>
        <v>0</v>
      </c>
      <c r="N188" s="178">
        <v>0</v>
      </c>
      <c r="O188" s="178">
        <f t="shared" si="53"/>
        <v>0</v>
      </c>
      <c r="P188" s="178">
        <v>0</v>
      </c>
      <c r="Q188" s="178">
        <f t="shared" si="54"/>
        <v>0</v>
      </c>
      <c r="R188" s="180"/>
      <c r="S188" s="180" t="s">
        <v>529</v>
      </c>
      <c r="T188" s="181" t="s">
        <v>289</v>
      </c>
      <c r="U188" s="159">
        <v>0</v>
      </c>
      <c r="V188" s="159">
        <f t="shared" si="55"/>
        <v>0</v>
      </c>
      <c r="W188" s="159"/>
      <c r="X188" s="159" t="s">
        <v>1779</v>
      </c>
      <c r="Y188" s="149"/>
      <c r="Z188" s="149"/>
      <c r="AA188" s="149"/>
      <c r="AB188" s="149"/>
      <c r="AC188" s="149"/>
      <c r="AD188" s="149"/>
      <c r="AE188" s="149"/>
      <c r="AF188" s="149"/>
      <c r="AG188" s="149" t="s">
        <v>1780</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5">
        <v>161</v>
      </c>
      <c r="B189" s="176" t="s">
        <v>1899</v>
      </c>
      <c r="C189" s="183" t="s">
        <v>2021</v>
      </c>
      <c r="D189" s="177" t="s">
        <v>1919</v>
      </c>
      <c r="E189" s="178">
        <v>6</v>
      </c>
      <c r="F189" s="179"/>
      <c r="G189" s="180">
        <f t="shared" si="49"/>
        <v>0</v>
      </c>
      <c r="H189" s="179"/>
      <c r="I189" s="180">
        <f t="shared" si="50"/>
        <v>0</v>
      </c>
      <c r="J189" s="179"/>
      <c r="K189" s="180">
        <f t="shared" si="51"/>
        <v>0</v>
      </c>
      <c r="L189" s="180">
        <v>21</v>
      </c>
      <c r="M189" s="180">
        <f t="shared" si="52"/>
        <v>0</v>
      </c>
      <c r="N189" s="178">
        <v>0</v>
      </c>
      <c r="O189" s="178">
        <f t="shared" si="53"/>
        <v>0</v>
      </c>
      <c r="P189" s="178">
        <v>0</v>
      </c>
      <c r="Q189" s="178">
        <f t="shared" si="54"/>
        <v>0</v>
      </c>
      <c r="R189" s="180"/>
      <c r="S189" s="180" t="s">
        <v>529</v>
      </c>
      <c r="T189" s="181" t="s">
        <v>289</v>
      </c>
      <c r="U189" s="159">
        <v>0</v>
      </c>
      <c r="V189" s="159">
        <f t="shared" si="55"/>
        <v>0</v>
      </c>
      <c r="W189" s="159"/>
      <c r="X189" s="159" t="s">
        <v>1779</v>
      </c>
      <c r="Y189" s="149"/>
      <c r="Z189" s="149"/>
      <c r="AA189" s="149"/>
      <c r="AB189" s="149"/>
      <c r="AC189" s="149"/>
      <c r="AD189" s="149"/>
      <c r="AE189" s="149"/>
      <c r="AF189" s="149"/>
      <c r="AG189" s="149" t="s">
        <v>1780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1" t="s">
        <v>283</v>
      </c>
      <c r="B190" s="162" t="s">
        <v>243</v>
      </c>
      <c r="C190" s="182" t="s">
        <v>244</v>
      </c>
      <c r="D190" s="163"/>
      <c r="E190" s="164"/>
      <c r="F190" s="165"/>
      <c r="G190" s="165">
        <f>SUMIF(AG191:AG197,"&lt;&gt;NOR",G191:G197)</f>
        <v>0</v>
      </c>
      <c r="H190" s="165"/>
      <c r="I190" s="165">
        <f>SUM(I191:I197)</f>
        <v>0</v>
      </c>
      <c r="J190" s="165"/>
      <c r="K190" s="165">
        <f>SUM(K191:K197)</f>
        <v>0</v>
      </c>
      <c r="L190" s="165"/>
      <c r="M190" s="165">
        <f>SUM(M191:M197)</f>
        <v>0</v>
      </c>
      <c r="N190" s="164"/>
      <c r="O190" s="164">
        <f>SUM(O191:O197)</f>
        <v>0</v>
      </c>
      <c r="P190" s="164"/>
      <c r="Q190" s="164">
        <f>SUM(Q191:Q197)</f>
        <v>0</v>
      </c>
      <c r="R190" s="165"/>
      <c r="S190" s="165"/>
      <c r="T190" s="166"/>
      <c r="U190" s="160"/>
      <c r="V190" s="160">
        <f>SUM(V191:V197)</f>
        <v>0</v>
      </c>
      <c r="W190" s="160"/>
      <c r="X190" s="160"/>
      <c r="AG190" t="s">
        <v>284</v>
      </c>
    </row>
    <row r="191" spans="1:60" outlineLevel="1" x14ac:dyDescent="0.2">
      <c r="A191" s="175">
        <v>162</v>
      </c>
      <c r="B191" s="176" t="s">
        <v>1901</v>
      </c>
      <c r="C191" s="183" t="s">
        <v>2022</v>
      </c>
      <c r="D191" s="177" t="s">
        <v>1340</v>
      </c>
      <c r="E191" s="178">
        <v>1</v>
      </c>
      <c r="F191" s="179"/>
      <c r="G191" s="180">
        <f t="shared" ref="G191:G197" si="56">ROUND(E191*F191,2)</f>
        <v>0</v>
      </c>
      <c r="H191" s="179"/>
      <c r="I191" s="180">
        <f t="shared" ref="I191:I197" si="57">ROUND(E191*H191,2)</f>
        <v>0</v>
      </c>
      <c r="J191" s="179"/>
      <c r="K191" s="180">
        <f t="shared" ref="K191:K197" si="58">ROUND(E191*J191,2)</f>
        <v>0</v>
      </c>
      <c r="L191" s="180">
        <v>21</v>
      </c>
      <c r="M191" s="180">
        <f t="shared" ref="M191:M197" si="59">G191*(1+L191/100)</f>
        <v>0</v>
      </c>
      <c r="N191" s="178">
        <v>0</v>
      </c>
      <c r="O191" s="178">
        <f t="shared" ref="O191:O197" si="60">ROUND(E191*N191,2)</f>
        <v>0</v>
      </c>
      <c r="P191" s="178">
        <v>0</v>
      </c>
      <c r="Q191" s="178">
        <f t="shared" ref="Q191:Q197" si="61">ROUND(E191*P191,2)</f>
        <v>0</v>
      </c>
      <c r="R191" s="180"/>
      <c r="S191" s="180" t="s">
        <v>529</v>
      </c>
      <c r="T191" s="181" t="s">
        <v>289</v>
      </c>
      <c r="U191" s="159">
        <v>0</v>
      </c>
      <c r="V191" s="159">
        <f t="shared" ref="V191:V197" si="62">ROUND(E191*U191,2)</f>
        <v>0</v>
      </c>
      <c r="W191" s="159"/>
      <c r="X191" s="159" t="s">
        <v>1779</v>
      </c>
      <c r="Y191" s="149"/>
      <c r="Z191" s="149"/>
      <c r="AA191" s="149"/>
      <c r="AB191" s="149"/>
      <c r="AC191" s="149"/>
      <c r="AD191" s="149"/>
      <c r="AE191" s="149"/>
      <c r="AF191" s="149"/>
      <c r="AG191" s="149" t="s">
        <v>1780</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5">
        <v>163</v>
      </c>
      <c r="B192" s="176" t="s">
        <v>1903</v>
      </c>
      <c r="C192" s="183" t="s">
        <v>2023</v>
      </c>
      <c r="D192" s="177" t="s">
        <v>1340</v>
      </c>
      <c r="E192" s="178">
        <v>1</v>
      </c>
      <c r="F192" s="179"/>
      <c r="G192" s="180">
        <f t="shared" si="56"/>
        <v>0</v>
      </c>
      <c r="H192" s="179"/>
      <c r="I192" s="180">
        <f t="shared" si="57"/>
        <v>0</v>
      </c>
      <c r="J192" s="179"/>
      <c r="K192" s="180">
        <f t="shared" si="58"/>
        <v>0</v>
      </c>
      <c r="L192" s="180">
        <v>21</v>
      </c>
      <c r="M192" s="180">
        <f t="shared" si="59"/>
        <v>0</v>
      </c>
      <c r="N192" s="178">
        <v>0</v>
      </c>
      <c r="O192" s="178">
        <f t="shared" si="60"/>
        <v>0</v>
      </c>
      <c r="P192" s="178">
        <v>0</v>
      </c>
      <c r="Q192" s="178">
        <f t="shared" si="61"/>
        <v>0</v>
      </c>
      <c r="R192" s="180"/>
      <c r="S192" s="180" t="s">
        <v>529</v>
      </c>
      <c r="T192" s="181" t="s">
        <v>289</v>
      </c>
      <c r="U192" s="159">
        <v>0</v>
      </c>
      <c r="V192" s="159">
        <f t="shared" si="62"/>
        <v>0</v>
      </c>
      <c r="W192" s="159"/>
      <c r="X192" s="159" t="s">
        <v>1779</v>
      </c>
      <c r="Y192" s="149"/>
      <c r="Z192" s="149"/>
      <c r="AA192" s="149"/>
      <c r="AB192" s="149"/>
      <c r="AC192" s="149"/>
      <c r="AD192" s="149"/>
      <c r="AE192" s="149"/>
      <c r="AF192" s="149"/>
      <c r="AG192" s="149" t="s">
        <v>1780</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5">
        <v>164</v>
      </c>
      <c r="B193" s="176" t="s">
        <v>1905</v>
      </c>
      <c r="C193" s="183" t="s">
        <v>2024</v>
      </c>
      <c r="D193" s="177" t="s">
        <v>1340</v>
      </c>
      <c r="E193" s="178">
        <v>1</v>
      </c>
      <c r="F193" s="179"/>
      <c r="G193" s="180">
        <f t="shared" si="56"/>
        <v>0</v>
      </c>
      <c r="H193" s="179"/>
      <c r="I193" s="180">
        <f t="shared" si="57"/>
        <v>0</v>
      </c>
      <c r="J193" s="179"/>
      <c r="K193" s="180">
        <f t="shared" si="58"/>
        <v>0</v>
      </c>
      <c r="L193" s="180">
        <v>21</v>
      </c>
      <c r="M193" s="180">
        <f t="shared" si="59"/>
        <v>0</v>
      </c>
      <c r="N193" s="178">
        <v>0</v>
      </c>
      <c r="O193" s="178">
        <f t="shared" si="60"/>
        <v>0</v>
      </c>
      <c r="P193" s="178">
        <v>0</v>
      </c>
      <c r="Q193" s="178">
        <f t="shared" si="61"/>
        <v>0</v>
      </c>
      <c r="R193" s="180"/>
      <c r="S193" s="180" t="s">
        <v>529</v>
      </c>
      <c r="T193" s="181" t="s">
        <v>289</v>
      </c>
      <c r="U193" s="159">
        <v>0</v>
      </c>
      <c r="V193" s="159">
        <f t="shared" si="62"/>
        <v>0</v>
      </c>
      <c r="W193" s="159"/>
      <c r="X193" s="159" t="s">
        <v>1779</v>
      </c>
      <c r="Y193" s="149"/>
      <c r="Z193" s="149"/>
      <c r="AA193" s="149"/>
      <c r="AB193" s="149"/>
      <c r="AC193" s="149"/>
      <c r="AD193" s="149"/>
      <c r="AE193" s="149"/>
      <c r="AF193" s="149"/>
      <c r="AG193" s="149" t="s">
        <v>1780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5">
        <v>165</v>
      </c>
      <c r="B194" s="176" t="s">
        <v>1907</v>
      </c>
      <c r="C194" s="183" t="s">
        <v>2025</v>
      </c>
      <c r="D194" s="177" t="s">
        <v>1340</v>
      </c>
      <c r="E194" s="178">
        <v>2</v>
      </c>
      <c r="F194" s="179"/>
      <c r="G194" s="180">
        <f t="shared" si="56"/>
        <v>0</v>
      </c>
      <c r="H194" s="179"/>
      <c r="I194" s="180">
        <f t="shared" si="57"/>
        <v>0</v>
      </c>
      <c r="J194" s="179"/>
      <c r="K194" s="180">
        <f t="shared" si="58"/>
        <v>0</v>
      </c>
      <c r="L194" s="180">
        <v>21</v>
      </c>
      <c r="M194" s="180">
        <f t="shared" si="59"/>
        <v>0</v>
      </c>
      <c r="N194" s="178">
        <v>0</v>
      </c>
      <c r="O194" s="178">
        <f t="shared" si="60"/>
        <v>0</v>
      </c>
      <c r="P194" s="178">
        <v>0</v>
      </c>
      <c r="Q194" s="178">
        <f t="shared" si="61"/>
        <v>0</v>
      </c>
      <c r="R194" s="180"/>
      <c r="S194" s="180" t="s">
        <v>529</v>
      </c>
      <c r="T194" s="181" t="s">
        <v>289</v>
      </c>
      <c r="U194" s="159">
        <v>0</v>
      </c>
      <c r="V194" s="159">
        <f t="shared" si="62"/>
        <v>0</v>
      </c>
      <c r="W194" s="159"/>
      <c r="X194" s="159" t="s">
        <v>1779</v>
      </c>
      <c r="Y194" s="149"/>
      <c r="Z194" s="149"/>
      <c r="AA194" s="149"/>
      <c r="AB194" s="149"/>
      <c r="AC194" s="149"/>
      <c r="AD194" s="149"/>
      <c r="AE194" s="149"/>
      <c r="AF194" s="149"/>
      <c r="AG194" s="149" t="s">
        <v>1780</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5">
        <v>166</v>
      </c>
      <c r="B195" s="176" t="s">
        <v>1909</v>
      </c>
      <c r="C195" s="183" t="s">
        <v>2026</v>
      </c>
      <c r="D195" s="177" t="s">
        <v>1340</v>
      </c>
      <c r="E195" s="178">
        <v>2</v>
      </c>
      <c r="F195" s="179"/>
      <c r="G195" s="180">
        <f t="shared" si="56"/>
        <v>0</v>
      </c>
      <c r="H195" s="179"/>
      <c r="I195" s="180">
        <f t="shared" si="57"/>
        <v>0</v>
      </c>
      <c r="J195" s="179"/>
      <c r="K195" s="180">
        <f t="shared" si="58"/>
        <v>0</v>
      </c>
      <c r="L195" s="180">
        <v>21</v>
      </c>
      <c r="M195" s="180">
        <f t="shared" si="59"/>
        <v>0</v>
      </c>
      <c r="N195" s="178">
        <v>0</v>
      </c>
      <c r="O195" s="178">
        <f t="shared" si="60"/>
        <v>0</v>
      </c>
      <c r="P195" s="178">
        <v>0</v>
      </c>
      <c r="Q195" s="178">
        <f t="shared" si="61"/>
        <v>0</v>
      </c>
      <c r="R195" s="180"/>
      <c r="S195" s="180" t="s">
        <v>529</v>
      </c>
      <c r="T195" s="181" t="s">
        <v>289</v>
      </c>
      <c r="U195" s="159">
        <v>0</v>
      </c>
      <c r="V195" s="159">
        <f t="shared" si="62"/>
        <v>0</v>
      </c>
      <c r="W195" s="159"/>
      <c r="X195" s="159" t="s">
        <v>1779</v>
      </c>
      <c r="Y195" s="149"/>
      <c r="Z195" s="149"/>
      <c r="AA195" s="149"/>
      <c r="AB195" s="149"/>
      <c r="AC195" s="149"/>
      <c r="AD195" s="149"/>
      <c r="AE195" s="149"/>
      <c r="AF195" s="149"/>
      <c r="AG195" s="149" t="s">
        <v>1780</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5">
        <v>167</v>
      </c>
      <c r="B196" s="176" t="s">
        <v>1911</v>
      </c>
      <c r="C196" s="183" t="s">
        <v>2020</v>
      </c>
      <c r="D196" s="177" t="s">
        <v>1340</v>
      </c>
      <c r="E196" s="178">
        <v>1</v>
      </c>
      <c r="F196" s="179"/>
      <c r="G196" s="180">
        <f t="shared" si="56"/>
        <v>0</v>
      </c>
      <c r="H196" s="179"/>
      <c r="I196" s="180">
        <f t="shared" si="57"/>
        <v>0</v>
      </c>
      <c r="J196" s="179"/>
      <c r="K196" s="180">
        <f t="shared" si="58"/>
        <v>0</v>
      </c>
      <c r="L196" s="180">
        <v>21</v>
      </c>
      <c r="M196" s="180">
        <f t="shared" si="59"/>
        <v>0</v>
      </c>
      <c r="N196" s="178">
        <v>0</v>
      </c>
      <c r="O196" s="178">
        <f t="shared" si="60"/>
        <v>0</v>
      </c>
      <c r="P196" s="178">
        <v>0</v>
      </c>
      <c r="Q196" s="178">
        <f t="shared" si="61"/>
        <v>0</v>
      </c>
      <c r="R196" s="180"/>
      <c r="S196" s="180" t="s">
        <v>529</v>
      </c>
      <c r="T196" s="181" t="s">
        <v>289</v>
      </c>
      <c r="U196" s="159">
        <v>0</v>
      </c>
      <c r="V196" s="159">
        <f t="shared" si="62"/>
        <v>0</v>
      </c>
      <c r="W196" s="159"/>
      <c r="X196" s="159" t="s">
        <v>1779</v>
      </c>
      <c r="Y196" s="149"/>
      <c r="Z196" s="149"/>
      <c r="AA196" s="149"/>
      <c r="AB196" s="149"/>
      <c r="AC196" s="149"/>
      <c r="AD196" s="149"/>
      <c r="AE196" s="149"/>
      <c r="AF196" s="149"/>
      <c r="AG196" s="149" t="s">
        <v>1780</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8">
        <v>168</v>
      </c>
      <c r="B197" s="169" t="s">
        <v>1913</v>
      </c>
      <c r="C197" s="184" t="s">
        <v>2021</v>
      </c>
      <c r="D197" s="170" t="s">
        <v>1340</v>
      </c>
      <c r="E197" s="171">
        <v>1</v>
      </c>
      <c r="F197" s="172"/>
      <c r="G197" s="173">
        <f t="shared" si="56"/>
        <v>0</v>
      </c>
      <c r="H197" s="172"/>
      <c r="I197" s="173">
        <f t="shared" si="57"/>
        <v>0</v>
      </c>
      <c r="J197" s="172"/>
      <c r="K197" s="173">
        <f t="shared" si="58"/>
        <v>0</v>
      </c>
      <c r="L197" s="173">
        <v>21</v>
      </c>
      <c r="M197" s="173">
        <f t="shared" si="59"/>
        <v>0</v>
      </c>
      <c r="N197" s="171">
        <v>0</v>
      </c>
      <c r="O197" s="171">
        <f t="shared" si="60"/>
        <v>0</v>
      </c>
      <c r="P197" s="171">
        <v>0</v>
      </c>
      <c r="Q197" s="171">
        <f t="shared" si="61"/>
        <v>0</v>
      </c>
      <c r="R197" s="173"/>
      <c r="S197" s="173" t="s">
        <v>529</v>
      </c>
      <c r="T197" s="174" t="s">
        <v>289</v>
      </c>
      <c r="U197" s="159">
        <v>0</v>
      </c>
      <c r="V197" s="159">
        <f t="shared" si="62"/>
        <v>0</v>
      </c>
      <c r="W197" s="159"/>
      <c r="X197" s="159" t="s">
        <v>1779</v>
      </c>
      <c r="Y197" s="149"/>
      <c r="Z197" s="149"/>
      <c r="AA197" s="149"/>
      <c r="AB197" s="149"/>
      <c r="AC197" s="149"/>
      <c r="AD197" s="149"/>
      <c r="AE197" s="149"/>
      <c r="AF197" s="149"/>
      <c r="AG197" s="149" t="s">
        <v>1780</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x14ac:dyDescent="0.2">
      <c r="A198" s="3"/>
      <c r="B198" s="4"/>
      <c r="C198" s="185"/>
      <c r="D198" s="6"/>
      <c r="E198" s="3"/>
      <c r="F198" s="3"/>
      <c r="G198" s="3"/>
      <c r="H198" s="3"/>
      <c r="I198" s="3"/>
      <c r="J198" s="3"/>
      <c r="K198" s="3"/>
      <c r="L198" s="3"/>
      <c r="M198" s="3"/>
      <c r="N198" s="3"/>
      <c r="O198" s="3"/>
      <c r="P198" s="3"/>
      <c r="Q198" s="3"/>
      <c r="R198" s="3"/>
      <c r="S198" s="3"/>
      <c r="T198" s="3"/>
      <c r="U198" s="3"/>
      <c r="V198" s="3"/>
      <c r="W198" s="3"/>
      <c r="X198" s="3"/>
      <c r="AE198">
        <v>15</v>
      </c>
      <c r="AF198">
        <v>21</v>
      </c>
      <c r="AG198" t="s">
        <v>270</v>
      </c>
    </row>
    <row r="199" spans="1:60" x14ac:dyDescent="0.2">
      <c r="A199" s="152"/>
      <c r="B199" s="153" t="s">
        <v>29</v>
      </c>
      <c r="C199" s="186"/>
      <c r="D199" s="154"/>
      <c r="E199" s="155"/>
      <c r="F199" s="155"/>
      <c r="G199" s="167">
        <f>G8+G72+G85+G89+G92+G95+G98+G101+G104+G107+G110+G113+G116+G120+G123+G126+G132+G144+G156+G176+G183+G190</f>
        <v>0</v>
      </c>
      <c r="H199" s="3"/>
      <c r="I199" s="3"/>
      <c r="J199" s="3"/>
      <c r="K199" s="3"/>
      <c r="L199" s="3"/>
      <c r="M199" s="3"/>
      <c r="N199" s="3"/>
      <c r="O199" s="3"/>
      <c r="P199" s="3"/>
      <c r="Q199" s="3"/>
      <c r="R199" s="3"/>
      <c r="S199" s="3"/>
      <c r="T199" s="3"/>
      <c r="U199" s="3"/>
      <c r="V199" s="3"/>
      <c r="W199" s="3"/>
      <c r="X199" s="3"/>
      <c r="AE199">
        <f>SUMIF(L7:L197,AE198,G7:G197)</f>
        <v>0</v>
      </c>
      <c r="AF199">
        <f>SUMIF(L7:L197,AF198,G7:G197)</f>
        <v>0</v>
      </c>
      <c r="AG199" t="s">
        <v>296</v>
      </c>
    </row>
    <row r="200" spans="1:60" x14ac:dyDescent="0.2">
      <c r="C200" s="187"/>
      <c r="D200" s="10"/>
      <c r="AG200" t="s">
        <v>297</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56"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71</v>
      </c>
      <c r="C4" s="259" t="s">
        <v>72</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52</v>
      </c>
      <c r="C8" s="182" t="s">
        <v>98</v>
      </c>
      <c r="D8" s="163"/>
      <c r="E8" s="164"/>
      <c r="F8" s="165"/>
      <c r="G8" s="165">
        <f>SUMIF(AG9:AG30,"&lt;&gt;NOR",G9:G30)</f>
        <v>0</v>
      </c>
      <c r="H8" s="165"/>
      <c r="I8" s="165">
        <f>SUM(I9:I30)</f>
        <v>0</v>
      </c>
      <c r="J8" s="165"/>
      <c r="K8" s="165">
        <f>SUM(K9:K30)</f>
        <v>0</v>
      </c>
      <c r="L8" s="165"/>
      <c r="M8" s="165">
        <f>SUM(M9:M30)</f>
        <v>0</v>
      </c>
      <c r="N8" s="164"/>
      <c r="O8" s="164">
        <f>SUM(O9:O30)</f>
        <v>15.51</v>
      </c>
      <c r="P8" s="164"/>
      <c r="Q8" s="164">
        <f>SUM(Q9:Q30)</f>
        <v>0</v>
      </c>
      <c r="R8" s="165"/>
      <c r="S8" s="165"/>
      <c r="T8" s="166"/>
      <c r="U8" s="160"/>
      <c r="V8" s="160">
        <f>SUM(V9:V30)</f>
        <v>27.65</v>
      </c>
      <c r="W8" s="160"/>
      <c r="X8" s="160"/>
      <c r="AG8" t="s">
        <v>284</v>
      </c>
    </row>
    <row r="9" spans="1:60" outlineLevel="1" x14ac:dyDescent="0.2">
      <c r="A9" s="168">
        <v>1</v>
      </c>
      <c r="B9" s="169" t="s">
        <v>320</v>
      </c>
      <c r="C9" s="184" t="s">
        <v>321</v>
      </c>
      <c r="D9" s="170" t="s">
        <v>314</v>
      </c>
      <c r="E9" s="171">
        <v>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315</v>
      </c>
      <c r="S9" s="173" t="s">
        <v>288</v>
      </c>
      <c r="T9" s="174" t="s">
        <v>288</v>
      </c>
      <c r="U9" s="159">
        <v>3.5329999999999999</v>
      </c>
      <c r="V9" s="159">
        <f>ROUND(E9*U9,2)</f>
        <v>10.6</v>
      </c>
      <c r="W9" s="159"/>
      <c r="X9" s="159" t="s">
        <v>302</v>
      </c>
      <c r="Y9" s="149"/>
      <c r="Z9" s="149"/>
      <c r="AA9" s="149"/>
      <c r="AB9" s="149"/>
      <c r="AC9" s="149"/>
      <c r="AD9" s="149"/>
      <c r="AE9" s="149"/>
      <c r="AF9" s="149"/>
      <c r="AG9" s="149" t="s">
        <v>303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62" t="s">
        <v>322</v>
      </c>
      <c r="D10" s="263"/>
      <c r="E10" s="263"/>
      <c r="F10" s="263"/>
      <c r="G10" s="263"/>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305</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195" t="s">
        <v>2027</v>
      </c>
      <c r="D11" s="188"/>
      <c r="E11" s="189">
        <v>3</v>
      </c>
      <c r="F11" s="159"/>
      <c r="G11" s="159"/>
      <c r="H11" s="159"/>
      <c r="I11" s="159"/>
      <c r="J11" s="159"/>
      <c r="K11" s="159"/>
      <c r="L11" s="159"/>
      <c r="M11" s="159"/>
      <c r="N11" s="158"/>
      <c r="O11" s="158"/>
      <c r="P11" s="158"/>
      <c r="Q11" s="158"/>
      <c r="R11" s="159"/>
      <c r="S11" s="159"/>
      <c r="T11" s="159"/>
      <c r="U11" s="159"/>
      <c r="V11" s="159"/>
      <c r="W11" s="159"/>
      <c r="X11" s="159"/>
      <c r="Y11" s="149"/>
      <c r="Z11" s="149"/>
      <c r="AA11" s="149"/>
      <c r="AB11" s="149"/>
      <c r="AC11" s="149"/>
      <c r="AD11" s="149"/>
      <c r="AE11" s="149"/>
      <c r="AF11" s="149"/>
      <c r="AG11" s="149" t="s">
        <v>307</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68">
        <v>2</v>
      </c>
      <c r="B12" s="169" t="s">
        <v>334</v>
      </c>
      <c r="C12" s="184" t="s">
        <v>335</v>
      </c>
      <c r="D12" s="170" t="s">
        <v>314</v>
      </c>
      <c r="E12" s="171">
        <v>1.8</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315</v>
      </c>
      <c r="S12" s="173" t="s">
        <v>288</v>
      </c>
      <c r="T12" s="174" t="s">
        <v>288</v>
      </c>
      <c r="U12" s="159">
        <v>0.01</v>
      </c>
      <c r="V12" s="159">
        <f>ROUND(E12*U12,2)</f>
        <v>0.02</v>
      </c>
      <c r="W12" s="159"/>
      <c r="X12" s="159" t="s">
        <v>302</v>
      </c>
      <c r="Y12" s="149"/>
      <c r="Z12" s="149"/>
      <c r="AA12" s="149"/>
      <c r="AB12" s="149"/>
      <c r="AC12" s="149"/>
      <c r="AD12" s="149"/>
      <c r="AE12" s="149"/>
      <c r="AF12" s="149"/>
      <c r="AG12" s="149" t="s">
        <v>303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62" t="s">
        <v>332</v>
      </c>
      <c r="D13" s="263"/>
      <c r="E13" s="263"/>
      <c r="F13" s="263"/>
      <c r="G13" s="263"/>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305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5" t="s">
        <v>2028</v>
      </c>
      <c r="D14" s="188"/>
      <c r="E14" s="189">
        <v>3</v>
      </c>
      <c r="F14" s="159"/>
      <c r="G14" s="159"/>
      <c r="H14" s="159"/>
      <c r="I14" s="159"/>
      <c r="J14" s="159"/>
      <c r="K14" s="159"/>
      <c r="L14" s="159"/>
      <c r="M14" s="159"/>
      <c r="N14" s="158"/>
      <c r="O14" s="158"/>
      <c r="P14" s="158"/>
      <c r="Q14" s="158"/>
      <c r="R14" s="159"/>
      <c r="S14" s="159"/>
      <c r="T14" s="159"/>
      <c r="U14" s="159"/>
      <c r="V14" s="159"/>
      <c r="W14" s="159"/>
      <c r="X14" s="159"/>
      <c r="Y14" s="149"/>
      <c r="Z14" s="149"/>
      <c r="AA14" s="149"/>
      <c r="AB14" s="149"/>
      <c r="AC14" s="149"/>
      <c r="AD14" s="149"/>
      <c r="AE14" s="149"/>
      <c r="AF14" s="149"/>
      <c r="AG14" s="149" t="s">
        <v>307</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195" t="s">
        <v>2029</v>
      </c>
      <c r="D15" s="188"/>
      <c r="E15" s="189">
        <v>-1.2</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307</v>
      </c>
      <c r="AH15" s="149">
        <v>5</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33.75" outlineLevel="1" x14ac:dyDescent="0.2">
      <c r="A16" s="168">
        <v>3</v>
      </c>
      <c r="B16" s="169" t="s">
        <v>339</v>
      </c>
      <c r="C16" s="184" t="s">
        <v>340</v>
      </c>
      <c r="D16" s="170" t="s">
        <v>314</v>
      </c>
      <c r="E16" s="171">
        <v>9</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315</v>
      </c>
      <c r="S16" s="173" t="s">
        <v>288</v>
      </c>
      <c r="T16" s="174" t="s">
        <v>288</v>
      </c>
      <c r="U16" s="159">
        <v>0</v>
      </c>
      <c r="V16" s="159">
        <f>ROUND(E16*U16,2)</f>
        <v>0</v>
      </c>
      <c r="W16" s="159"/>
      <c r="X16" s="159" t="s">
        <v>302</v>
      </c>
      <c r="Y16" s="149"/>
      <c r="Z16" s="149"/>
      <c r="AA16" s="149"/>
      <c r="AB16" s="149"/>
      <c r="AC16" s="149"/>
      <c r="AD16" s="149"/>
      <c r="AE16" s="149"/>
      <c r="AF16" s="149"/>
      <c r="AG16" s="149" t="s">
        <v>303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2" t="s">
        <v>332</v>
      </c>
      <c r="D17" s="263"/>
      <c r="E17" s="263"/>
      <c r="F17" s="263"/>
      <c r="G17" s="263"/>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305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5" t="s">
        <v>2030</v>
      </c>
      <c r="D18" s="188"/>
      <c r="E18" s="189">
        <v>9</v>
      </c>
      <c r="F18" s="159"/>
      <c r="G18" s="159"/>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307</v>
      </c>
      <c r="AH18" s="149">
        <v>5</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68">
        <v>4</v>
      </c>
      <c r="B19" s="169" t="s">
        <v>1275</v>
      </c>
      <c r="C19" s="184" t="s">
        <v>1276</v>
      </c>
      <c r="D19" s="170" t="s">
        <v>314</v>
      </c>
      <c r="E19" s="171">
        <v>1.8</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t="s">
        <v>315</v>
      </c>
      <c r="S19" s="173" t="s">
        <v>288</v>
      </c>
      <c r="T19" s="174" t="s">
        <v>288</v>
      </c>
      <c r="U19" s="159">
        <v>0.65200000000000002</v>
      </c>
      <c r="V19" s="159">
        <f>ROUND(E19*U19,2)</f>
        <v>1.17</v>
      </c>
      <c r="W19" s="159"/>
      <c r="X19" s="159" t="s">
        <v>302</v>
      </c>
      <c r="Y19" s="149"/>
      <c r="Z19" s="149"/>
      <c r="AA19" s="149"/>
      <c r="AB19" s="149"/>
      <c r="AC19" s="149"/>
      <c r="AD19" s="149"/>
      <c r="AE19" s="149"/>
      <c r="AF19" s="149"/>
      <c r="AG19" s="149" t="s">
        <v>303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195" t="s">
        <v>2031</v>
      </c>
      <c r="D20" s="188"/>
      <c r="E20" s="189">
        <v>1.8</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307</v>
      </c>
      <c r="AH20" s="149">
        <v>5</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5</v>
      </c>
      <c r="B21" s="169" t="s">
        <v>2032</v>
      </c>
      <c r="C21" s="184" t="s">
        <v>2033</v>
      </c>
      <c r="D21" s="170" t="s">
        <v>314</v>
      </c>
      <c r="E21" s="171">
        <v>1.2</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315</v>
      </c>
      <c r="S21" s="173" t="s">
        <v>288</v>
      </c>
      <c r="T21" s="174" t="s">
        <v>288</v>
      </c>
      <c r="U21" s="159">
        <v>1.1499999999999999</v>
      </c>
      <c r="V21" s="159">
        <f>ROUND(E21*U21,2)</f>
        <v>1.38</v>
      </c>
      <c r="W21" s="159"/>
      <c r="X21" s="159" t="s">
        <v>302</v>
      </c>
      <c r="Y21" s="149"/>
      <c r="Z21" s="149"/>
      <c r="AA21" s="149"/>
      <c r="AB21" s="149"/>
      <c r="AC21" s="149"/>
      <c r="AD21" s="149"/>
      <c r="AE21" s="149"/>
      <c r="AF21" s="149"/>
      <c r="AG21" s="149" t="s">
        <v>303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2" t="s">
        <v>348</v>
      </c>
      <c r="D22" s="263"/>
      <c r="E22" s="263"/>
      <c r="F22" s="263"/>
      <c r="G22" s="263"/>
      <c r="H22" s="159"/>
      <c r="I22" s="159"/>
      <c r="J22" s="159"/>
      <c r="K22" s="159"/>
      <c r="L22" s="159"/>
      <c r="M22" s="159"/>
      <c r="N22" s="158"/>
      <c r="O22" s="158"/>
      <c r="P22" s="158"/>
      <c r="Q22" s="158"/>
      <c r="R22" s="159"/>
      <c r="S22" s="159"/>
      <c r="T22" s="159"/>
      <c r="U22" s="159"/>
      <c r="V22" s="159"/>
      <c r="W22" s="159"/>
      <c r="X22" s="159"/>
      <c r="Y22" s="149"/>
      <c r="Z22" s="149"/>
      <c r="AA22" s="149"/>
      <c r="AB22" s="149"/>
      <c r="AC22" s="149"/>
      <c r="AD22" s="149"/>
      <c r="AE22" s="149"/>
      <c r="AF22" s="149"/>
      <c r="AG22" s="149" t="s">
        <v>305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5" t="s">
        <v>2034</v>
      </c>
      <c r="D23" s="188"/>
      <c r="E23" s="189">
        <v>1.2</v>
      </c>
      <c r="F23" s="159"/>
      <c r="G23" s="159"/>
      <c r="H23" s="159"/>
      <c r="I23" s="159"/>
      <c r="J23" s="159"/>
      <c r="K23" s="159"/>
      <c r="L23" s="159"/>
      <c r="M23" s="159"/>
      <c r="N23" s="158"/>
      <c r="O23" s="158"/>
      <c r="P23" s="158"/>
      <c r="Q23" s="158"/>
      <c r="R23" s="159"/>
      <c r="S23" s="159"/>
      <c r="T23" s="159"/>
      <c r="U23" s="159"/>
      <c r="V23" s="159"/>
      <c r="W23" s="159"/>
      <c r="X23" s="159"/>
      <c r="Y23" s="149"/>
      <c r="Z23" s="149"/>
      <c r="AA23" s="149"/>
      <c r="AB23" s="149"/>
      <c r="AC23" s="149"/>
      <c r="AD23" s="149"/>
      <c r="AE23" s="149"/>
      <c r="AF23" s="149"/>
      <c r="AG23" s="149" t="s">
        <v>307</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6</v>
      </c>
      <c r="B24" s="169" t="s">
        <v>2035</v>
      </c>
      <c r="C24" s="184" t="s">
        <v>2036</v>
      </c>
      <c r="D24" s="170" t="s">
        <v>314</v>
      </c>
      <c r="E24" s="171">
        <v>9.125</v>
      </c>
      <c r="F24" s="172"/>
      <c r="G24" s="173">
        <f>ROUND(E24*F24,2)</f>
        <v>0</v>
      </c>
      <c r="H24" s="172"/>
      <c r="I24" s="173">
        <f>ROUND(E24*H24,2)</f>
        <v>0</v>
      </c>
      <c r="J24" s="172"/>
      <c r="K24" s="173">
        <f>ROUND(E24*J24,2)</f>
        <v>0</v>
      </c>
      <c r="L24" s="173">
        <v>21</v>
      </c>
      <c r="M24" s="173">
        <f>G24*(1+L24/100)</f>
        <v>0</v>
      </c>
      <c r="N24" s="171">
        <v>1.7</v>
      </c>
      <c r="O24" s="171">
        <f>ROUND(E24*N24,2)</f>
        <v>15.51</v>
      </c>
      <c r="P24" s="171">
        <v>0</v>
      </c>
      <c r="Q24" s="171">
        <f>ROUND(E24*P24,2)</f>
        <v>0</v>
      </c>
      <c r="R24" s="173" t="s">
        <v>315</v>
      </c>
      <c r="S24" s="173" t="s">
        <v>288</v>
      </c>
      <c r="T24" s="174" t="s">
        <v>288</v>
      </c>
      <c r="U24" s="159">
        <v>1.587</v>
      </c>
      <c r="V24" s="159">
        <f>ROUND(E24*U24,2)</f>
        <v>14.48</v>
      </c>
      <c r="W24" s="159"/>
      <c r="X24" s="159" t="s">
        <v>302</v>
      </c>
      <c r="Y24" s="149"/>
      <c r="Z24" s="149"/>
      <c r="AA24" s="149"/>
      <c r="AB24" s="149"/>
      <c r="AC24" s="149"/>
      <c r="AD24" s="149"/>
      <c r="AE24" s="149"/>
      <c r="AF24" s="149"/>
      <c r="AG24" s="149" t="s">
        <v>303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56"/>
      <c r="B25" s="157"/>
      <c r="C25" s="262" t="s">
        <v>2037</v>
      </c>
      <c r="D25" s="263"/>
      <c r="E25" s="263"/>
      <c r="F25" s="263"/>
      <c r="G25" s="263"/>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305</v>
      </c>
      <c r="AH25" s="149"/>
      <c r="AI25" s="149"/>
      <c r="AJ25" s="149"/>
      <c r="AK25" s="149"/>
      <c r="AL25" s="149"/>
      <c r="AM25" s="149"/>
      <c r="AN25" s="149"/>
      <c r="AO25" s="149"/>
      <c r="AP25" s="149"/>
      <c r="AQ25" s="149"/>
      <c r="AR25" s="149"/>
      <c r="AS25" s="149"/>
      <c r="AT25" s="149"/>
      <c r="AU25" s="149"/>
      <c r="AV25" s="149"/>
      <c r="AW25" s="149"/>
      <c r="AX25" s="149"/>
      <c r="AY25" s="149"/>
      <c r="AZ25" s="149"/>
      <c r="BA25" s="194" t="str">
        <f>C25</f>
        <v>sypaninou z vhodných hornin tř. 1 - 4 nebo materiálem připraveným podél výkopu ve vzdálenosti do 3 m od jeho kraje, pro jakoukoliv hloubku výkopu a jakoukoliv míru zhutnění,</v>
      </c>
      <c r="BB25" s="149"/>
      <c r="BC25" s="149"/>
      <c r="BD25" s="149"/>
      <c r="BE25" s="149"/>
      <c r="BF25" s="149"/>
      <c r="BG25" s="149"/>
      <c r="BH25" s="149"/>
    </row>
    <row r="26" spans="1:60" outlineLevel="1" x14ac:dyDescent="0.2">
      <c r="A26" s="156"/>
      <c r="B26" s="157"/>
      <c r="C26" s="195" t="s">
        <v>2038</v>
      </c>
      <c r="D26" s="188"/>
      <c r="E26" s="189">
        <v>2.75</v>
      </c>
      <c r="F26" s="159"/>
      <c r="G26" s="159"/>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307</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5" t="s">
        <v>2039</v>
      </c>
      <c r="D27" s="188"/>
      <c r="E27" s="189">
        <v>3.125</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307</v>
      </c>
      <c r="AH27" s="149">
        <v>5</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5" t="s">
        <v>2040</v>
      </c>
      <c r="D28" s="188"/>
      <c r="E28" s="189">
        <v>3.25</v>
      </c>
      <c r="F28" s="159"/>
      <c r="G28" s="159"/>
      <c r="H28" s="159"/>
      <c r="I28" s="159"/>
      <c r="J28" s="159"/>
      <c r="K28" s="159"/>
      <c r="L28" s="159"/>
      <c r="M28" s="159"/>
      <c r="N28" s="158"/>
      <c r="O28" s="158"/>
      <c r="P28" s="158"/>
      <c r="Q28" s="158"/>
      <c r="R28" s="159"/>
      <c r="S28" s="159"/>
      <c r="T28" s="159"/>
      <c r="U28" s="159"/>
      <c r="V28" s="159"/>
      <c r="W28" s="159"/>
      <c r="X28" s="159"/>
      <c r="Y28" s="149"/>
      <c r="Z28" s="149"/>
      <c r="AA28" s="149"/>
      <c r="AB28" s="149"/>
      <c r="AC28" s="149"/>
      <c r="AD28" s="149"/>
      <c r="AE28" s="149"/>
      <c r="AF28" s="149"/>
      <c r="AG28" s="149" t="s">
        <v>307</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7</v>
      </c>
      <c r="B29" s="169" t="s">
        <v>351</v>
      </c>
      <c r="C29" s="184" t="s">
        <v>352</v>
      </c>
      <c r="D29" s="170" t="s">
        <v>314</v>
      </c>
      <c r="E29" s="171">
        <v>1.8</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315</v>
      </c>
      <c r="S29" s="173" t="s">
        <v>288</v>
      </c>
      <c r="T29" s="174" t="s">
        <v>288</v>
      </c>
      <c r="U29" s="159">
        <v>0</v>
      </c>
      <c r="V29" s="159">
        <f>ROUND(E29*U29,2)</f>
        <v>0</v>
      </c>
      <c r="W29" s="159"/>
      <c r="X29" s="159" t="s">
        <v>302</v>
      </c>
      <c r="Y29" s="149"/>
      <c r="Z29" s="149"/>
      <c r="AA29" s="149"/>
      <c r="AB29" s="149"/>
      <c r="AC29" s="149"/>
      <c r="AD29" s="149"/>
      <c r="AE29" s="149"/>
      <c r="AF29" s="149"/>
      <c r="AG29" s="149" t="s">
        <v>303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56"/>
      <c r="B30" s="157"/>
      <c r="C30" s="195" t="s">
        <v>2031</v>
      </c>
      <c r="D30" s="188"/>
      <c r="E30" s="189">
        <v>1.8</v>
      </c>
      <c r="F30" s="159"/>
      <c r="G30" s="159"/>
      <c r="H30" s="159"/>
      <c r="I30" s="159"/>
      <c r="J30" s="159"/>
      <c r="K30" s="159"/>
      <c r="L30" s="159"/>
      <c r="M30" s="159"/>
      <c r="N30" s="158"/>
      <c r="O30" s="158"/>
      <c r="P30" s="158"/>
      <c r="Q30" s="158"/>
      <c r="R30" s="159"/>
      <c r="S30" s="159"/>
      <c r="T30" s="159"/>
      <c r="U30" s="159"/>
      <c r="V30" s="159"/>
      <c r="W30" s="159"/>
      <c r="X30" s="159"/>
      <c r="Y30" s="149"/>
      <c r="Z30" s="149"/>
      <c r="AA30" s="149"/>
      <c r="AB30" s="149"/>
      <c r="AC30" s="149"/>
      <c r="AD30" s="149"/>
      <c r="AE30" s="149"/>
      <c r="AF30" s="149"/>
      <c r="AG30" s="149" t="s">
        <v>307</v>
      </c>
      <c r="AH30" s="149">
        <v>5</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1" t="s">
        <v>283</v>
      </c>
      <c r="B31" s="162" t="s">
        <v>103</v>
      </c>
      <c r="C31" s="182" t="s">
        <v>104</v>
      </c>
      <c r="D31" s="163"/>
      <c r="E31" s="164"/>
      <c r="F31" s="165"/>
      <c r="G31" s="165">
        <f>SUMIF(AG32:AG36,"&lt;&gt;NOR",G32:G36)</f>
        <v>0</v>
      </c>
      <c r="H31" s="165"/>
      <c r="I31" s="165">
        <f>SUM(I32:I36)</f>
        <v>0</v>
      </c>
      <c r="J31" s="165"/>
      <c r="K31" s="165">
        <f>SUM(K32:K36)</f>
        <v>0</v>
      </c>
      <c r="L31" s="165"/>
      <c r="M31" s="165">
        <f>SUM(M32:M36)</f>
        <v>0</v>
      </c>
      <c r="N31" s="164"/>
      <c r="O31" s="164">
        <f>SUM(O32:O36)</f>
        <v>10.35</v>
      </c>
      <c r="P31" s="164"/>
      <c r="Q31" s="164">
        <f>SUM(Q32:Q36)</f>
        <v>0</v>
      </c>
      <c r="R31" s="165"/>
      <c r="S31" s="165"/>
      <c r="T31" s="166"/>
      <c r="U31" s="160"/>
      <c r="V31" s="160">
        <f>SUM(V32:V36)</f>
        <v>9.2799999999999994</v>
      </c>
      <c r="W31" s="160"/>
      <c r="X31" s="160"/>
      <c r="AG31" t="s">
        <v>284</v>
      </c>
    </row>
    <row r="32" spans="1:60" outlineLevel="1" x14ac:dyDescent="0.2">
      <c r="A32" s="168">
        <v>8</v>
      </c>
      <c r="B32" s="169" t="s">
        <v>2041</v>
      </c>
      <c r="C32" s="184" t="s">
        <v>2042</v>
      </c>
      <c r="D32" s="170" t="s">
        <v>314</v>
      </c>
      <c r="E32" s="171">
        <v>5.4749999999999996</v>
      </c>
      <c r="F32" s="172"/>
      <c r="G32" s="173">
        <f>ROUND(E32*F32,2)</f>
        <v>0</v>
      </c>
      <c r="H32" s="172"/>
      <c r="I32" s="173">
        <f>ROUND(E32*H32,2)</f>
        <v>0</v>
      </c>
      <c r="J32" s="172"/>
      <c r="K32" s="173">
        <f>ROUND(E32*J32,2)</f>
        <v>0</v>
      </c>
      <c r="L32" s="173">
        <v>21</v>
      </c>
      <c r="M32" s="173">
        <f>G32*(1+L32/100)</f>
        <v>0</v>
      </c>
      <c r="N32" s="171">
        <v>1.8907700000000001</v>
      </c>
      <c r="O32" s="171">
        <f>ROUND(E32*N32,2)</f>
        <v>10.35</v>
      </c>
      <c r="P32" s="171">
        <v>0</v>
      </c>
      <c r="Q32" s="171">
        <f>ROUND(E32*P32,2)</f>
        <v>0</v>
      </c>
      <c r="R32" s="173" t="s">
        <v>852</v>
      </c>
      <c r="S32" s="173" t="s">
        <v>288</v>
      </c>
      <c r="T32" s="174" t="s">
        <v>288</v>
      </c>
      <c r="U32" s="159">
        <v>1.6950000000000001</v>
      </c>
      <c r="V32" s="159">
        <f>ROUND(E32*U32,2)</f>
        <v>9.2799999999999994</v>
      </c>
      <c r="W32" s="159"/>
      <c r="X32" s="159" t="s">
        <v>302</v>
      </c>
      <c r="Y32" s="149"/>
      <c r="Z32" s="149"/>
      <c r="AA32" s="149"/>
      <c r="AB32" s="149"/>
      <c r="AC32" s="149"/>
      <c r="AD32" s="149"/>
      <c r="AE32" s="149"/>
      <c r="AF32" s="149"/>
      <c r="AG32" s="149" t="s">
        <v>303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2" t="s">
        <v>2043</v>
      </c>
      <c r="D33" s="263"/>
      <c r="E33" s="263"/>
      <c r="F33" s="263"/>
      <c r="G33" s="263"/>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305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5" t="s">
        <v>2044</v>
      </c>
      <c r="D34" s="188"/>
      <c r="E34" s="189">
        <v>1.65</v>
      </c>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307</v>
      </c>
      <c r="AH34" s="149">
        <v>5</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5" t="s">
        <v>2045</v>
      </c>
      <c r="D35" s="188"/>
      <c r="E35" s="189">
        <v>1.875</v>
      </c>
      <c r="F35" s="159"/>
      <c r="G35" s="159"/>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307</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195" t="s">
        <v>2046</v>
      </c>
      <c r="D36" s="188"/>
      <c r="E36" s="189">
        <v>1.95</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307</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1" t="s">
        <v>283</v>
      </c>
      <c r="B37" s="162" t="s">
        <v>125</v>
      </c>
      <c r="C37" s="182" t="s">
        <v>126</v>
      </c>
      <c r="D37" s="163"/>
      <c r="E37" s="164"/>
      <c r="F37" s="165"/>
      <c r="G37" s="165">
        <f>SUMIF(AG38:AG40,"&lt;&gt;NOR",G38:G40)</f>
        <v>0</v>
      </c>
      <c r="H37" s="165"/>
      <c r="I37" s="165">
        <f>SUM(I38:I40)</f>
        <v>0</v>
      </c>
      <c r="J37" s="165"/>
      <c r="K37" s="165">
        <f>SUM(K38:K40)</f>
        <v>0</v>
      </c>
      <c r="L37" s="165"/>
      <c r="M37" s="165">
        <f>SUM(M38:M40)</f>
        <v>0</v>
      </c>
      <c r="N37" s="164"/>
      <c r="O37" s="164">
        <f>SUM(O38:O40)</f>
        <v>0</v>
      </c>
      <c r="P37" s="164"/>
      <c r="Q37" s="164">
        <f>SUM(Q38:Q40)</f>
        <v>0.3</v>
      </c>
      <c r="R37" s="165"/>
      <c r="S37" s="165"/>
      <c r="T37" s="166"/>
      <c r="U37" s="160"/>
      <c r="V37" s="160">
        <f>SUM(V38:V40)</f>
        <v>8.18</v>
      </c>
      <c r="W37" s="160"/>
      <c r="X37" s="160"/>
      <c r="AG37" t="s">
        <v>284</v>
      </c>
    </row>
    <row r="38" spans="1:60" ht="22.5" outlineLevel="1" x14ac:dyDescent="0.2">
      <c r="A38" s="168">
        <v>9</v>
      </c>
      <c r="B38" s="169" t="s">
        <v>2047</v>
      </c>
      <c r="C38" s="184" t="s">
        <v>2048</v>
      </c>
      <c r="D38" s="170" t="s">
        <v>509</v>
      </c>
      <c r="E38" s="171">
        <v>5</v>
      </c>
      <c r="F38" s="172"/>
      <c r="G38" s="173">
        <f>ROUND(E38*F38,2)</f>
        <v>0</v>
      </c>
      <c r="H38" s="172"/>
      <c r="I38" s="173">
        <f>ROUND(E38*H38,2)</f>
        <v>0</v>
      </c>
      <c r="J38" s="172"/>
      <c r="K38" s="173">
        <f>ROUND(E38*J38,2)</f>
        <v>0</v>
      </c>
      <c r="L38" s="173">
        <v>21</v>
      </c>
      <c r="M38" s="173">
        <f>G38*(1+L38/100)</f>
        <v>0</v>
      </c>
      <c r="N38" s="171">
        <v>3.4000000000000002E-4</v>
      </c>
      <c r="O38" s="171">
        <f>ROUND(E38*N38,2)</f>
        <v>0</v>
      </c>
      <c r="P38" s="171">
        <v>5.8999999999999997E-2</v>
      </c>
      <c r="Q38" s="171">
        <f>ROUND(E38*P38,2)</f>
        <v>0.3</v>
      </c>
      <c r="R38" s="173" t="s">
        <v>962</v>
      </c>
      <c r="S38" s="173" t="s">
        <v>288</v>
      </c>
      <c r="T38" s="174" t="s">
        <v>288</v>
      </c>
      <c r="U38" s="159">
        <v>1.6359999999999999</v>
      </c>
      <c r="V38" s="159">
        <f>ROUND(E38*U38,2)</f>
        <v>8.18</v>
      </c>
      <c r="W38" s="159"/>
      <c r="X38" s="159" t="s">
        <v>302</v>
      </c>
      <c r="Y38" s="149"/>
      <c r="Z38" s="149"/>
      <c r="AA38" s="149"/>
      <c r="AB38" s="149"/>
      <c r="AC38" s="149"/>
      <c r="AD38" s="149"/>
      <c r="AE38" s="149"/>
      <c r="AF38" s="149"/>
      <c r="AG38" s="149" t="s">
        <v>303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2" t="s">
        <v>2049</v>
      </c>
      <c r="D39" s="263"/>
      <c r="E39" s="263"/>
      <c r="F39" s="263"/>
      <c r="G39" s="263"/>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305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5" t="s">
        <v>2050</v>
      </c>
      <c r="D40" s="188"/>
      <c r="E40" s="189">
        <v>5</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307</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1" t="s">
        <v>283</v>
      </c>
      <c r="B41" s="162" t="s">
        <v>135</v>
      </c>
      <c r="C41" s="182" t="s">
        <v>136</v>
      </c>
      <c r="D41" s="163"/>
      <c r="E41" s="164"/>
      <c r="F41" s="165"/>
      <c r="G41" s="165">
        <f>SUMIF(AG42:AG75,"&lt;&gt;NOR",G42:G75)</f>
        <v>0</v>
      </c>
      <c r="H41" s="165"/>
      <c r="I41" s="165">
        <f>SUM(I42:I75)</f>
        <v>0</v>
      </c>
      <c r="J41" s="165"/>
      <c r="K41" s="165">
        <f>SUM(K42:K75)</f>
        <v>0</v>
      </c>
      <c r="L41" s="165"/>
      <c r="M41" s="165">
        <f>SUM(M42:M75)</f>
        <v>0</v>
      </c>
      <c r="N41" s="164"/>
      <c r="O41" s="164">
        <f>SUM(O42:O75)</f>
        <v>0.17</v>
      </c>
      <c r="P41" s="164"/>
      <c r="Q41" s="164">
        <f>SUM(Q42:Q75)</f>
        <v>0</v>
      </c>
      <c r="R41" s="165"/>
      <c r="S41" s="165"/>
      <c r="T41" s="166"/>
      <c r="U41" s="160"/>
      <c r="V41" s="160">
        <f>SUM(V42:V75)</f>
        <v>94.359999999999985</v>
      </c>
      <c r="W41" s="160"/>
      <c r="X41" s="160"/>
      <c r="AG41" t="s">
        <v>284</v>
      </c>
    </row>
    <row r="42" spans="1:60" outlineLevel="1" x14ac:dyDescent="0.2">
      <c r="A42" s="168">
        <v>10</v>
      </c>
      <c r="B42" s="169" t="s">
        <v>2051</v>
      </c>
      <c r="C42" s="184" t="s">
        <v>2052</v>
      </c>
      <c r="D42" s="170" t="s">
        <v>518</v>
      </c>
      <c r="E42" s="171">
        <v>7</v>
      </c>
      <c r="F42" s="172"/>
      <c r="G42" s="173">
        <f>ROUND(E42*F42,2)</f>
        <v>0</v>
      </c>
      <c r="H42" s="172"/>
      <c r="I42" s="173">
        <f>ROUND(E42*H42,2)</f>
        <v>0</v>
      </c>
      <c r="J42" s="172"/>
      <c r="K42" s="173">
        <f>ROUND(E42*J42,2)</f>
        <v>0</v>
      </c>
      <c r="L42" s="173">
        <v>21</v>
      </c>
      <c r="M42" s="173">
        <f>G42*(1+L42/100)</f>
        <v>0</v>
      </c>
      <c r="N42" s="171">
        <v>4.6999999999999999E-4</v>
      </c>
      <c r="O42" s="171">
        <f>ROUND(E42*N42,2)</f>
        <v>0</v>
      </c>
      <c r="P42" s="171">
        <v>0</v>
      </c>
      <c r="Q42" s="171">
        <f>ROUND(E42*P42,2)</f>
        <v>0</v>
      </c>
      <c r="R42" s="173" t="s">
        <v>2053</v>
      </c>
      <c r="S42" s="173" t="s">
        <v>288</v>
      </c>
      <c r="T42" s="174" t="s">
        <v>288</v>
      </c>
      <c r="U42" s="159">
        <v>0.35899999999999999</v>
      </c>
      <c r="V42" s="159">
        <f>ROUND(E42*U42,2)</f>
        <v>2.5099999999999998</v>
      </c>
      <c r="W42" s="159"/>
      <c r="X42" s="159" t="s">
        <v>302</v>
      </c>
      <c r="Y42" s="149"/>
      <c r="Z42" s="149"/>
      <c r="AA42" s="149"/>
      <c r="AB42" s="149"/>
      <c r="AC42" s="149"/>
      <c r="AD42" s="149"/>
      <c r="AE42" s="149"/>
      <c r="AF42" s="149"/>
      <c r="AG42" s="149" t="s">
        <v>303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62" t="s">
        <v>2054</v>
      </c>
      <c r="D43" s="263"/>
      <c r="E43" s="263"/>
      <c r="F43" s="263"/>
      <c r="G43" s="263"/>
      <c r="H43" s="159"/>
      <c r="I43" s="159"/>
      <c r="J43" s="159"/>
      <c r="K43" s="159"/>
      <c r="L43" s="159"/>
      <c r="M43" s="159"/>
      <c r="N43" s="158"/>
      <c r="O43" s="158"/>
      <c r="P43" s="158"/>
      <c r="Q43" s="158"/>
      <c r="R43" s="159"/>
      <c r="S43" s="159"/>
      <c r="T43" s="159"/>
      <c r="U43" s="159"/>
      <c r="V43" s="159"/>
      <c r="W43" s="159"/>
      <c r="X43" s="159"/>
      <c r="Y43" s="149"/>
      <c r="Z43" s="149"/>
      <c r="AA43" s="149"/>
      <c r="AB43" s="149"/>
      <c r="AC43" s="149"/>
      <c r="AD43" s="149"/>
      <c r="AE43" s="149"/>
      <c r="AF43" s="149"/>
      <c r="AG43" s="149" t="s">
        <v>305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68">
        <v>11</v>
      </c>
      <c r="B44" s="169" t="s">
        <v>2055</v>
      </c>
      <c r="C44" s="184" t="s">
        <v>2056</v>
      </c>
      <c r="D44" s="170" t="s">
        <v>518</v>
      </c>
      <c r="E44" s="171">
        <v>6.5</v>
      </c>
      <c r="F44" s="172"/>
      <c r="G44" s="173">
        <f>ROUND(E44*F44,2)</f>
        <v>0</v>
      </c>
      <c r="H44" s="172"/>
      <c r="I44" s="173">
        <f>ROUND(E44*H44,2)</f>
        <v>0</v>
      </c>
      <c r="J44" s="172"/>
      <c r="K44" s="173">
        <f>ROUND(E44*J44,2)</f>
        <v>0</v>
      </c>
      <c r="L44" s="173">
        <v>21</v>
      </c>
      <c r="M44" s="173">
        <f>G44*(1+L44/100)</f>
        <v>0</v>
      </c>
      <c r="N44" s="171">
        <v>6.9999999999999999E-4</v>
      </c>
      <c r="O44" s="171">
        <f>ROUND(E44*N44,2)</f>
        <v>0</v>
      </c>
      <c r="P44" s="171">
        <v>0</v>
      </c>
      <c r="Q44" s="171">
        <f>ROUND(E44*P44,2)</f>
        <v>0</v>
      </c>
      <c r="R44" s="173" t="s">
        <v>2053</v>
      </c>
      <c r="S44" s="173" t="s">
        <v>288</v>
      </c>
      <c r="T44" s="174" t="s">
        <v>288</v>
      </c>
      <c r="U44" s="159">
        <v>0.45200000000000001</v>
      </c>
      <c r="V44" s="159">
        <f>ROUND(E44*U44,2)</f>
        <v>2.94</v>
      </c>
      <c r="W44" s="159"/>
      <c r="X44" s="159" t="s">
        <v>302</v>
      </c>
      <c r="Y44" s="149"/>
      <c r="Z44" s="149"/>
      <c r="AA44" s="149"/>
      <c r="AB44" s="149"/>
      <c r="AC44" s="149"/>
      <c r="AD44" s="149"/>
      <c r="AE44" s="149"/>
      <c r="AF44" s="149"/>
      <c r="AG44" s="149" t="s">
        <v>303</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62" t="s">
        <v>2054</v>
      </c>
      <c r="D45" s="263"/>
      <c r="E45" s="263"/>
      <c r="F45" s="263"/>
      <c r="G45" s="263"/>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305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12</v>
      </c>
      <c r="B46" s="169" t="s">
        <v>2057</v>
      </c>
      <c r="C46" s="184" t="s">
        <v>2058</v>
      </c>
      <c r="D46" s="170" t="s">
        <v>518</v>
      </c>
      <c r="E46" s="171">
        <v>44</v>
      </c>
      <c r="F46" s="172"/>
      <c r="G46" s="173">
        <f>ROUND(E46*F46,2)</f>
        <v>0</v>
      </c>
      <c r="H46" s="172"/>
      <c r="I46" s="173">
        <f>ROUND(E46*H46,2)</f>
        <v>0</v>
      </c>
      <c r="J46" s="172"/>
      <c r="K46" s="173">
        <f>ROUND(E46*J46,2)</f>
        <v>0</v>
      </c>
      <c r="L46" s="173">
        <v>21</v>
      </c>
      <c r="M46" s="173">
        <f>G46*(1+L46/100)</f>
        <v>0</v>
      </c>
      <c r="N46" s="171">
        <v>1.5200000000000001E-3</v>
      </c>
      <c r="O46" s="171">
        <f>ROUND(E46*N46,2)</f>
        <v>7.0000000000000007E-2</v>
      </c>
      <c r="P46" s="171">
        <v>0</v>
      </c>
      <c r="Q46" s="171">
        <f>ROUND(E46*P46,2)</f>
        <v>0</v>
      </c>
      <c r="R46" s="173" t="s">
        <v>2053</v>
      </c>
      <c r="S46" s="173" t="s">
        <v>288</v>
      </c>
      <c r="T46" s="174" t="s">
        <v>288</v>
      </c>
      <c r="U46" s="159">
        <v>1.173</v>
      </c>
      <c r="V46" s="159">
        <f>ROUND(E46*U46,2)</f>
        <v>51.61</v>
      </c>
      <c r="W46" s="159"/>
      <c r="X46" s="159" t="s">
        <v>302</v>
      </c>
      <c r="Y46" s="149"/>
      <c r="Z46" s="149"/>
      <c r="AA46" s="149"/>
      <c r="AB46" s="149"/>
      <c r="AC46" s="149"/>
      <c r="AD46" s="149"/>
      <c r="AE46" s="149"/>
      <c r="AF46" s="149"/>
      <c r="AG46" s="149" t="s">
        <v>303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262" t="s">
        <v>2054</v>
      </c>
      <c r="D47" s="263"/>
      <c r="E47" s="263"/>
      <c r="F47" s="263"/>
      <c r="G47" s="263"/>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305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68">
        <v>13</v>
      </c>
      <c r="B48" s="169" t="s">
        <v>2059</v>
      </c>
      <c r="C48" s="184" t="s">
        <v>2060</v>
      </c>
      <c r="D48" s="170" t="s">
        <v>518</v>
      </c>
      <c r="E48" s="171">
        <v>11</v>
      </c>
      <c r="F48" s="172"/>
      <c r="G48" s="173">
        <f>ROUND(E48*F48,2)</f>
        <v>0</v>
      </c>
      <c r="H48" s="172"/>
      <c r="I48" s="173">
        <f>ROUND(E48*H48,2)</f>
        <v>0</v>
      </c>
      <c r="J48" s="172"/>
      <c r="K48" s="173">
        <f>ROUND(E48*J48,2)</f>
        <v>0</v>
      </c>
      <c r="L48" s="173">
        <v>21</v>
      </c>
      <c r="M48" s="173">
        <f>G48*(1+L48/100)</f>
        <v>0</v>
      </c>
      <c r="N48" s="171">
        <v>2.0999999999999999E-3</v>
      </c>
      <c r="O48" s="171">
        <f>ROUND(E48*N48,2)</f>
        <v>0.02</v>
      </c>
      <c r="P48" s="171">
        <v>0</v>
      </c>
      <c r="Q48" s="171">
        <f>ROUND(E48*P48,2)</f>
        <v>0</v>
      </c>
      <c r="R48" s="173" t="s">
        <v>2053</v>
      </c>
      <c r="S48" s="173" t="s">
        <v>288</v>
      </c>
      <c r="T48" s="174" t="s">
        <v>288</v>
      </c>
      <c r="U48" s="159">
        <v>0.8</v>
      </c>
      <c r="V48" s="159">
        <f>ROUND(E48*U48,2)</f>
        <v>8.8000000000000007</v>
      </c>
      <c r="W48" s="159"/>
      <c r="X48" s="159" t="s">
        <v>302</v>
      </c>
      <c r="Y48" s="149"/>
      <c r="Z48" s="149"/>
      <c r="AA48" s="149"/>
      <c r="AB48" s="149"/>
      <c r="AC48" s="149"/>
      <c r="AD48" s="149"/>
      <c r="AE48" s="149"/>
      <c r="AF48" s="149"/>
      <c r="AG48" s="149" t="s">
        <v>303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2" t="s">
        <v>2054</v>
      </c>
      <c r="D49" s="263"/>
      <c r="E49" s="263"/>
      <c r="F49" s="263"/>
      <c r="G49" s="263"/>
      <c r="H49" s="159"/>
      <c r="I49" s="159"/>
      <c r="J49" s="159"/>
      <c r="K49" s="159"/>
      <c r="L49" s="159"/>
      <c r="M49" s="159"/>
      <c r="N49" s="158"/>
      <c r="O49" s="158"/>
      <c r="P49" s="158"/>
      <c r="Q49" s="158"/>
      <c r="R49" s="159"/>
      <c r="S49" s="159"/>
      <c r="T49" s="159"/>
      <c r="U49" s="159"/>
      <c r="V49" s="159"/>
      <c r="W49" s="159"/>
      <c r="X49" s="159"/>
      <c r="Y49" s="149"/>
      <c r="Z49" s="149"/>
      <c r="AA49" s="149"/>
      <c r="AB49" s="149"/>
      <c r="AC49" s="149"/>
      <c r="AD49" s="149"/>
      <c r="AE49" s="149"/>
      <c r="AF49" s="149"/>
      <c r="AG49" s="149" t="s">
        <v>305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68">
        <v>14</v>
      </c>
      <c r="B50" s="169" t="s">
        <v>2061</v>
      </c>
      <c r="C50" s="184" t="s">
        <v>2062</v>
      </c>
      <c r="D50" s="170" t="s">
        <v>518</v>
      </c>
      <c r="E50" s="171">
        <v>12.5</v>
      </c>
      <c r="F50" s="172"/>
      <c r="G50" s="173">
        <f>ROUND(E50*F50,2)</f>
        <v>0</v>
      </c>
      <c r="H50" s="172"/>
      <c r="I50" s="173">
        <f>ROUND(E50*H50,2)</f>
        <v>0</v>
      </c>
      <c r="J50" s="172"/>
      <c r="K50" s="173">
        <f>ROUND(E50*J50,2)</f>
        <v>0</v>
      </c>
      <c r="L50" s="173">
        <v>21</v>
      </c>
      <c r="M50" s="173">
        <f>G50*(1+L50/100)</f>
        <v>0</v>
      </c>
      <c r="N50" s="171">
        <v>2.5200000000000001E-3</v>
      </c>
      <c r="O50" s="171">
        <f>ROUND(E50*N50,2)</f>
        <v>0.03</v>
      </c>
      <c r="P50" s="171">
        <v>0</v>
      </c>
      <c r="Q50" s="171">
        <f>ROUND(E50*P50,2)</f>
        <v>0</v>
      </c>
      <c r="R50" s="173" t="s">
        <v>2053</v>
      </c>
      <c r="S50" s="173" t="s">
        <v>288</v>
      </c>
      <c r="T50" s="174" t="s">
        <v>288</v>
      </c>
      <c r="U50" s="159">
        <v>0.8</v>
      </c>
      <c r="V50" s="159">
        <f>ROUND(E50*U50,2)</f>
        <v>10</v>
      </c>
      <c r="W50" s="159"/>
      <c r="X50" s="159" t="s">
        <v>302</v>
      </c>
      <c r="Y50" s="149"/>
      <c r="Z50" s="149"/>
      <c r="AA50" s="149"/>
      <c r="AB50" s="149"/>
      <c r="AC50" s="149"/>
      <c r="AD50" s="149"/>
      <c r="AE50" s="149"/>
      <c r="AF50" s="149"/>
      <c r="AG50" s="149" t="s">
        <v>303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2" t="s">
        <v>2054</v>
      </c>
      <c r="D51" s="263"/>
      <c r="E51" s="263"/>
      <c r="F51" s="263"/>
      <c r="G51" s="263"/>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305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68">
        <v>15</v>
      </c>
      <c r="B52" s="169" t="s">
        <v>2063</v>
      </c>
      <c r="C52" s="184" t="s">
        <v>2064</v>
      </c>
      <c r="D52" s="170" t="s">
        <v>518</v>
      </c>
      <c r="E52" s="171">
        <v>13</v>
      </c>
      <c r="F52" s="172"/>
      <c r="G52" s="173">
        <f>ROUND(E52*F52,2)</f>
        <v>0</v>
      </c>
      <c r="H52" s="172"/>
      <c r="I52" s="173">
        <f>ROUND(E52*H52,2)</f>
        <v>0</v>
      </c>
      <c r="J52" s="172"/>
      <c r="K52" s="173">
        <f>ROUND(E52*J52,2)</f>
        <v>0</v>
      </c>
      <c r="L52" s="173">
        <v>21</v>
      </c>
      <c r="M52" s="173">
        <f>G52*(1+L52/100)</f>
        <v>0</v>
      </c>
      <c r="N52" s="171">
        <v>3.5699999999999998E-3</v>
      </c>
      <c r="O52" s="171">
        <f>ROUND(E52*N52,2)</f>
        <v>0.05</v>
      </c>
      <c r="P52" s="171">
        <v>0</v>
      </c>
      <c r="Q52" s="171">
        <f>ROUND(E52*P52,2)</f>
        <v>0</v>
      </c>
      <c r="R52" s="173" t="s">
        <v>2053</v>
      </c>
      <c r="S52" s="173" t="s">
        <v>288</v>
      </c>
      <c r="T52" s="174" t="s">
        <v>288</v>
      </c>
      <c r="U52" s="159">
        <v>0.55000000000000004</v>
      </c>
      <c r="V52" s="159">
        <f>ROUND(E52*U52,2)</f>
        <v>7.15</v>
      </c>
      <c r="W52" s="159"/>
      <c r="X52" s="159" t="s">
        <v>302</v>
      </c>
      <c r="Y52" s="149"/>
      <c r="Z52" s="149"/>
      <c r="AA52" s="149"/>
      <c r="AB52" s="149"/>
      <c r="AC52" s="149"/>
      <c r="AD52" s="149"/>
      <c r="AE52" s="149"/>
      <c r="AF52" s="149"/>
      <c r="AG52" s="149" t="s">
        <v>303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262" t="s">
        <v>2054</v>
      </c>
      <c r="D53" s="263"/>
      <c r="E53" s="263"/>
      <c r="F53" s="263"/>
      <c r="G53" s="263"/>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305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16</v>
      </c>
      <c r="B54" s="169" t="s">
        <v>2065</v>
      </c>
      <c r="C54" s="184" t="s">
        <v>2066</v>
      </c>
      <c r="D54" s="170" t="s">
        <v>509</v>
      </c>
      <c r="E54" s="171">
        <v>11</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t="s">
        <v>2053</v>
      </c>
      <c r="S54" s="173" t="s">
        <v>288</v>
      </c>
      <c r="T54" s="174" t="s">
        <v>288</v>
      </c>
      <c r="U54" s="159">
        <v>0.17399999999999999</v>
      </c>
      <c r="V54" s="159">
        <f>ROUND(E54*U54,2)</f>
        <v>1.91</v>
      </c>
      <c r="W54" s="159"/>
      <c r="X54" s="159" t="s">
        <v>302</v>
      </c>
      <c r="Y54" s="149"/>
      <c r="Z54" s="149"/>
      <c r="AA54" s="149"/>
      <c r="AB54" s="149"/>
      <c r="AC54" s="149"/>
      <c r="AD54" s="149"/>
      <c r="AE54" s="149"/>
      <c r="AF54" s="149"/>
      <c r="AG54" s="149" t="s">
        <v>303</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62" t="s">
        <v>2067</v>
      </c>
      <c r="D55" s="263"/>
      <c r="E55" s="263"/>
      <c r="F55" s="263"/>
      <c r="G55" s="263"/>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305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17</v>
      </c>
      <c r="B56" s="169" t="s">
        <v>2068</v>
      </c>
      <c r="C56" s="184" t="s">
        <v>2069</v>
      </c>
      <c r="D56" s="170" t="s">
        <v>509</v>
      </c>
      <c r="E56" s="171">
        <v>6</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2053</v>
      </c>
      <c r="S56" s="173" t="s">
        <v>288</v>
      </c>
      <c r="T56" s="174" t="s">
        <v>288</v>
      </c>
      <c r="U56" s="159">
        <v>0.21099999999999999</v>
      </c>
      <c r="V56" s="159">
        <f>ROUND(E56*U56,2)</f>
        <v>1.27</v>
      </c>
      <c r="W56" s="159"/>
      <c r="X56" s="159" t="s">
        <v>302</v>
      </c>
      <c r="Y56" s="149"/>
      <c r="Z56" s="149"/>
      <c r="AA56" s="149"/>
      <c r="AB56" s="149"/>
      <c r="AC56" s="149"/>
      <c r="AD56" s="149"/>
      <c r="AE56" s="149"/>
      <c r="AF56" s="149"/>
      <c r="AG56" s="149" t="s">
        <v>303</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262" t="s">
        <v>2067</v>
      </c>
      <c r="D57" s="263"/>
      <c r="E57" s="263"/>
      <c r="F57" s="263"/>
      <c r="G57" s="263"/>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305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18</v>
      </c>
      <c r="B58" s="169" t="s">
        <v>2070</v>
      </c>
      <c r="C58" s="184" t="s">
        <v>2071</v>
      </c>
      <c r="D58" s="170" t="s">
        <v>509</v>
      </c>
      <c r="E58" s="171">
        <v>6</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t="s">
        <v>2053</v>
      </c>
      <c r="S58" s="173" t="s">
        <v>288</v>
      </c>
      <c r="T58" s="174" t="s">
        <v>288</v>
      </c>
      <c r="U58" s="159">
        <v>0.25900000000000001</v>
      </c>
      <c r="V58" s="159">
        <f>ROUND(E58*U58,2)</f>
        <v>1.55</v>
      </c>
      <c r="W58" s="159"/>
      <c r="X58" s="159" t="s">
        <v>302</v>
      </c>
      <c r="Y58" s="149"/>
      <c r="Z58" s="149"/>
      <c r="AA58" s="149"/>
      <c r="AB58" s="149"/>
      <c r="AC58" s="149"/>
      <c r="AD58" s="149"/>
      <c r="AE58" s="149"/>
      <c r="AF58" s="149"/>
      <c r="AG58" s="149" t="s">
        <v>303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2" t="s">
        <v>2067</v>
      </c>
      <c r="D59" s="263"/>
      <c r="E59" s="263"/>
      <c r="F59" s="263"/>
      <c r="G59" s="263"/>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305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33.75" outlineLevel="1" x14ac:dyDescent="0.2">
      <c r="A60" s="175">
        <v>19</v>
      </c>
      <c r="B60" s="176" t="s">
        <v>2072</v>
      </c>
      <c r="C60" s="183" t="s">
        <v>2073</v>
      </c>
      <c r="D60" s="177" t="s">
        <v>509</v>
      </c>
      <c r="E60" s="178">
        <v>2</v>
      </c>
      <c r="F60" s="179"/>
      <c r="G60" s="180">
        <f>ROUND(E60*F60,2)</f>
        <v>0</v>
      </c>
      <c r="H60" s="179"/>
      <c r="I60" s="180">
        <f>ROUND(E60*H60,2)</f>
        <v>0</v>
      </c>
      <c r="J60" s="179"/>
      <c r="K60" s="180">
        <f>ROUND(E60*J60,2)</f>
        <v>0</v>
      </c>
      <c r="L60" s="180">
        <v>21</v>
      </c>
      <c r="M60" s="180">
        <f>G60*(1+L60/100)</f>
        <v>0</v>
      </c>
      <c r="N60" s="178">
        <v>7.5000000000000002E-4</v>
      </c>
      <c r="O60" s="178">
        <f>ROUND(E60*N60,2)</f>
        <v>0</v>
      </c>
      <c r="P60" s="178">
        <v>0</v>
      </c>
      <c r="Q60" s="178">
        <f>ROUND(E60*P60,2)</f>
        <v>0</v>
      </c>
      <c r="R60" s="180" t="s">
        <v>2053</v>
      </c>
      <c r="S60" s="180" t="s">
        <v>288</v>
      </c>
      <c r="T60" s="181" t="s">
        <v>288</v>
      </c>
      <c r="U60" s="159">
        <v>0.2</v>
      </c>
      <c r="V60" s="159">
        <f>ROUND(E60*U60,2)</f>
        <v>0.4</v>
      </c>
      <c r="W60" s="159"/>
      <c r="X60" s="159" t="s">
        <v>302</v>
      </c>
      <c r="Y60" s="149"/>
      <c r="Z60" s="149"/>
      <c r="AA60" s="149"/>
      <c r="AB60" s="149"/>
      <c r="AC60" s="149"/>
      <c r="AD60" s="149"/>
      <c r="AE60" s="149"/>
      <c r="AF60" s="149"/>
      <c r="AG60" s="149" t="s">
        <v>303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20</v>
      </c>
      <c r="B61" s="176" t="s">
        <v>2074</v>
      </c>
      <c r="C61" s="183" t="s">
        <v>2075</v>
      </c>
      <c r="D61" s="177" t="s">
        <v>509</v>
      </c>
      <c r="E61" s="178">
        <v>3</v>
      </c>
      <c r="F61" s="179"/>
      <c r="G61" s="180">
        <f>ROUND(E61*F61,2)</f>
        <v>0</v>
      </c>
      <c r="H61" s="179"/>
      <c r="I61" s="180">
        <f>ROUND(E61*H61,2)</f>
        <v>0</v>
      </c>
      <c r="J61" s="179"/>
      <c r="K61" s="180">
        <f>ROUND(E61*J61,2)</f>
        <v>0</v>
      </c>
      <c r="L61" s="180">
        <v>21</v>
      </c>
      <c r="M61" s="180">
        <f>G61*(1+L61/100)</f>
        <v>0</v>
      </c>
      <c r="N61" s="178">
        <v>2.7E-4</v>
      </c>
      <c r="O61" s="178">
        <f>ROUND(E61*N61,2)</f>
        <v>0</v>
      </c>
      <c r="P61" s="178">
        <v>0</v>
      </c>
      <c r="Q61" s="178">
        <f>ROUND(E61*P61,2)</f>
        <v>0</v>
      </c>
      <c r="R61" s="180" t="s">
        <v>2053</v>
      </c>
      <c r="S61" s="180" t="s">
        <v>288</v>
      </c>
      <c r="T61" s="181" t="s">
        <v>288</v>
      </c>
      <c r="U61" s="159">
        <v>0.33300000000000002</v>
      </c>
      <c r="V61" s="159">
        <f>ROUND(E61*U61,2)</f>
        <v>1</v>
      </c>
      <c r="W61" s="159"/>
      <c r="X61" s="159" t="s">
        <v>302</v>
      </c>
      <c r="Y61" s="149"/>
      <c r="Z61" s="149"/>
      <c r="AA61" s="149"/>
      <c r="AB61" s="149"/>
      <c r="AC61" s="149"/>
      <c r="AD61" s="149"/>
      <c r="AE61" s="149"/>
      <c r="AF61" s="149"/>
      <c r="AG61" s="149" t="s">
        <v>303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21</v>
      </c>
      <c r="B62" s="169" t="s">
        <v>2076</v>
      </c>
      <c r="C62" s="184" t="s">
        <v>2077</v>
      </c>
      <c r="D62" s="170" t="s">
        <v>518</v>
      </c>
      <c r="E62" s="171">
        <v>87</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t="s">
        <v>2053</v>
      </c>
      <c r="S62" s="173" t="s">
        <v>288</v>
      </c>
      <c r="T62" s="174" t="s">
        <v>288</v>
      </c>
      <c r="U62" s="159">
        <v>4.8000000000000001E-2</v>
      </c>
      <c r="V62" s="159">
        <f>ROUND(E62*U62,2)</f>
        <v>4.18</v>
      </c>
      <c r="W62" s="159"/>
      <c r="X62" s="159" t="s">
        <v>302</v>
      </c>
      <c r="Y62" s="149"/>
      <c r="Z62" s="149"/>
      <c r="AA62" s="149"/>
      <c r="AB62" s="149"/>
      <c r="AC62" s="149"/>
      <c r="AD62" s="149"/>
      <c r="AE62" s="149"/>
      <c r="AF62" s="149"/>
      <c r="AG62" s="149" t="s">
        <v>303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195" t="s">
        <v>2078</v>
      </c>
      <c r="D63" s="188"/>
      <c r="E63" s="189"/>
      <c r="F63" s="159"/>
      <c r="G63" s="159"/>
      <c r="H63" s="159"/>
      <c r="I63" s="159"/>
      <c r="J63" s="159"/>
      <c r="K63" s="159"/>
      <c r="L63" s="159"/>
      <c r="M63" s="159"/>
      <c r="N63" s="158"/>
      <c r="O63" s="158"/>
      <c r="P63" s="158"/>
      <c r="Q63" s="158"/>
      <c r="R63" s="159"/>
      <c r="S63" s="159"/>
      <c r="T63" s="159"/>
      <c r="U63" s="159"/>
      <c r="V63" s="159"/>
      <c r="W63" s="159"/>
      <c r="X63" s="159"/>
      <c r="Y63" s="149"/>
      <c r="Z63" s="149"/>
      <c r="AA63" s="149"/>
      <c r="AB63" s="149"/>
      <c r="AC63" s="149"/>
      <c r="AD63" s="149"/>
      <c r="AE63" s="149"/>
      <c r="AF63" s="149"/>
      <c r="AG63" s="149" t="s">
        <v>307</v>
      </c>
      <c r="AH63" s="149">
        <v>5</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5" t="s">
        <v>2079</v>
      </c>
      <c r="D64" s="188"/>
      <c r="E64" s="189">
        <v>6.5</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307</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5" t="s">
        <v>2080</v>
      </c>
      <c r="D65" s="188"/>
      <c r="E65" s="189">
        <v>44</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307</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5" t="s">
        <v>2081</v>
      </c>
      <c r="D66" s="188"/>
      <c r="E66" s="189">
        <v>11</v>
      </c>
      <c r="F66" s="159"/>
      <c r="G66" s="159"/>
      <c r="H66" s="159"/>
      <c r="I66" s="159"/>
      <c r="J66" s="159"/>
      <c r="K66" s="159"/>
      <c r="L66" s="159"/>
      <c r="M66" s="159"/>
      <c r="N66" s="158"/>
      <c r="O66" s="158"/>
      <c r="P66" s="158"/>
      <c r="Q66" s="158"/>
      <c r="R66" s="159"/>
      <c r="S66" s="159"/>
      <c r="T66" s="159"/>
      <c r="U66" s="159"/>
      <c r="V66" s="159"/>
      <c r="W66" s="159"/>
      <c r="X66" s="159"/>
      <c r="Y66" s="149"/>
      <c r="Z66" s="149"/>
      <c r="AA66" s="149"/>
      <c r="AB66" s="149"/>
      <c r="AC66" s="149"/>
      <c r="AD66" s="149"/>
      <c r="AE66" s="149"/>
      <c r="AF66" s="149"/>
      <c r="AG66" s="149" t="s">
        <v>307</v>
      </c>
      <c r="AH66" s="149">
        <v>5</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195" t="s">
        <v>2082</v>
      </c>
      <c r="D67" s="188"/>
      <c r="E67" s="189">
        <v>12.5</v>
      </c>
      <c r="F67" s="159"/>
      <c r="G67" s="159"/>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307</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5" t="s">
        <v>2083</v>
      </c>
      <c r="D68" s="188"/>
      <c r="E68" s="189">
        <v>13</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307</v>
      </c>
      <c r="AH68" s="149">
        <v>5</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22</v>
      </c>
      <c r="B69" s="169" t="s">
        <v>2084</v>
      </c>
      <c r="C69" s="184" t="s">
        <v>2085</v>
      </c>
      <c r="D69" s="170" t="s">
        <v>518</v>
      </c>
      <c r="E69" s="171">
        <v>13</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t="s">
        <v>2053</v>
      </c>
      <c r="S69" s="173" t="s">
        <v>288</v>
      </c>
      <c r="T69" s="174" t="s">
        <v>288</v>
      </c>
      <c r="U69" s="159">
        <v>5.8999999999999997E-2</v>
      </c>
      <c r="V69" s="159">
        <f>ROUND(E69*U69,2)</f>
        <v>0.77</v>
      </c>
      <c r="W69" s="159"/>
      <c r="X69" s="159" t="s">
        <v>302</v>
      </c>
      <c r="Y69" s="149"/>
      <c r="Z69" s="149"/>
      <c r="AA69" s="149"/>
      <c r="AB69" s="149"/>
      <c r="AC69" s="149"/>
      <c r="AD69" s="149"/>
      <c r="AE69" s="149"/>
      <c r="AF69" s="149"/>
      <c r="AG69" s="149" t="s">
        <v>303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5" t="s">
        <v>2083</v>
      </c>
      <c r="D70" s="188"/>
      <c r="E70" s="189">
        <v>13</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307</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23</v>
      </c>
      <c r="B71" s="176" t="s">
        <v>2086</v>
      </c>
      <c r="C71" s="183" t="s">
        <v>2507</v>
      </c>
      <c r="D71" s="177" t="s">
        <v>1919</v>
      </c>
      <c r="E71" s="178">
        <v>1</v>
      </c>
      <c r="F71" s="179"/>
      <c r="G71" s="180">
        <f>ROUND(E71*F71,2)</f>
        <v>0</v>
      </c>
      <c r="H71" s="179"/>
      <c r="I71" s="180">
        <f>ROUND(E71*H71,2)</f>
        <v>0</v>
      </c>
      <c r="J71" s="179"/>
      <c r="K71" s="180">
        <f>ROUND(E71*J71,2)</f>
        <v>0</v>
      </c>
      <c r="L71" s="180">
        <v>21</v>
      </c>
      <c r="M71" s="180">
        <f>G71*(1+L71/100)</f>
        <v>0</v>
      </c>
      <c r="N71" s="178">
        <v>0</v>
      </c>
      <c r="O71" s="178">
        <f>ROUND(E71*N71,2)</f>
        <v>0</v>
      </c>
      <c r="P71" s="178">
        <v>0</v>
      </c>
      <c r="Q71" s="178">
        <f>ROUND(E71*P71,2)</f>
        <v>0</v>
      </c>
      <c r="R71" s="180"/>
      <c r="S71" s="180" t="s">
        <v>529</v>
      </c>
      <c r="T71" s="181" t="s">
        <v>289</v>
      </c>
      <c r="U71" s="159">
        <v>0</v>
      </c>
      <c r="V71" s="159">
        <f>ROUND(E71*U71,2)</f>
        <v>0</v>
      </c>
      <c r="W71" s="159"/>
      <c r="X71" s="159" t="s">
        <v>302</v>
      </c>
      <c r="Y71" s="149"/>
      <c r="Z71" s="149"/>
      <c r="AA71" s="149"/>
      <c r="AB71" s="149"/>
      <c r="AC71" s="149"/>
      <c r="AD71" s="149"/>
      <c r="AE71" s="149"/>
      <c r="AF71" s="149"/>
      <c r="AG71" s="149" t="s">
        <v>303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24</v>
      </c>
      <c r="B72" s="176" t="s">
        <v>2087</v>
      </c>
      <c r="C72" s="183" t="s">
        <v>2088</v>
      </c>
      <c r="D72" s="177" t="s">
        <v>509</v>
      </c>
      <c r="E72" s="178">
        <v>3</v>
      </c>
      <c r="F72" s="179"/>
      <c r="G72" s="180">
        <f>ROUND(E72*F72,2)</f>
        <v>0</v>
      </c>
      <c r="H72" s="179"/>
      <c r="I72" s="180">
        <f>ROUND(E72*H72,2)</f>
        <v>0</v>
      </c>
      <c r="J72" s="179"/>
      <c r="K72" s="180">
        <f>ROUND(E72*J72,2)</f>
        <v>0</v>
      </c>
      <c r="L72" s="180">
        <v>21</v>
      </c>
      <c r="M72" s="180">
        <f>G72*(1+L72/100)</f>
        <v>0</v>
      </c>
      <c r="N72" s="178">
        <v>2.0000000000000001E-4</v>
      </c>
      <c r="O72" s="178">
        <f>ROUND(E72*N72,2)</f>
        <v>0</v>
      </c>
      <c r="P72" s="178">
        <v>0</v>
      </c>
      <c r="Q72" s="178">
        <f>ROUND(E72*P72,2)</f>
        <v>0</v>
      </c>
      <c r="R72" s="180" t="s">
        <v>360</v>
      </c>
      <c r="S72" s="180" t="s">
        <v>288</v>
      </c>
      <c r="T72" s="181" t="s">
        <v>288</v>
      </c>
      <c r="U72" s="159">
        <v>0</v>
      </c>
      <c r="V72" s="159">
        <f>ROUND(E72*U72,2)</f>
        <v>0</v>
      </c>
      <c r="W72" s="159"/>
      <c r="X72" s="159" t="s">
        <v>361</v>
      </c>
      <c r="Y72" s="149"/>
      <c r="Z72" s="149"/>
      <c r="AA72" s="149"/>
      <c r="AB72" s="149"/>
      <c r="AC72" s="149"/>
      <c r="AD72" s="149"/>
      <c r="AE72" s="149"/>
      <c r="AF72" s="149"/>
      <c r="AG72" s="149" t="s">
        <v>362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25</v>
      </c>
      <c r="B73" s="176" t="s">
        <v>2089</v>
      </c>
      <c r="C73" s="183" t="s">
        <v>2090</v>
      </c>
      <c r="D73" s="177" t="s">
        <v>509</v>
      </c>
      <c r="E73" s="178">
        <v>5</v>
      </c>
      <c r="F73" s="179"/>
      <c r="G73" s="180">
        <f>ROUND(E73*F73,2)</f>
        <v>0</v>
      </c>
      <c r="H73" s="179"/>
      <c r="I73" s="180">
        <f>ROUND(E73*H73,2)</f>
        <v>0</v>
      </c>
      <c r="J73" s="179"/>
      <c r="K73" s="180">
        <f>ROUND(E73*J73,2)</f>
        <v>0</v>
      </c>
      <c r="L73" s="180">
        <v>21</v>
      </c>
      <c r="M73" s="180">
        <f>G73*(1+L73/100)</f>
        <v>0</v>
      </c>
      <c r="N73" s="178">
        <v>3.8000000000000002E-4</v>
      </c>
      <c r="O73" s="178">
        <f>ROUND(E73*N73,2)</f>
        <v>0</v>
      </c>
      <c r="P73" s="178">
        <v>0</v>
      </c>
      <c r="Q73" s="178">
        <f>ROUND(E73*P73,2)</f>
        <v>0</v>
      </c>
      <c r="R73" s="180" t="s">
        <v>360</v>
      </c>
      <c r="S73" s="180" t="s">
        <v>288</v>
      </c>
      <c r="T73" s="181" t="s">
        <v>288</v>
      </c>
      <c r="U73" s="159">
        <v>0</v>
      </c>
      <c r="V73" s="159">
        <f>ROUND(E73*U73,2)</f>
        <v>0</v>
      </c>
      <c r="W73" s="159"/>
      <c r="X73" s="159" t="s">
        <v>361</v>
      </c>
      <c r="Y73" s="149"/>
      <c r="Z73" s="149"/>
      <c r="AA73" s="149"/>
      <c r="AB73" s="149"/>
      <c r="AC73" s="149"/>
      <c r="AD73" s="149"/>
      <c r="AE73" s="149"/>
      <c r="AF73" s="149"/>
      <c r="AG73" s="149" t="s">
        <v>362</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26</v>
      </c>
      <c r="B74" s="169" t="s">
        <v>2091</v>
      </c>
      <c r="C74" s="184" t="s">
        <v>2092</v>
      </c>
      <c r="D74" s="170" t="s">
        <v>355</v>
      </c>
      <c r="E74" s="171">
        <v>0.18054000000000001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t="s">
        <v>2053</v>
      </c>
      <c r="S74" s="173" t="s">
        <v>288</v>
      </c>
      <c r="T74" s="174" t="s">
        <v>288</v>
      </c>
      <c r="U74" s="159">
        <v>1.5229999999999999</v>
      </c>
      <c r="V74" s="159">
        <f>ROUND(E74*U74,2)</f>
        <v>0.27</v>
      </c>
      <c r="W74" s="159"/>
      <c r="X74" s="159" t="s">
        <v>1050</v>
      </c>
      <c r="Y74" s="149"/>
      <c r="Z74" s="149"/>
      <c r="AA74" s="149"/>
      <c r="AB74" s="149"/>
      <c r="AC74" s="149"/>
      <c r="AD74" s="149"/>
      <c r="AE74" s="149"/>
      <c r="AF74" s="149"/>
      <c r="AG74" s="149" t="s">
        <v>1051</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2" t="s">
        <v>2093</v>
      </c>
      <c r="D75" s="263"/>
      <c r="E75" s="263"/>
      <c r="F75" s="263"/>
      <c r="G75" s="263"/>
      <c r="H75" s="159"/>
      <c r="I75" s="159"/>
      <c r="J75" s="159"/>
      <c r="K75" s="159"/>
      <c r="L75" s="159"/>
      <c r="M75" s="159"/>
      <c r="N75" s="158"/>
      <c r="O75" s="158"/>
      <c r="P75" s="158"/>
      <c r="Q75" s="158"/>
      <c r="R75" s="159"/>
      <c r="S75" s="159"/>
      <c r="T75" s="159"/>
      <c r="U75" s="159"/>
      <c r="V75" s="159"/>
      <c r="W75" s="159"/>
      <c r="X75" s="159"/>
      <c r="Y75" s="149"/>
      <c r="Z75" s="149"/>
      <c r="AA75" s="149"/>
      <c r="AB75" s="149"/>
      <c r="AC75" s="149"/>
      <c r="AD75" s="149"/>
      <c r="AE75" s="149"/>
      <c r="AF75" s="149"/>
      <c r="AG75" s="149" t="s">
        <v>305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x14ac:dyDescent="0.2">
      <c r="A76" s="161" t="s">
        <v>283</v>
      </c>
      <c r="B76" s="162" t="s">
        <v>137</v>
      </c>
      <c r="C76" s="182" t="s">
        <v>138</v>
      </c>
      <c r="D76" s="163"/>
      <c r="E76" s="164"/>
      <c r="F76" s="165"/>
      <c r="G76" s="165">
        <f>SUMIF(AG77:AG135,"&lt;&gt;NOR",G77:G135)</f>
        <v>0</v>
      </c>
      <c r="H76" s="165"/>
      <c r="I76" s="165">
        <f>SUM(I77:I135)</f>
        <v>0</v>
      </c>
      <c r="J76" s="165"/>
      <c r="K76" s="165">
        <f>SUM(K77:K135)</f>
        <v>0</v>
      </c>
      <c r="L76" s="165"/>
      <c r="M76" s="165">
        <f>SUM(M77:M135)</f>
        <v>0</v>
      </c>
      <c r="N76" s="164"/>
      <c r="O76" s="164">
        <f>SUM(O77:O135)</f>
        <v>1.6700000000000004</v>
      </c>
      <c r="P76" s="164"/>
      <c r="Q76" s="164">
        <f>SUM(Q77:Q135)</f>
        <v>0</v>
      </c>
      <c r="R76" s="165"/>
      <c r="S76" s="165"/>
      <c r="T76" s="166"/>
      <c r="U76" s="160"/>
      <c r="V76" s="160">
        <f>SUM(V77:V135)</f>
        <v>264.7399999999999</v>
      </c>
      <c r="W76" s="160"/>
      <c r="X76" s="160"/>
      <c r="AG76" t="s">
        <v>284</v>
      </c>
    </row>
    <row r="77" spans="1:60" ht="22.5" outlineLevel="1" x14ac:dyDescent="0.2">
      <c r="A77" s="175">
        <v>27</v>
      </c>
      <c r="B77" s="176" t="s">
        <v>2094</v>
      </c>
      <c r="C77" s="183" t="s">
        <v>2095</v>
      </c>
      <c r="D77" s="177" t="s">
        <v>518</v>
      </c>
      <c r="E77" s="178">
        <v>49</v>
      </c>
      <c r="F77" s="179"/>
      <c r="G77" s="180">
        <f>ROUND(E77*F77,2)</f>
        <v>0</v>
      </c>
      <c r="H77" s="179"/>
      <c r="I77" s="180">
        <f>ROUND(E77*H77,2)</f>
        <v>0</v>
      </c>
      <c r="J77" s="179"/>
      <c r="K77" s="180">
        <f>ROUND(E77*J77,2)</f>
        <v>0</v>
      </c>
      <c r="L77" s="180">
        <v>21</v>
      </c>
      <c r="M77" s="180">
        <f>G77*(1+L77/100)</f>
        <v>0</v>
      </c>
      <c r="N77" s="178">
        <v>1.387E-2</v>
      </c>
      <c r="O77" s="178">
        <f>ROUND(E77*N77,2)</f>
        <v>0.68</v>
      </c>
      <c r="P77" s="178">
        <v>0</v>
      </c>
      <c r="Q77" s="178">
        <f>ROUND(E77*P77,2)</f>
        <v>0</v>
      </c>
      <c r="R77" s="180" t="s">
        <v>2053</v>
      </c>
      <c r="S77" s="180" t="s">
        <v>288</v>
      </c>
      <c r="T77" s="181" t="s">
        <v>288</v>
      </c>
      <c r="U77" s="159">
        <v>0.82899999999999996</v>
      </c>
      <c r="V77" s="159">
        <f>ROUND(E77*U77,2)</f>
        <v>40.619999999999997</v>
      </c>
      <c r="W77" s="159"/>
      <c r="X77" s="159" t="s">
        <v>302</v>
      </c>
      <c r="Y77" s="149"/>
      <c r="Z77" s="149"/>
      <c r="AA77" s="149"/>
      <c r="AB77" s="149"/>
      <c r="AC77" s="149"/>
      <c r="AD77" s="149"/>
      <c r="AE77" s="149"/>
      <c r="AF77" s="149"/>
      <c r="AG77" s="149" t="s">
        <v>303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75">
        <v>28</v>
      </c>
      <c r="B78" s="176" t="s">
        <v>2096</v>
      </c>
      <c r="C78" s="183" t="s">
        <v>2097</v>
      </c>
      <c r="D78" s="177" t="s">
        <v>518</v>
      </c>
      <c r="E78" s="178">
        <v>42</v>
      </c>
      <c r="F78" s="179"/>
      <c r="G78" s="180">
        <f>ROUND(E78*F78,2)</f>
        <v>0</v>
      </c>
      <c r="H78" s="179"/>
      <c r="I78" s="180">
        <f>ROUND(E78*H78,2)</f>
        <v>0</v>
      </c>
      <c r="J78" s="179"/>
      <c r="K78" s="180">
        <f>ROUND(E78*J78,2)</f>
        <v>0</v>
      </c>
      <c r="L78" s="180">
        <v>21</v>
      </c>
      <c r="M78" s="180">
        <f>G78*(1+L78/100)</f>
        <v>0</v>
      </c>
      <c r="N78" s="178">
        <v>1.6080000000000001E-2</v>
      </c>
      <c r="O78" s="178">
        <f>ROUND(E78*N78,2)</f>
        <v>0.68</v>
      </c>
      <c r="P78" s="178">
        <v>0</v>
      </c>
      <c r="Q78" s="178">
        <f>ROUND(E78*P78,2)</f>
        <v>0</v>
      </c>
      <c r="R78" s="180" t="s">
        <v>2053</v>
      </c>
      <c r="S78" s="180" t="s">
        <v>288</v>
      </c>
      <c r="T78" s="181" t="s">
        <v>288</v>
      </c>
      <c r="U78" s="159">
        <v>0.91800000000000004</v>
      </c>
      <c r="V78" s="159">
        <f>ROUND(E78*U78,2)</f>
        <v>38.56</v>
      </c>
      <c r="W78" s="159"/>
      <c r="X78" s="159" t="s">
        <v>302</v>
      </c>
      <c r="Y78" s="149"/>
      <c r="Z78" s="149"/>
      <c r="AA78" s="149"/>
      <c r="AB78" s="149"/>
      <c r="AC78" s="149"/>
      <c r="AD78" s="149"/>
      <c r="AE78" s="149"/>
      <c r="AF78" s="149"/>
      <c r="AG78" s="149" t="s">
        <v>303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1" x14ac:dyDescent="0.2">
      <c r="A79" s="168">
        <v>29</v>
      </c>
      <c r="B79" s="169" t="s">
        <v>2098</v>
      </c>
      <c r="C79" s="184" t="s">
        <v>2099</v>
      </c>
      <c r="D79" s="170" t="s">
        <v>518</v>
      </c>
      <c r="E79" s="171">
        <v>95</v>
      </c>
      <c r="F79" s="172"/>
      <c r="G79" s="173">
        <f>ROUND(E79*F79,2)</f>
        <v>0</v>
      </c>
      <c r="H79" s="172"/>
      <c r="I79" s="173">
        <f>ROUND(E79*H79,2)</f>
        <v>0</v>
      </c>
      <c r="J79" s="172"/>
      <c r="K79" s="173">
        <f>ROUND(E79*J79,2)</f>
        <v>0</v>
      </c>
      <c r="L79" s="173">
        <v>21</v>
      </c>
      <c r="M79" s="173">
        <f>G79*(1+L79/100)</f>
        <v>0</v>
      </c>
      <c r="N79" s="171">
        <v>5.0000000000000001E-4</v>
      </c>
      <c r="O79" s="171">
        <f>ROUND(E79*N79,2)</f>
        <v>0.05</v>
      </c>
      <c r="P79" s="171">
        <v>0</v>
      </c>
      <c r="Q79" s="171">
        <f>ROUND(E79*P79,2)</f>
        <v>0</v>
      </c>
      <c r="R79" s="173" t="s">
        <v>2053</v>
      </c>
      <c r="S79" s="173" t="s">
        <v>288</v>
      </c>
      <c r="T79" s="174" t="s">
        <v>288</v>
      </c>
      <c r="U79" s="159">
        <v>0.28000000000000003</v>
      </c>
      <c r="V79" s="159">
        <f>ROUND(E79*U79,2)</f>
        <v>26.6</v>
      </c>
      <c r="W79" s="159"/>
      <c r="X79" s="159" t="s">
        <v>302</v>
      </c>
      <c r="Y79" s="149"/>
      <c r="Z79" s="149"/>
      <c r="AA79" s="149"/>
      <c r="AB79" s="149"/>
      <c r="AC79" s="149"/>
      <c r="AD79" s="149"/>
      <c r="AE79" s="149"/>
      <c r="AF79" s="149"/>
      <c r="AG79" s="149" t="s">
        <v>303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2" t="s">
        <v>2100</v>
      </c>
      <c r="D80" s="263"/>
      <c r="E80" s="263"/>
      <c r="F80" s="263"/>
      <c r="G80" s="263"/>
      <c r="H80" s="159"/>
      <c r="I80" s="159"/>
      <c r="J80" s="159"/>
      <c r="K80" s="159"/>
      <c r="L80" s="159"/>
      <c r="M80" s="159"/>
      <c r="N80" s="158"/>
      <c r="O80" s="158"/>
      <c r="P80" s="158"/>
      <c r="Q80" s="158"/>
      <c r="R80" s="159"/>
      <c r="S80" s="159"/>
      <c r="T80" s="159"/>
      <c r="U80" s="159"/>
      <c r="V80" s="159"/>
      <c r="W80" s="159"/>
      <c r="X80" s="159"/>
      <c r="Y80" s="149"/>
      <c r="Z80" s="149"/>
      <c r="AA80" s="149"/>
      <c r="AB80" s="149"/>
      <c r="AC80" s="149"/>
      <c r="AD80" s="149"/>
      <c r="AE80" s="149"/>
      <c r="AF80" s="149"/>
      <c r="AG80" s="149" t="s">
        <v>305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8">
        <v>30</v>
      </c>
      <c r="B81" s="169" t="s">
        <v>2101</v>
      </c>
      <c r="C81" s="184" t="s">
        <v>2102</v>
      </c>
      <c r="D81" s="170" t="s">
        <v>518</v>
      </c>
      <c r="E81" s="171">
        <v>23</v>
      </c>
      <c r="F81" s="172"/>
      <c r="G81" s="173">
        <f>ROUND(E81*F81,2)</f>
        <v>0</v>
      </c>
      <c r="H81" s="172"/>
      <c r="I81" s="173">
        <f>ROUND(E81*H81,2)</f>
        <v>0</v>
      </c>
      <c r="J81" s="172"/>
      <c r="K81" s="173">
        <f>ROUND(E81*J81,2)</f>
        <v>0</v>
      </c>
      <c r="L81" s="173">
        <v>21</v>
      </c>
      <c r="M81" s="173">
        <f>G81*(1+L81/100)</f>
        <v>0</v>
      </c>
      <c r="N81" s="171">
        <v>6.4000000000000005E-4</v>
      </c>
      <c r="O81" s="171">
        <f>ROUND(E81*N81,2)</f>
        <v>0.01</v>
      </c>
      <c r="P81" s="171">
        <v>0</v>
      </c>
      <c r="Q81" s="171">
        <f>ROUND(E81*P81,2)</f>
        <v>0</v>
      </c>
      <c r="R81" s="173" t="s">
        <v>2053</v>
      </c>
      <c r="S81" s="173" t="s">
        <v>288</v>
      </c>
      <c r="T81" s="174" t="s">
        <v>288</v>
      </c>
      <c r="U81" s="159">
        <v>0.29730000000000001</v>
      </c>
      <c r="V81" s="159">
        <f>ROUND(E81*U81,2)</f>
        <v>6.84</v>
      </c>
      <c r="W81" s="159"/>
      <c r="X81" s="159" t="s">
        <v>302</v>
      </c>
      <c r="Y81" s="149"/>
      <c r="Z81" s="149"/>
      <c r="AA81" s="149"/>
      <c r="AB81" s="149"/>
      <c r="AC81" s="149"/>
      <c r="AD81" s="149"/>
      <c r="AE81" s="149"/>
      <c r="AF81" s="149"/>
      <c r="AG81" s="149" t="s">
        <v>303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2" t="s">
        <v>2100</v>
      </c>
      <c r="D82" s="263"/>
      <c r="E82" s="263"/>
      <c r="F82" s="263"/>
      <c r="G82" s="263"/>
      <c r="H82" s="159"/>
      <c r="I82" s="159"/>
      <c r="J82" s="159"/>
      <c r="K82" s="159"/>
      <c r="L82" s="159"/>
      <c r="M82" s="159"/>
      <c r="N82" s="158"/>
      <c r="O82" s="158"/>
      <c r="P82" s="158"/>
      <c r="Q82" s="158"/>
      <c r="R82" s="159"/>
      <c r="S82" s="159"/>
      <c r="T82" s="159"/>
      <c r="U82" s="159"/>
      <c r="V82" s="159"/>
      <c r="W82" s="159"/>
      <c r="X82" s="159"/>
      <c r="Y82" s="149"/>
      <c r="Z82" s="149"/>
      <c r="AA82" s="149"/>
      <c r="AB82" s="149"/>
      <c r="AC82" s="149"/>
      <c r="AD82" s="149"/>
      <c r="AE82" s="149"/>
      <c r="AF82" s="149"/>
      <c r="AG82" s="149" t="s">
        <v>305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8">
        <v>31</v>
      </c>
      <c r="B83" s="169" t="s">
        <v>2103</v>
      </c>
      <c r="C83" s="184" t="s">
        <v>2104</v>
      </c>
      <c r="D83" s="170" t="s">
        <v>518</v>
      </c>
      <c r="E83" s="171">
        <v>72</v>
      </c>
      <c r="F83" s="172"/>
      <c r="G83" s="173">
        <f>ROUND(E83*F83,2)</f>
        <v>0</v>
      </c>
      <c r="H83" s="172"/>
      <c r="I83" s="173">
        <f>ROUND(E83*H83,2)</f>
        <v>0</v>
      </c>
      <c r="J83" s="172"/>
      <c r="K83" s="173">
        <f>ROUND(E83*J83,2)</f>
        <v>0</v>
      </c>
      <c r="L83" s="173">
        <v>21</v>
      </c>
      <c r="M83" s="173">
        <f>G83*(1+L83/100)</f>
        <v>0</v>
      </c>
      <c r="N83" s="171">
        <v>8.3000000000000001E-4</v>
      </c>
      <c r="O83" s="171">
        <f>ROUND(E83*N83,2)</f>
        <v>0.06</v>
      </c>
      <c r="P83" s="171">
        <v>0</v>
      </c>
      <c r="Q83" s="171">
        <f>ROUND(E83*P83,2)</f>
        <v>0</v>
      </c>
      <c r="R83" s="173" t="s">
        <v>2053</v>
      </c>
      <c r="S83" s="173" t="s">
        <v>288</v>
      </c>
      <c r="T83" s="174" t="s">
        <v>288</v>
      </c>
      <c r="U83" s="159">
        <v>0.33279999999999998</v>
      </c>
      <c r="V83" s="159">
        <f>ROUND(E83*U83,2)</f>
        <v>23.96</v>
      </c>
      <c r="W83" s="159"/>
      <c r="X83" s="159" t="s">
        <v>302</v>
      </c>
      <c r="Y83" s="149"/>
      <c r="Z83" s="149"/>
      <c r="AA83" s="149"/>
      <c r="AB83" s="149"/>
      <c r="AC83" s="149"/>
      <c r="AD83" s="149"/>
      <c r="AE83" s="149"/>
      <c r="AF83" s="149"/>
      <c r="AG83" s="149" t="s">
        <v>303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62" t="s">
        <v>2100</v>
      </c>
      <c r="D84" s="263"/>
      <c r="E84" s="263"/>
      <c r="F84" s="263"/>
      <c r="G84" s="263"/>
      <c r="H84" s="159"/>
      <c r="I84" s="159"/>
      <c r="J84" s="159"/>
      <c r="K84" s="159"/>
      <c r="L84" s="159"/>
      <c r="M84" s="159"/>
      <c r="N84" s="158"/>
      <c r="O84" s="158"/>
      <c r="P84" s="158"/>
      <c r="Q84" s="158"/>
      <c r="R84" s="159"/>
      <c r="S84" s="159"/>
      <c r="T84" s="159"/>
      <c r="U84" s="159"/>
      <c r="V84" s="159"/>
      <c r="W84" s="159"/>
      <c r="X84" s="159"/>
      <c r="Y84" s="149"/>
      <c r="Z84" s="149"/>
      <c r="AA84" s="149"/>
      <c r="AB84" s="149"/>
      <c r="AC84" s="149"/>
      <c r="AD84" s="149"/>
      <c r="AE84" s="149"/>
      <c r="AF84" s="149"/>
      <c r="AG84" s="149" t="s">
        <v>305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68">
        <v>32</v>
      </c>
      <c r="B85" s="169" t="s">
        <v>2105</v>
      </c>
      <c r="C85" s="184" t="s">
        <v>2106</v>
      </c>
      <c r="D85" s="170" t="s">
        <v>518</v>
      </c>
      <c r="E85" s="171">
        <v>14</v>
      </c>
      <c r="F85" s="172"/>
      <c r="G85" s="173">
        <f>ROUND(E85*F85,2)</f>
        <v>0</v>
      </c>
      <c r="H85" s="172"/>
      <c r="I85" s="173">
        <f>ROUND(E85*H85,2)</f>
        <v>0</v>
      </c>
      <c r="J85" s="172"/>
      <c r="K85" s="173">
        <f>ROUND(E85*J85,2)</f>
        <v>0</v>
      </c>
      <c r="L85" s="173">
        <v>21</v>
      </c>
      <c r="M85" s="173">
        <f>G85*(1+L85/100)</f>
        <v>0</v>
      </c>
      <c r="N85" s="171">
        <v>1.14E-3</v>
      </c>
      <c r="O85" s="171">
        <f>ROUND(E85*N85,2)</f>
        <v>0.02</v>
      </c>
      <c r="P85" s="171">
        <v>0</v>
      </c>
      <c r="Q85" s="171">
        <f>ROUND(E85*P85,2)</f>
        <v>0</v>
      </c>
      <c r="R85" s="173" t="s">
        <v>2053</v>
      </c>
      <c r="S85" s="173" t="s">
        <v>288</v>
      </c>
      <c r="T85" s="174" t="s">
        <v>288</v>
      </c>
      <c r="U85" s="159">
        <v>0.38469999999999999</v>
      </c>
      <c r="V85" s="159">
        <f>ROUND(E85*U85,2)</f>
        <v>5.39</v>
      </c>
      <c r="W85" s="159"/>
      <c r="X85" s="159" t="s">
        <v>302</v>
      </c>
      <c r="Y85" s="149"/>
      <c r="Z85" s="149"/>
      <c r="AA85" s="149"/>
      <c r="AB85" s="149"/>
      <c r="AC85" s="149"/>
      <c r="AD85" s="149"/>
      <c r="AE85" s="149"/>
      <c r="AF85" s="149"/>
      <c r="AG85" s="149" t="s">
        <v>303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62" t="s">
        <v>2100</v>
      </c>
      <c r="D86" s="263"/>
      <c r="E86" s="263"/>
      <c r="F86" s="263"/>
      <c r="G86" s="263"/>
      <c r="H86" s="159"/>
      <c r="I86" s="159"/>
      <c r="J86" s="159"/>
      <c r="K86" s="159"/>
      <c r="L86" s="159"/>
      <c r="M86" s="159"/>
      <c r="N86" s="158"/>
      <c r="O86" s="158"/>
      <c r="P86" s="158"/>
      <c r="Q86" s="158"/>
      <c r="R86" s="159"/>
      <c r="S86" s="159"/>
      <c r="T86" s="159"/>
      <c r="U86" s="159"/>
      <c r="V86" s="159"/>
      <c r="W86" s="159"/>
      <c r="X86" s="159"/>
      <c r="Y86" s="149"/>
      <c r="Z86" s="149"/>
      <c r="AA86" s="149"/>
      <c r="AB86" s="149"/>
      <c r="AC86" s="149"/>
      <c r="AD86" s="149"/>
      <c r="AE86" s="149"/>
      <c r="AF86" s="149"/>
      <c r="AG86" s="149" t="s">
        <v>305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33</v>
      </c>
      <c r="B87" s="169" t="s">
        <v>2107</v>
      </c>
      <c r="C87" s="184" t="s">
        <v>2108</v>
      </c>
      <c r="D87" s="170" t="s">
        <v>518</v>
      </c>
      <c r="E87" s="171">
        <v>51</v>
      </c>
      <c r="F87" s="172"/>
      <c r="G87" s="173">
        <f>ROUND(E87*F87,2)</f>
        <v>0</v>
      </c>
      <c r="H87" s="172"/>
      <c r="I87" s="173">
        <f>ROUND(E87*H87,2)</f>
        <v>0</v>
      </c>
      <c r="J87" s="172"/>
      <c r="K87" s="173">
        <f>ROUND(E87*J87,2)</f>
        <v>0</v>
      </c>
      <c r="L87" s="173">
        <v>21</v>
      </c>
      <c r="M87" s="173">
        <f>G87*(1+L87/100)</f>
        <v>0</v>
      </c>
      <c r="N87" s="171">
        <v>1.5100000000000001E-3</v>
      </c>
      <c r="O87" s="171">
        <f>ROUND(E87*N87,2)</f>
        <v>0.08</v>
      </c>
      <c r="P87" s="171">
        <v>0</v>
      </c>
      <c r="Q87" s="171">
        <f>ROUND(E87*P87,2)</f>
        <v>0</v>
      </c>
      <c r="R87" s="173" t="s">
        <v>2053</v>
      </c>
      <c r="S87" s="173" t="s">
        <v>288</v>
      </c>
      <c r="T87" s="174" t="s">
        <v>288</v>
      </c>
      <c r="U87" s="159">
        <v>0.47670000000000001</v>
      </c>
      <c r="V87" s="159">
        <f>ROUND(E87*U87,2)</f>
        <v>24.31</v>
      </c>
      <c r="W87" s="159"/>
      <c r="X87" s="159" t="s">
        <v>302</v>
      </c>
      <c r="Y87" s="149"/>
      <c r="Z87" s="149"/>
      <c r="AA87" s="149"/>
      <c r="AB87" s="149"/>
      <c r="AC87" s="149"/>
      <c r="AD87" s="149"/>
      <c r="AE87" s="149"/>
      <c r="AF87" s="149"/>
      <c r="AG87" s="149" t="s">
        <v>303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62" t="s">
        <v>2100</v>
      </c>
      <c r="D88" s="263"/>
      <c r="E88" s="263"/>
      <c r="F88" s="263"/>
      <c r="G88" s="263"/>
      <c r="H88" s="159"/>
      <c r="I88" s="159"/>
      <c r="J88" s="159"/>
      <c r="K88" s="159"/>
      <c r="L88" s="159"/>
      <c r="M88" s="159"/>
      <c r="N88" s="158"/>
      <c r="O88" s="158"/>
      <c r="P88" s="158"/>
      <c r="Q88" s="158"/>
      <c r="R88" s="159"/>
      <c r="S88" s="159"/>
      <c r="T88" s="159"/>
      <c r="U88" s="159"/>
      <c r="V88" s="159"/>
      <c r="W88" s="159"/>
      <c r="X88" s="159"/>
      <c r="Y88" s="149"/>
      <c r="Z88" s="149"/>
      <c r="AA88" s="149"/>
      <c r="AB88" s="149"/>
      <c r="AC88" s="149"/>
      <c r="AD88" s="149"/>
      <c r="AE88" s="149"/>
      <c r="AF88" s="149"/>
      <c r="AG88" s="149" t="s">
        <v>305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68">
        <v>34</v>
      </c>
      <c r="B89" s="169" t="s">
        <v>2109</v>
      </c>
      <c r="C89" s="184" t="s">
        <v>2110</v>
      </c>
      <c r="D89" s="170" t="s">
        <v>518</v>
      </c>
      <c r="E89" s="171">
        <v>95</v>
      </c>
      <c r="F89" s="172"/>
      <c r="G89" s="173">
        <f>ROUND(E89*F89,2)</f>
        <v>0</v>
      </c>
      <c r="H89" s="172"/>
      <c r="I89" s="173">
        <f>ROUND(E89*H89,2)</f>
        <v>0</v>
      </c>
      <c r="J89" s="172"/>
      <c r="K89" s="173">
        <f>ROUND(E89*J89,2)</f>
        <v>0</v>
      </c>
      <c r="L89" s="173">
        <v>21</v>
      </c>
      <c r="M89" s="173">
        <f>G89*(1+L89/100)</f>
        <v>0</v>
      </c>
      <c r="N89" s="171">
        <v>4.0000000000000003E-5</v>
      </c>
      <c r="O89" s="171">
        <f>ROUND(E89*N89,2)</f>
        <v>0</v>
      </c>
      <c r="P89" s="171">
        <v>0</v>
      </c>
      <c r="Q89" s="171">
        <f>ROUND(E89*P89,2)</f>
        <v>0</v>
      </c>
      <c r="R89" s="173" t="s">
        <v>2053</v>
      </c>
      <c r="S89" s="173" t="s">
        <v>288</v>
      </c>
      <c r="T89" s="174" t="s">
        <v>288</v>
      </c>
      <c r="U89" s="159">
        <v>0.129</v>
      </c>
      <c r="V89" s="159">
        <f>ROUND(E89*U89,2)</f>
        <v>12.26</v>
      </c>
      <c r="W89" s="159"/>
      <c r="X89" s="159" t="s">
        <v>302</v>
      </c>
      <c r="Y89" s="149"/>
      <c r="Z89" s="149"/>
      <c r="AA89" s="149"/>
      <c r="AB89" s="149"/>
      <c r="AC89" s="149"/>
      <c r="AD89" s="149"/>
      <c r="AE89" s="149"/>
      <c r="AF89" s="149"/>
      <c r="AG89" s="149" t="s">
        <v>303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195" t="s">
        <v>2111</v>
      </c>
      <c r="D90" s="188"/>
      <c r="E90" s="189">
        <v>95</v>
      </c>
      <c r="F90" s="159"/>
      <c r="G90" s="159"/>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307</v>
      </c>
      <c r="AH90" s="149">
        <v>5</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1" x14ac:dyDescent="0.2">
      <c r="A91" s="168">
        <v>35</v>
      </c>
      <c r="B91" s="169" t="s">
        <v>2112</v>
      </c>
      <c r="C91" s="184" t="s">
        <v>2113</v>
      </c>
      <c r="D91" s="170" t="s">
        <v>518</v>
      </c>
      <c r="E91" s="171">
        <v>23</v>
      </c>
      <c r="F91" s="172"/>
      <c r="G91" s="173">
        <f>ROUND(E91*F91,2)</f>
        <v>0</v>
      </c>
      <c r="H91" s="172"/>
      <c r="I91" s="173">
        <f>ROUND(E91*H91,2)</f>
        <v>0</v>
      </c>
      <c r="J91" s="172"/>
      <c r="K91" s="173">
        <f>ROUND(E91*J91,2)</f>
        <v>0</v>
      </c>
      <c r="L91" s="173">
        <v>21</v>
      </c>
      <c r="M91" s="173">
        <f>G91*(1+L91/100)</f>
        <v>0</v>
      </c>
      <c r="N91" s="171">
        <v>8.0000000000000007E-5</v>
      </c>
      <c r="O91" s="171">
        <f>ROUND(E91*N91,2)</f>
        <v>0</v>
      </c>
      <c r="P91" s="171">
        <v>0</v>
      </c>
      <c r="Q91" s="171">
        <f>ROUND(E91*P91,2)</f>
        <v>0</v>
      </c>
      <c r="R91" s="173" t="s">
        <v>2053</v>
      </c>
      <c r="S91" s="173" t="s">
        <v>288</v>
      </c>
      <c r="T91" s="174" t="s">
        <v>288</v>
      </c>
      <c r="U91" s="159">
        <v>0.129</v>
      </c>
      <c r="V91" s="159">
        <f>ROUND(E91*U91,2)</f>
        <v>2.97</v>
      </c>
      <c r="W91" s="159"/>
      <c r="X91" s="159" t="s">
        <v>302</v>
      </c>
      <c r="Y91" s="149"/>
      <c r="Z91" s="149"/>
      <c r="AA91" s="149"/>
      <c r="AB91" s="149"/>
      <c r="AC91" s="149"/>
      <c r="AD91" s="149"/>
      <c r="AE91" s="149"/>
      <c r="AF91" s="149"/>
      <c r="AG91" s="149" t="s">
        <v>303</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195" t="s">
        <v>2114</v>
      </c>
      <c r="D92" s="188"/>
      <c r="E92" s="189">
        <v>23</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307</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x14ac:dyDescent="0.2">
      <c r="A93" s="168">
        <v>36</v>
      </c>
      <c r="B93" s="169" t="s">
        <v>2115</v>
      </c>
      <c r="C93" s="184" t="s">
        <v>2116</v>
      </c>
      <c r="D93" s="170" t="s">
        <v>518</v>
      </c>
      <c r="E93" s="171">
        <v>72</v>
      </c>
      <c r="F93" s="172"/>
      <c r="G93" s="173">
        <f>ROUND(E93*F93,2)</f>
        <v>0</v>
      </c>
      <c r="H93" s="172"/>
      <c r="I93" s="173">
        <f>ROUND(E93*H93,2)</f>
        <v>0</v>
      </c>
      <c r="J93" s="172"/>
      <c r="K93" s="173">
        <f>ROUND(E93*J93,2)</f>
        <v>0</v>
      </c>
      <c r="L93" s="173">
        <v>21</v>
      </c>
      <c r="M93" s="173">
        <f>G93*(1+L93/100)</f>
        <v>0</v>
      </c>
      <c r="N93" s="171">
        <v>6.0000000000000002E-5</v>
      </c>
      <c r="O93" s="171">
        <f>ROUND(E93*N93,2)</f>
        <v>0</v>
      </c>
      <c r="P93" s="171">
        <v>0</v>
      </c>
      <c r="Q93" s="171">
        <f>ROUND(E93*P93,2)</f>
        <v>0</v>
      </c>
      <c r="R93" s="173" t="s">
        <v>2053</v>
      </c>
      <c r="S93" s="173" t="s">
        <v>288</v>
      </c>
      <c r="T93" s="174" t="s">
        <v>288</v>
      </c>
      <c r="U93" s="159">
        <v>0.14199999999999999</v>
      </c>
      <c r="V93" s="159">
        <f>ROUND(E93*U93,2)</f>
        <v>10.220000000000001</v>
      </c>
      <c r="W93" s="159"/>
      <c r="X93" s="159" t="s">
        <v>302</v>
      </c>
      <c r="Y93" s="149"/>
      <c r="Z93" s="149"/>
      <c r="AA93" s="149"/>
      <c r="AB93" s="149"/>
      <c r="AC93" s="149"/>
      <c r="AD93" s="149"/>
      <c r="AE93" s="149"/>
      <c r="AF93" s="149"/>
      <c r="AG93" s="149" t="s">
        <v>303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5" t="s">
        <v>2117</v>
      </c>
      <c r="D94" s="188"/>
      <c r="E94" s="189">
        <v>72</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307</v>
      </c>
      <c r="AH94" s="149">
        <v>5</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8">
        <v>37</v>
      </c>
      <c r="B95" s="169" t="s">
        <v>2118</v>
      </c>
      <c r="C95" s="184" t="s">
        <v>2119</v>
      </c>
      <c r="D95" s="170" t="s">
        <v>518</v>
      </c>
      <c r="E95" s="171">
        <v>51</v>
      </c>
      <c r="F95" s="172"/>
      <c r="G95" s="173">
        <f>ROUND(E95*F95,2)</f>
        <v>0</v>
      </c>
      <c r="H95" s="172"/>
      <c r="I95" s="173">
        <f>ROUND(E95*H95,2)</f>
        <v>0</v>
      </c>
      <c r="J95" s="172"/>
      <c r="K95" s="173">
        <f>ROUND(E95*J95,2)</f>
        <v>0</v>
      </c>
      <c r="L95" s="173">
        <v>21</v>
      </c>
      <c r="M95" s="173">
        <f>G95*(1+L95/100)</f>
        <v>0</v>
      </c>
      <c r="N95" s="171">
        <v>1.4999999999999999E-4</v>
      </c>
      <c r="O95" s="171">
        <f>ROUND(E95*N95,2)</f>
        <v>0.01</v>
      </c>
      <c r="P95" s="171">
        <v>0</v>
      </c>
      <c r="Q95" s="171">
        <f>ROUND(E95*P95,2)</f>
        <v>0</v>
      </c>
      <c r="R95" s="173" t="s">
        <v>2053</v>
      </c>
      <c r="S95" s="173" t="s">
        <v>288</v>
      </c>
      <c r="T95" s="174" t="s">
        <v>288</v>
      </c>
      <c r="U95" s="159">
        <v>0.185</v>
      </c>
      <c r="V95" s="159">
        <f>ROUND(E95*U95,2)</f>
        <v>9.44</v>
      </c>
      <c r="W95" s="159"/>
      <c r="X95" s="159" t="s">
        <v>302</v>
      </c>
      <c r="Y95" s="149"/>
      <c r="Z95" s="149"/>
      <c r="AA95" s="149"/>
      <c r="AB95" s="149"/>
      <c r="AC95" s="149"/>
      <c r="AD95" s="149"/>
      <c r="AE95" s="149"/>
      <c r="AF95" s="149"/>
      <c r="AG95" s="149" t="s">
        <v>303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195" t="s">
        <v>2120</v>
      </c>
      <c r="D96" s="188"/>
      <c r="E96" s="189">
        <v>51</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307</v>
      </c>
      <c r="AH96" s="149">
        <v>5</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38</v>
      </c>
      <c r="B97" s="176" t="s">
        <v>2121</v>
      </c>
      <c r="C97" s="183" t="s">
        <v>2122</v>
      </c>
      <c r="D97" s="177" t="s">
        <v>509</v>
      </c>
      <c r="E97" s="178">
        <v>40</v>
      </c>
      <c r="F97" s="179"/>
      <c r="G97" s="180">
        <f t="shared" ref="G97:G114" si="0">ROUND(E97*F97,2)</f>
        <v>0</v>
      </c>
      <c r="H97" s="179"/>
      <c r="I97" s="180">
        <f t="shared" ref="I97:I114" si="1">ROUND(E97*H97,2)</f>
        <v>0</v>
      </c>
      <c r="J97" s="179"/>
      <c r="K97" s="180">
        <f t="shared" ref="K97:K114" si="2">ROUND(E97*J97,2)</f>
        <v>0</v>
      </c>
      <c r="L97" s="180">
        <v>21</v>
      </c>
      <c r="M97" s="180">
        <f t="shared" ref="M97:M114" si="3">G97*(1+L97/100)</f>
        <v>0</v>
      </c>
      <c r="N97" s="178">
        <v>0</v>
      </c>
      <c r="O97" s="178">
        <f t="shared" ref="O97:O114" si="4">ROUND(E97*N97,2)</f>
        <v>0</v>
      </c>
      <c r="P97" s="178">
        <v>0</v>
      </c>
      <c r="Q97" s="178">
        <f t="shared" ref="Q97:Q114" si="5">ROUND(E97*P97,2)</f>
        <v>0</v>
      </c>
      <c r="R97" s="180" t="s">
        <v>2053</v>
      </c>
      <c r="S97" s="180" t="s">
        <v>288</v>
      </c>
      <c r="T97" s="181" t="s">
        <v>288</v>
      </c>
      <c r="U97" s="159">
        <v>0.42499999999999999</v>
      </c>
      <c r="V97" s="159">
        <f t="shared" ref="V97:V114" si="6">ROUND(E97*U97,2)</f>
        <v>17</v>
      </c>
      <c r="W97" s="159"/>
      <c r="X97" s="159" t="s">
        <v>302</v>
      </c>
      <c r="Y97" s="149"/>
      <c r="Z97" s="149"/>
      <c r="AA97" s="149"/>
      <c r="AB97" s="149"/>
      <c r="AC97" s="149"/>
      <c r="AD97" s="149"/>
      <c r="AE97" s="149"/>
      <c r="AF97" s="149"/>
      <c r="AG97" s="149" t="s">
        <v>303</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5">
        <v>39</v>
      </c>
      <c r="B98" s="176" t="s">
        <v>2123</v>
      </c>
      <c r="C98" s="183" t="s">
        <v>2124</v>
      </c>
      <c r="D98" s="177" t="s">
        <v>509</v>
      </c>
      <c r="E98" s="178">
        <v>1</v>
      </c>
      <c r="F98" s="179"/>
      <c r="G98" s="180">
        <f t="shared" si="0"/>
        <v>0</v>
      </c>
      <c r="H98" s="179"/>
      <c r="I98" s="180">
        <f t="shared" si="1"/>
        <v>0</v>
      </c>
      <c r="J98" s="179"/>
      <c r="K98" s="180">
        <f t="shared" si="2"/>
        <v>0</v>
      </c>
      <c r="L98" s="180">
        <v>21</v>
      </c>
      <c r="M98" s="180">
        <f t="shared" si="3"/>
        <v>0</v>
      </c>
      <c r="N98" s="178">
        <v>0</v>
      </c>
      <c r="O98" s="178">
        <f t="shared" si="4"/>
        <v>0</v>
      </c>
      <c r="P98" s="178">
        <v>0</v>
      </c>
      <c r="Q98" s="178">
        <f t="shared" si="5"/>
        <v>0</v>
      </c>
      <c r="R98" s="180" t="s">
        <v>2053</v>
      </c>
      <c r="S98" s="180" t="s">
        <v>288</v>
      </c>
      <c r="T98" s="181" t="s">
        <v>288</v>
      </c>
      <c r="U98" s="159">
        <v>0.42499999999999999</v>
      </c>
      <c r="V98" s="159">
        <f t="shared" si="6"/>
        <v>0.43</v>
      </c>
      <c r="W98" s="159"/>
      <c r="X98" s="159" t="s">
        <v>302</v>
      </c>
      <c r="Y98" s="149"/>
      <c r="Z98" s="149"/>
      <c r="AA98" s="149"/>
      <c r="AB98" s="149"/>
      <c r="AC98" s="149"/>
      <c r="AD98" s="149"/>
      <c r="AE98" s="149"/>
      <c r="AF98" s="149"/>
      <c r="AG98" s="149" t="s">
        <v>303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5">
        <v>40</v>
      </c>
      <c r="B99" s="176" t="s">
        <v>2125</v>
      </c>
      <c r="C99" s="183" t="s">
        <v>2126</v>
      </c>
      <c r="D99" s="177" t="s">
        <v>509</v>
      </c>
      <c r="E99" s="178">
        <v>1</v>
      </c>
      <c r="F99" s="179"/>
      <c r="G99" s="180">
        <f t="shared" si="0"/>
        <v>0</v>
      </c>
      <c r="H99" s="179"/>
      <c r="I99" s="180">
        <f t="shared" si="1"/>
        <v>0</v>
      </c>
      <c r="J99" s="179"/>
      <c r="K99" s="180">
        <f t="shared" si="2"/>
        <v>0</v>
      </c>
      <c r="L99" s="180">
        <v>21</v>
      </c>
      <c r="M99" s="180">
        <f t="shared" si="3"/>
        <v>0</v>
      </c>
      <c r="N99" s="178">
        <v>1.9000000000000001E-4</v>
      </c>
      <c r="O99" s="178">
        <f t="shared" si="4"/>
        <v>0</v>
      </c>
      <c r="P99" s="178">
        <v>0</v>
      </c>
      <c r="Q99" s="178">
        <f t="shared" si="5"/>
        <v>0</v>
      </c>
      <c r="R99" s="180" t="s">
        <v>2053</v>
      </c>
      <c r="S99" s="180" t="s">
        <v>288</v>
      </c>
      <c r="T99" s="181" t="s">
        <v>288</v>
      </c>
      <c r="U99" s="159">
        <v>8.3000000000000004E-2</v>
      </c>
      <c r="V99" s="159">
        <f t="shared" si="6"/>
        <v>0.08</v>
      </c>
      <c r="W99" s="159"/>
      <c r="X99" s="159" t="s">
        <v>302</v>
      </c>
      <c r="Y99" s="149"/>
      <c r="Z99" s="149"/>
      <c r="AA99" s="149"/>
      <c r="AB99" s="149"/>
      <c r="AC99" s="149"/>
      <c r="AD99" s="149"/>
      <c r="AE99" s="149"/>
      <c r="AF99" s="149"/>
      <c r="AG99" s="149" t="s">
        <v>303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41</v>
      </c>
      <c r="B100" s="176" t="s">
        <v>2127</v>
      </c>
      <c r="C100" s="183" t="s">
        <v>2128</v>
      </c>
      <c r="D100" s="177" t="s">
        <v>509</v>
      </c>
      <c r="E100" s="178">
        <v>1</v>
      </c>
      <c r="F100" s="179"/>
      <c r="G100" s="180">
        <f t="shared" si="0"/>
        <v>0</v>
      </c>
      <c r="H100" s="179"/>
      <c r="I100" s="180">
        <f t="shared" si="1"/>
        <v>0</v>
      </c>
      <c r="J100" s="179"/>
      <c r="K100" s="180">
        <f t="shared" si="2"/>
        <v>0</v>
      </c>
      <c r="L100" s="180">
        <v>21</v>
      </c>
      <c r="M100" s="180">
        <f t="shared" si="3"/>
        <v>0</v>
      </c>
      <c r="N100" s="178">
        <v>1.1E-4</v>
      </c>
      <c r="O100" s="178">
        <f t="shared" si="4"/>
        <v>0</v>
      </c>
      <c r="P100" s="178">
        <v>0</v>
      </c>
      <c r="Q100" s="178">
        <f t="shared" si="5"/>
        <v>0</v>
      </c>
      <c r="R100" s="180" t="s">
        <v>2053</v>
      </c>
      <c r="S100" s="180" t="s">
        <v>288</v>
      </c>
      <c r="T100" s="181" t="s">
        <v>288</v>
      </c>
      <c r="U100" s="159">
        <v>0.16500000000000001</v>
      </c>
      <c r="V100" s="159">
        <f t="shared" si="6"/>
        <v>0.17</v>
      </c>
      <c r="W100" s="159"/>
      <c r="X100" s="159" t="s">
        <v>302</v>
      </c>
      <c r="Y100" s="149"/>
      <c r="Z100" s="149"/>
      <c r="AA100" s="149"/>
      <c r="AB100" s="149"/>
      <c r="AC100" s="149"/>
      <c r="AD100" s="149"/>
      <c r="AE100" s="149"/>
      <c r="AF100" s="149"/>
      <c r="AG100" s="149" t="s">
        <v>303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5">
        <v>42</v>
      </c>
      <c r="B101" s="176" t="s">
        <v>2129</v>
      </c>
      <c r="C101" s="183" t="s">
        <v>2130</v>
      </c>
      <c r="D101" s="177" t="s">
        <v>509</v>
      </c>
      <c r="E101" s="178">
        <v>1</v>
      </c>
      <c r="F101" s="179"/>
      <c r="G101" s="180">
        <f t="shared" si="0"/>
        <v>0</v>
      </c>
      <c r="H101" s="179"/>
      <c r="I101" s="180">
        <f t="shared" si="1"/>
        <v>0</v>
      </c>
      <c r="J101" s="179"/>
      <c r="K101" s="180">
        <f t="shared" si="2"/>
        <v>0</v>
      </c>
      <c r="L101" s="180">
        <v>21</v>
      </c>
      <c r="M101" s="180">
        <f t="shared" si="3"/>
        <v>0</v>
      </c>
      <c r="N101" s="178">
        <v>5.8E-4</v>
      </c>
      <c r="O101" s="178">
        <f t="shared" si="4"/>
        <v>0</v>
      </c>
      <c r="P101" s="178">
        <v>0</v>
      </c>
      <c r="Q101" s="178">
        <f t="shared" si="5"/>
        <v>0</v>
      </c>
      <c r="R101" s="180" t="s">
        <v>2053</v>
      </c>
      <c r="S101" s="180" t="s">
        <v>288</v>
      </c>
      <c r="T101" s="181" t="s">
        <v>288</v>
      </c>
      <c r="U101" s="159">
        <v>0.35099999999999998</v>
      </c>
      <c r="V101" s="159">
        <f t="shared" si="6"/>
        <v>0.35</v>
      </c>
      <c r="W101" s="159"/>
      <c r="X101" s="159" t="s">
        <v>302</v>
      </c>
      <c r="Y101" s="149"/>
      <c r="Z101" s="149"/>
      <c r="AA101" s="149"/>
      <c r="AB101" s="149"/>
      <c r="AC101" s="149"/>
      <c r="AD101" s="149"/>
      <c r="AE101" s="149"/>
      <c r="AF101" s="149"/>
      <c r="AG101" s="149" t="s">
        <v>303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5">
        <v>43</v>
      </c>
      <c r="B102" s="176" t="s">
        <v>2131</v>
      </c>
      <c r="C102" s="183" t="s">
        <v>2132</v>
      </c>
      <c r="D102" s="177" t="s">
        <v>509</v>
      </c>
      <c r="E102" s="178">
        <v>1</v>
      </c>
      <c r="F102" s="179"/>
      <c r="G102" s="180">
        <f t="shared" si="0"/>
        <v>0</v>
      </c>
      <c r="H102" s="179"/>
      <c r="I102" s="180">
        <f t="shared" si="1"/>
        <v>0</v>
      </c>
      <c r="J102" s="179"/>
      <c r="K102" s="180">
        <f t="shared" si="2"/>
        <v>0</v>
      </c>
      <c r="L102" s="180">
        <v>21</v>
      </c>
      <c r="M102" s="180">
        <f t="shared" si="3"/>
        <v>0</v>
      </c>
      <c r="N102" s="178">
        <v>1.8000000000000001E-4</v>
      </c>
      <c r="O102" s="178">
        <f t="shared" si="4"/>
        <v>0</v>
      </c>
      <c r="P102" s="178">
        <v>0</v>
      </c>
      <c r="Q102" s="178">
        <f t="shared" si="5"/>
        <v>0</v>
      </c>
      <c r="R102" s="180" t="s">
        <v>2053</v>
      </c>
      <c r="S102" s="180" t="s">
        <v>288</v>
      </c>
      <c r="T102" s="181" t="s">
        <v>288</v>
      </c>
      <c r="U102" s="159">
        <v>0.16500000000000001</v>
      </c>
      <c r="V102" s="159">
        <f t="shared" si="6"/>
        <v>0.17</v>
      </c>
      <c r="W102" s="159"/>
      <c r="X102" s="159" t="s">
        <v>302</v>
      </c>
      <c r="Y102" s="149"/>
      <c r="Z102" s="149"/>
      <c r="AA102" s="149"/>
      <c r="AB102" s="149"/>
      <c r="AC102" s="149"/>
      <c r="AD102" s="149"/>
      <c r="AE102" s="149"/>
      <c r="AF102" s="149"/>
      <c r="AG102" s="149" t="s">
        <v>303</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44</v>
      </c>
      <c r="B103" s="176" t="s">
        <v>2133</v>
      </c>
      <c r="C103" s="183" t="s">
        <v>2134</v>
      </c>
      <c r="D103" s="177" t="s">
        <v>509</v>
      </c>
      <c r="E103" s="178">
        <v>1</v>
      </c>
      <c r="F103" s="179"/>
      <c r="G103" s="180">
        <f t="shared" si="0"/>
        <v>0</v>
      </c>
      <c r="H103" s="179"/>
      <c r="I103" s="180">
        <f t="shared" si="1"/>
        <v>0</v>
      </c>
      <c r="J103" s="179"/>
      <c r="K103" s="180">
        <f t="shared" si="2"/>
        <v>0</v>
      </c>
      <c r="L103" s="180">
        <v>21</v>
      </c>
      <c r="M103" s="180">
        <f t="shared" si="3"/>
        <v>0</v>
      </c>
      <c r="N103" s="178">
        <v>3.1E-4</v>
      </c>
      <c r="O103" s="178">
        <f t="shared" si="4"/>
        <v>0</v>
      </c>
      <c r="P103" s="178">
        <v>0</v>
      </c>
      <c r="Q103" s="178">
        <f t="shared" si="5"/>
        <v>0</v>
      </c>
      <c r="R103" s="180" t="s">
        <v>2053</v>
      </c>
      <c r="S103" s="180" t="s">
        <v>288</v>
      </c>
      <c r="T103" s="181" t="s">
        <v>288</v>
      </c>
      <c r="U103" s="159">
        <v>0.20699999999999999</v>
      </c>
      <c r="V103" s="159">
        <f t="shared" si="6"/>
        <v>0.21</v>
      </c>
      <c r="W103" s="159"/>
      <c r="X103" s="159" t="s">
        <v>302</v>
      </c>
      <c r="Y103" s="149"/>
      <c r="Z103" s="149"/>
      <c r="AA103" s="149"/>
      <c r="AB103" s="149"/>
      <c r="AC103" s="149"/>
      <c r="AD103" s="149"/>
      <c r="AE103" s="149"/>
      <c r="AF103" s="149"/>
      <c r="AG103" s="149" t="s">
        <v>303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5">
        <v>45</v>
      </c>
      <c r="B104" s="176" t="s">
        <v>2135</v>
      </c>
      <c r="C104" s="183" t="s">
        <v>2136</v>
      </c>
      <c r="D104" s="177" t="s">
        <v>509</v>
      </c>
      <c r="E104" s="178">
        <v>1</v>
      </c>
      <c r="F104" s="179"/>
      <c r="G104" s="180">
        <f t="shared" si="0"/>
        <v>0</v>
      </c>
      <c r="H104" s="179"/>
      <c r="I104" s="180">
        <f t="shared" si="1"/>
        <v>0</v>
      </c>
      <c r="J104" s="179"/>
      <c r="K104" s="180">
        <f t="shared" si="2"/>
        <v>0</v>
      </c>
      <c r="L104" s="180">
        <v>21</v>
      </c>
      <c r="M104" s="180">
        <f t="shared" si="3"/>
        <v>0</v>
      </c>
      <c r="N104" s="178">
        <v>4.8000000000000001E-4</v>
      </c>
      <c r="O104" s="178">
        <f t="shared" si="4"/>
        <v>0</v>
      </c>
      <c r="P104" s="178">
        <v>0</v>
      </c>
      <c r="Q104" s="178">
        <f t="shared" si="5"/>
        <v>0</v>
      </c>
      <c r="R104" s="180" t="s">
        <v>2053</v>
      </c>
      <c r="S104" s="180" t="s">
        <v>288</v>
      </c>
      <c r="T104" s="181" t="s">
        <v>288</v>
      </c>
      <c r="U104" s="159">
        <v>0.22700000000000001</v>
      </c>
      <c r="V104" s="159">
        <f t="shared" si="6"/>
        <v>0.23</v>
      </c>
      <c r="W104" s="159"/>
      <c r="X104" s="159" t="s">
        <v>302</v>
      </c>
      <c r="Y104" s="149"/>
      <c r="Z104" s="149"/>
      <c r="AA104" s="149"/>
      <c r="AB104" s="149"/>
      <c r="AC104" s="149"/>
      <c r="AD104" s="149"/>
      <c r="AE104" s="149"/>
      <c r="AF104" s="149"/>
      <c r="AG104" s="149" t="s">
        <v>303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5">
        <v>46</v>
      </c>
      <c r="B105" s="176" t="s">
        <v>2137</v>
      </c>
      <c r="C105" s="183" t="s">
        <v>2138</v>
      </c>
      <c r="D105" s="177" t="s">
        <v>509</v>
      </c>
      <c r="E105" s="178">
        <v>2</v>
      </c>
      <c r="F105" s="179"/>
      <c r="G105" s="180">
        <f t="shared" si="0"/>
        <v>0</v>
      </c>
      <c r="H105" s="179"/>
      <c r="I105" s="180">
        <f t="shared" si="1"/>
        <v>0</v>
      </c>
      <c r="J105" s="179"/>
      <c r="K105" s="180">
        <f t="shared" si="2"/>
        <v>0</v>
      </c>
      <c r="L105" s="180">
        <v>21</v>
      </c>
      <c r="M105" s="180">
        <f t="shared" si="3"/>
        <v>0</v>
      </c>
      <c r="N105" s="178">
        <v>1.0399999999999999E-3</v>
      </c>
      <c r="O105" s="178">
        <f t="shared" si="4"/>
        <v>0</v>
      </c>
      <c r="P105" s="178">
        <v>0</v>
      </c>
      <c r="Q105" s="178">
        <f t="shared" si="5"/>
        <v>0</v>
      </c>
      <c r="R105" s="180" t="s">
        <v>2053</v>
      </c>
      <c r="S105" s="180" t="s">
        <v>288</v>
      </c>
      <c r="T105" s="181" t="s">
        <v>288</v>
      </c>
      <c r="U105" s="159">
        <v>0.35099999999999998</v>
      </c>
      <c r="V105" s="159">
        <f t="shared" si="6"/>
        <v>0.7</v>
      </c>
      <c r="W105" s="159"/>
      <c r="X105" s="159" t="s">
        <v>302</v>
      </c>
      <c r="Y105" s="149"/>
      <c r="Z105" s="149"/>
      <c r="AA105" s="149"/>
      <c r="AB105" s="149"/>
      <c r="AC105" s="149"/>
      <c r="AD105" s="149"/>
      <c r="AE105" s="149"/>
      <c r="AF105" s="149"/>
      <c r="AG105" s="149" t="s">
        <v>303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47</v>
      </c>
      <c r="B106" s="176" t="s">
        <v>2139</v>
      </c>
      <c r="C106" s="183" t="s">
        <v>2140</v>
      </c>
      <c r="D106" s="177" t="s">
        <v>509</v>
      </c>
      <c r="E106" s="178">
        <v>1</v>
      </c>
      <c r="F106" s="179"/>
      <c r="G106" s="180">
        <f t="shared" si="0"/>
        <v>0</v>
      </c>
      <c r="H106" s="179"/>
      <c r="I106" s="180">
        <f t="shared" si="1"/>
        <v>0</v>
      </c>
      <c r="J106" s="179"/>
      <c r="K106" s="180">
        <f t="shared" si="2"/>
        <v>0</v>
      </c>
      <c r="L106" s="180">
        <v>21</v>
      </c>
      <c r="M106" s="180">
        <f t="shared" si="3"/>
        <v>0</v>
      </c>
      <c r="N106" s="178">
        <v>1.6299999999999999E-3</v>
      </c>
      <c r="O106" s="178">
        <f t="shared" si="4"/>
        <v>0</v>
      </c>
      <c r="P106" s="178">
        <v>0</v>
      </c>
      <c r="Q106" s="178">
        <f t="shared" si="5"/>
        <v>0</v>
      </c>
      <c r="R106" s="180" t="s">
        <v>2053</v>
      </c>
      <c r="S106" s="180" t="s">
        <v>288</v>
      </c>
      <c r="T106" s="181" t="s">
        <v>288</v>
      </c>
      <c r="U106" s="159">
        <v>0.42399999999999999</v>
      </c>
      <c r="V106" s="159">
        <f t="shared" si="6"/>
        <v>0.42</v>
      </c>
      <c r="W106" s="159"/>
      <c r="X106" s="159" t="s">
        <v>302</v>
      </c>
      <c r="Y106" s="149"/>
      <c r="Z106" s="149"/>
      <c r="AA106" s="149"/>
      <c r="AB106" s="149"/>
      <c r="AC106" s="149"/>
      <c r="AD106" s="149"/>
      <c r="AE106" s="149"/>
      <c r="AF106" s="149"/>
      <c r="AG106" s="149" t="s">
        <v>303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x14ac:dyDescent="0.2">
      <c r="A107" s="175">
        <v>48</v>
      </c>
      <c r="B107" s="176" t="s">
        <v>2141</v>
      </c>
      <c r="C107" s="183" t="s">
        <v>2142</v>
      </c>
      <c r="D107" s="177" t="s">
        <v>509</v>
      </c>
      <c r="E107" s="178">
        <v>2</v>
      </c>
      <c r="F107" s="179"/>
      <c r="G107" s="180">
        <f t="shared" si="0"/>
        <v>0</v>
      </c>
      <c r="H107" s="179"/>
      <c r="I107" s="180">
        <f t="shared" si="1"/>
        <v>0</v>
      </c>
      <c r="J107" s="179"/>
      <c r="K107" s="180">
        <f t="shared" si="2"/>
        <v>0</v>
      </c>
      <c r="L107" s="180">
        <v>21</v>
      </c>
      <c r="M107" s="180">
        <f t="shared" si="3"/>
        <v>0</v>
      </c>
      <c r="N107" s="178">
        <v>1.1800000000000001E-3</v>
      </c>
      <c r="O107" s="178">
        <f t="shared" si="4"/>
        <v>0</v>
      </c>
      <c r="P107" s="178">
        <v>0</v>
      </c>
      <c r="Q107" s="178">
        <f t="shared" si="5"/>
        <v>0</v>
      </c>
      <c r="R107" s="180" t="s">
        <v>2053</v>
      </c>
      <c r="S107" s="180" t="s">
        <v>288</v>
      </c>
      <c r="T107" s="181" t="s">
        <v>288</v>
      </c>
      <c r="U107" s="159">
        <v>0.35099999999999998</v>
      </c>
      <c r="V107" s="159">
        <f t="shared" si="6"/>
        <v>0.7</v>
      </c>
      <c r="W107" s="159"/>
      <c r="X107" s="159" t="s">
        <v>302</v>
      </c>
      <c r="Y107" s="149"/>
      <c r="Z107" s="149"/>
      <c r="AA107" s="149"/>
      <c r="AB107" s="149"/>
      <c r="AC107" s="149"/>
      <c r="AD107" s="149"/>
      <c r="AE107" s="149"/>
      <c r="AF107" s="149"/>
      <c r="AG107" s="149" t="s">
        <v>303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5">
        <v>49</v>
      </c>
      <c r="B108" s="176" t="s">
        <v>2143</v>
      </c>
      <c r="C108" s="183" t="s">
        <v>2144</v>
      </c>
      <c r="D108" s="177" t="s">
        <v>509</v>
      </c>
      <c r="E108" s="178">
        <v>1</v>
      </c>
      <c r="F108" s="179"/>
      <c r="G108" s="180">
        <f t="shared" si="0"/>
        <v>0</v>
      </c>
      <c r="H108" s="179"/>
      <c r="I108" s="180">
        <f t="shared" si="1"/>
        <v>0</v>
      </c>
      <c r="J108" s="179"/>
      <c r="K108" s="180">
        <f t="shared" si="2"/>
        <v>0</v>
      </c>
      <c r="L108" s="180">
        <v>21</v>
      </c>
      <c r="M108" s="180">
        <f t="shared" si="3"/>
        <v>0</v>
      </c>
      <c r="N108" s="178">
        <v>1.1999999999999999E-3</v>
      </c>
      <c r="O108" s="178">
        <f t="shared" si="4"/>
        <v>0</v>
      </c>
      <c r="P108" s="178">
        <v>0</v>
      </c>
      <c r="Q108" s="178">
        <f t="shared" si="5"/>
        <v>0</v>
      </c>
      <c r="R108" s="180" t="s">
        <v>2053</v>
      </c>
      <c r="S108" s="180" t="s">
        <v>288</v>
      </c>
      <c r="T108" s="181" t="s">
        <v>288</v>
      </c>
      <c r="U108" s="159">
        <v>0.35099999999999998</v>
      </c>
      <c r="V108" s="159">
        <f t="shared" si="6"/>
        <v>0.35</v>
      </c>
      <c r="W108" s="159"/>
      <c r="X108" s="159" t="s">
        <v>302</v>
      </c>
      <c r="Y108" s="149"/>
      <c r="Z108" s="149"/>
      <c r="AA108" s="149"/>
      <c r="AB108" s="149"/>
      <c r="AC108" s="149"/>
      <c r="AD108" s="149"/>
      <c r="AE108" s="149"/>
      <c r="AF108" s="149"/>
      <c r="AG108" s="149" t="s">
        <v>303</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50</v>
      </c>
      <c r="B109" s="176" t="s">
        <v>2145</v>
      </c>
      <c r="C109" s="183" t="s">
        <v>2146</v>
      </c>
      <c r="D109" s="177" t="s">
        <v>509</v>
      </c>
      <c r="E109" s="178">
        <v>1</v>
      </c>
      <c r="F109" s="179"/>
      <c r="G109" s="180">
        <f t="shared" si="0"/>
        <v>0</v>
      </c>
      <c r="H109" s="179"/>
      <c r="I109" s="180">
        <f t="shared" si="1"/>
        <v>0</v>
      </c>
      <c r="J109" s="179"/>
      <c r="K109" s="180">
        <f t="shared" si="2"/>
        <v>0</v>
      </c>
      <c r="L109" s="180">
        <v>21</v>
      </c>
      <c r="M109" s="180">
        <f t="shared" si="3"/>
        <v>0</v>
      </c>
      <c r="N109" s="178">
        <v>0</v>
      </c>
      <c r="O109" s="178">
        <f t="shared" si="4"/>
        <v>0</v>
      </c>
      <c r="P109" s="178">
        <v>0</v>
      </c>
      <c r="Q109" s="178">
        <f t="shared" si="5"/>
        <v>0</v>
      </c>
      <c r="R109" s="180" t="s">
        <v>2053</v>
      </c>
      <c r="S109" s="180" t="s">
        <v>288</v>
      </c>
      <c r="T109" s="181" t="s">
        <v>288</v>
      </c>
      <c r="U109" s="159">
        <v>0.16500000000000001</v>
      </c>
      <c r="V109" s="159">
        <f t="shared" si="6"/>
        <v>0.17</v>
      </c>
      <c r="W109" s="159"/>
      <c r="X109" s="159" t="s">
        <v>302</v>
      </c>
      <c r="Y109" s="149"/>
      <c r="Z109" s="149"/>
      <c r="AA109" s="149"/>
      <c r="AB109" s="149"/>
      <c r="AC109" s="149"/>
      <c r="AD109" s="149"/>
      <c r="AE109" s="149"/>
      <c r="AF109" s="149"/>
      <c r="AG109" s="149" t="s">
        <v>303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5">
        <v>51</v>
      </c>
      <c r="B110" s="176" t="s">
        <v>2147</v>
      </c>
      <c r="C110" s="183" t="s">
        <v>2148</v>
      </c>
      <c r="D110" s="177" t="s">
        <v>509</v>
      </c>
      <c r="E110" s="178">
        <v>2</v>
      </c>
      <c r="F110" s="179"/>
      <c r="G110" s="180">
        <f t="shared" si="0"/>
        <v>0</v>
      </c>
      <c r="H110" s="179"/>
      <c r="I110" s="180">
        <f t="shared" si="1"/>
        <v>0</v>
      </c>
      <c r="J110" s="179"/>
      <c r="K110" s="180">
        <f t="shared" si="2"/>
        <v>0</v>
      </c>
      <c r="L110" s="180">
        <v>21</v>
      </c>
      <c r="M110" s="180">
        <f t="shared" si="3"/>
        <v>0</v>
      </c>
      <c r="N110" s="178">
        <v>0.03</v>
      </c>
      <c r="O110" s="178">
        <f t="shared" si="4"/>
        <v>0.06</v>
      </c>
      <c r="P110" s="178">
        <v>0</v>
      </c>
      <c r="Q110" s="178">
        <f t="shared" si="5"/>
        <v>0</v>
      </c>
      <c r="R110" s="180" t="s">
        <v>2053</v>
      </c>
      <c r="S110" s="180" t="s">
        <v>288</v>
      </c>
      <c r="T110" s="181" t="s">
        <v>288</v>
      </c>
      <c r="U110" s="159">
        <v>1.6439999999999999</v>
      </c>
      <c r="V110" s="159">
        <f t="shared" si="6"/>
        <v>3.29</v>
      </c>
      <c r="W110" s="159"/>
      <c r="X110" s="159" t="s">
        <v>302</v>
      </c>
      <c r="Y110" s="149"/>
      <c r="Z110" s="149"/>
      <c r="AA110" s="149"/>
      <c r="AB110" s="149"/>
      <c r="AC110" s="149"/>
      <c r="AD110" s="149"/>
      <c r="AE110" s="149"/>
      <c r="AF110" s="149"/>
      <c r="AG110" s="149" t="s">
        <v>303</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5">
        <v>52</v>
      </c>
      <c r="B111" s="176" t="s">
        <v>2149</v>
      </c>
      <c r="C111" s="183" t="s">
        <v>2150</v>
      </c>
      <c r="D111" s="177" t="s">
        <v>509</v>
      </c>
      <c r="E111" s="178">
        <v>2</v>
      </c>
      <c r="F111" s="179"/>
      <c r="G111" s="180">
        <f t="shared" si="0"/>
        <v>0</v>
      </c>
      <c r="H111" s="179"/>
      <c r="I111" s="180">
        <f t="shared" si="1"/>
        <v>0</v>
      </c>
      <c r="J111" s="179"/>
      <c r="K111" s="180">
        <f t="shared" si="2"/>
        <v>0</v>
      </c>
      <c r="L111" s="180">
        <v>21</v>
      </c>
      <c r="M111" s="180">
        <f t="shared" si="3"/>
        <v>0</v>
      </c>
      <c r="N111" s="178">
        <v>0</v>
      </c>
      <c r="O111" s="178">
        <f t="shared" si="4"/>
        <v>0</v>
      </c>
      <c r="P111" s="178">
        <v>0</v>
      </c>
      <c r="Q111" s="178">
        <f t="shared" si="5"/>
        <v>0</v>
      </c>
      <c r="R111" s="180" t="s">
        <v>2053</v>
      </c>
      <c r="S111" s="180" t="s">
        <v>288</v>
      </c>
      <c r="T111" s="181" t="s">
        <v>288</v>
      </c>
      <c r="U111" s="159">
        <v>0.29060000000000002</v>
      </c>
      <c r="V111" s="159">
        <f t="shared" si="6"/>
        <v>0.57999999999999996</v>
      </c>
      <c r="W111" s="159"/>
      <c r="X111" s="159" t="s">
        <v>302</v>
      </c>
      <c r="Y111" s="149"/>
      <c r="Z111" s="149"/>
      <c r="AA111" s="149"/>
      <c r="AB111" s="149"/>
      <c r="AC111" s="149"/>
      <c r="AD111" s="149"/>
      <c r="AE111" s="149"/>
      <c r="AF111" s="149"/>
      <c r="AG111" s="149" t="s">
        <v>303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53</v>
      </c>
      <c r="B112" s="176" t="s">
        <v>2151</v>
      </c>
      <c r="C112" s="183" t="s">
        <v>2152</v>
      </c>
      <c r="D112" s="177" t="s">
        <v>509</v>
      </c>
      <c r="E112" s="178">
        <v>2</v>
      </c>
      <c r="F112" s="179"/>
      <c r="G112" s="180">
        <f t="shared" si="0"/>
        <v>0</v>
      </c>
      <c r="H112" s="179"/>
      <c r="I112" s="180">
        <f t="shared" si="1"/>
        <v>0</v>
      </c>
      <c r="J112" s="179"/>
      <c r="K112" s="180">
        <f t="shared" si="2"/>
        <v>0</v>
      </c>
      <c r="L112" s="180">
        <v>21</v>
      </c>
      <c r="M112" s="180">
        <f t="shared" si="3"/>
        <v>0</v>
      </c>
      <c r="N112" s="178">
        <v>0</v>
      </c>
      <c r="O112" s="178">
        <f t="shared" si="4"/>
        <v>0</v>
      </c>
      <c r="P112" s="178">
        <v>0</v>
      </c>
      <c r="Q112" s="178">
        <f t="shared" si="5"/>
        <v>0</v>
      </c>
      <c r="R112" s="180" t="s">
        <v>2053</v>
      </c>
      <c r="S112" s="180" t="s">
        <v>288</v>
      </c>
      <c r="T112" s="181" t="s">
        <v>288</v>
      </c>
      <c r="U112" s="159">
        <v>0.1321</v>
      </c>
      <c r="V112" s="159">
        <f t="shared" si="6"/>
        <v>0.26</v>
      </c>
      <c r="W112" s="159"/>
      <c r="X112" s="159" t="s">
        <v>302</v>
      </c>
      <c r="Y112" s="149"/>
      <c r="Z112" s="149"/>
      <c r="AA112" s="149"/>
      <c r="AB112" s="149"/>
      <c r="AC112" s="149"/>
      <c r="AD112" s="149"/>
      <c r="AE112" s="149"/>
      <c r="AF112" s="149"/>
      <c r="AG112" s="149" t="s">
        <v>303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54</v>
      </c>
      <c r="B113" s="176" t="s">
        <v>2153</v>
      </c>
      <c r="C113" s="183" t="s">
        <v>2154</v>
      </c>
      <c r="D113" s="177" t="s">
        <v>509</v>
      </c>
      <c r="E113" s="178">
        <v>2</v>
      </c>
      <c r="F113" s="179"/>
      <c r="G113" s="180">
        <f t="shared" si="0"/>
        <v>0</v>
      </c>
      <c r="H113" s="179"/>
      <c r="I113" s="180">
        <f t="shared" si="1"/>
        <v>0</v>
      </c>
      <c r="J113" s="179"/>
      <c r="K113" s="180">
        <f t="shared" si="2"/>
        <v>0</v>
      </c>
      <c r="L113" s="180">
        <v>21</v>
      </c>
      <c r="M113" s="180">
        <f t="shared" si="3"/>
        <v>0</v>
      </c>
      <c r="N113" s="178">
        <v>0</v>
      </c>
      <c r="O113" s="178">
        <f t="shared" si="4"/>
        <v>0</v>
      </c>
      <c r="P113" s="178">
        <v>0</v>
      </c>
      <c r="Q113" s="178">
        <f t="shared" si="5"/>
        <v>0</v>
      </c>
      <c r="R113" s="180" t="s">
        <v>2053</v>
      </c>
      <c r="S113" s="180" t="s">
        <v>288</v>
      </c>
      <c r="T113" s="181" t="s">
        <v>288</v>
      </c>
      <c r="U113" s="159">
        <v>0.26419999999999999</v>
      </c>
      <c r="V113" s="159">
        <f t="shared" si="6"/>
        <v>0.53</v>
      </c>
      <c r="W113" s="159"/>
      <c r="X113" s="159" t="s">
        <v>302</v>
      </c>
      <c r="Y113" s="149"/>
      <c r="Z113" s="149"/>
      <c r="AA113" s="149"/>
      <c r="AB113" s="149"/>
      <c r="AC113" s="149"/>
      <c r="AD113" s="149"/>
      <c r="AE113" s="149"/>
      <c r="AF113" s="149"/>
      <c r="AG113" s="149" t="s">
        <v>303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2155</v>
      </c>
      <c r="C114" s="184" t="s">
        <v>2156</v>
      </c>
      <c r="D114" s="170" t="s">
        <v>518</v>
      </c>
      <c r="E114" s="171">
        <v>190</v>
      </c>
      <c r="F114" s="172"/>
      <c r="G114" s="173">
        <f t="shared" si="0"/>
        <v>0</v>
      </c>
      <c r="H114" s="172"/>
      <c r="I114" s="173">
        <f t="shared" si="1"/>
        <v>0</v>
      </c>
      <c r="J114" s="172"/>
      <c r="K114" s="173">
        <f t="shared" si="2"/>
        <v>0</v>
      </c>
      <c r="L114" s="173">
        <v>21</v>
      </c>
      <c r="M114" s="173">
        <f t="shared" si="3"/>
        <v>0</v>
      </c>
      <c r="N114" s="171">
        <v>0</v>
      </c>
      <c r="O114" s="171">
        <f t="shared" si="4"/>
        <v>0</v>
      </c>
      <c r="P114" s="171">
        <v>0</v>
      </c>
      <c r="Q114" s="171">
        <f t="shared" si="5"/>
        <v>0</v>
      </c>
      <c r="R114" s="173" t="s">
        <v>2053</v>
      </c>
      <c r="S114" s="173" t="s">
        <v>288</v>
      </c>
      <c r="T114" s="174" t="s">
        <v>288</v>
      </c>
      <c r="U114" s="159">
        <v>2.9000000000000001E-2</v>
      </c>
      <c r="V114" s="159">
        <f t="shared" si="6"/>
        <v>5.51</v>
      </c>
      <c r="W114" s="159"/>
      <c r="X114" s="159" t="s">
        <v>302</v>
      </c>
      <c r="Y114" s="149"/>
      <c r="Z114" s="149"/>
      <c r="AA114" s="149"/>
      <c r="AB114" s="149"/>
      <c r="AC114" s="149"/>
      <c r="AD114" s="149"/>
      <c r="AE114" s="149"/>
      <c r="AF114" s="149"/>
      <c r="AG114" s="149" t="s">
        <v>303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5" t="s">
        <v>2111</v>
      </c>
      <c r="D115" s="188"/>
      <c r="E115" s="189">
        <v>95</v>
      </c>
      <c r="F115" s="159"/>
      <c r="G115" s="159"/>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307</v>
      </c>
      <c r="AH115" s="149">
        <v>5</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5" t="s">
        <v>2114</v>
      </c>
      <c r="D116" s="188"/>
      <c r="E116" s="189">
        <v>23</v>
      </c>
      <c r="F116" s="159"/>
      <c r="G116" s="159"/>
      <c r="H116" s="159"/>
      <c r="I116" s="159"/>
      <c r="J116" s="159"/>
      <c r="K116" s="159"/>
      <c r="L116" s="159"/>
      <c r="M116" s="159"/>
      <c r="N116" s="158"/>
      <c r="O116" s="158"/>
      <c r="P116" s="158"/>
      <c r="Q116" s="158"/>
      <c r="R116" s="159"/>
      <c r="S116" s="159"/>
      <c r="T116" s="159"/>
      <c r="U116" s="159"/>
      <c r="V116" s="159"/>
      <c r="W116" s="159"/>
      <c r="X116" s="159"/>
      <c r="Y116" s="149"/>
      <c r="Z116" s="149"/>
      <c r="AA116" s="149"/>
      <c r="AB116" s="149"/>
      <c r="AC116" s="149"/>
      <c r="AD116" s="149"/>
      <c r="AE116" s="149"/>
      <c r="AF116" s="149"/>
      <c r="AG116" s="149" t="s">
        <v>307</v>
      </c>
      <c r="AH116" s="149">
        <v>5</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5" t="s">
        <v>2117</v>
      </c>
      <c r="D117" s="188"/>
      <c r="E117" s="189">
        <v>72</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307</v>
      </c>
      <c r="AH117" s="149">
        <v>5</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56</v>
      </c>
      <c r="B118" s="169" t="s">
        <v>2157</v>
      </c>
      <c r="C118" s="184" t="s">
        <v>2158</v>
      </c>
      <c r="D118" s="170" t="s">
        <v>518</v>
      </c>
      <c r="E118" s="171">
        <v>14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t="s">
        <v>2053</v>
      </c>
      <c r="S118" s="173" t="s">
        <v>288</v>
      </c>
      <c r="T118" s="174" t="s">
        <v>288</v>
      </c>
      <c r="U118" s="159">
        <v>3.1E-2</v>
      </c>
      <c r="V118" s="159">
        <f>ROUND(E118*U118,2)</f>
        <v>0.43</v>
      </c>
      <c r="W118" s="159"/>
      <c r="X118" s="159" t="s">
        <v>302</v>
      </c>
      <c r="Y118" s="149"/>
      <c r="Z118" s="149"/>
      <c r="AA118" s="149"/>
      <c r="AB118" s="149"/>
      <c r="AC118" s="149"/>
      <c r="AD118" s="149"/>
      <c r="AE118" s="149"/>
      <c r="AF118" s="149"/>
      <c r="AG118" s="149" t="s">
        <v>303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195" t="s">
        <v>2159</v>
      </c>
      <c r="D119" s="188"/>
      <c r="E119" s="189">
        <v>14</v>
      </c>
      <c r="F119" s="159"/>
      <c r="G119" s="159"/>
      <c r="H119" s="159"/>
      <c r="I119" s="159"/>
      <c r="J119" s="159"/>
      <c r="K119" s="159"/>
      <c r="L119" s="159"/>
      <c r="M119" s="159"/>
      <c r="N119" s="158"/>
      <c r="O119" s="158"/>
      <c r="P119" s="158"/>
      <c r="Q119" s="158"/>
      <c r="R119" s="159"/>
      <c r="S119" s="159"/>
      <c r="T119" s="159"/>
      <c r="U119" s="159"/>
      <c r="V119" s="159"/>
      <c r="W119" s="159"/>
      <c r="X119" s="159"/>
      <c r="Y119" s="149"/>
      <c r="Z119" s="149"/>
      <c r="AA119" s="149"/>
      <c r="AB119" s="149"/>
      <c r="AC119" s="149"/>
      <c r="AD119" s="149"/>
      <c r="AE119" s="149"/>
      <c r="AF119" s="149"/>
      <c r="AG119" s="149" t="s">
        <v>307</v>
      </c>
      <c r="AH119" s="149">
        <v>5</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57</v>
      </c>
      <c r="B120" s="169" t="s">
        <v>2160</v>
      </c>
      <c r="C120" s="184" t="s">
        <v>2161</v>
      </c>
      <c r="D120" s="170" t="s">
        <v>518</v>
      </c>
      <c r="E120" s="171">
        <v>51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t="s">
        <v>2053</v>
      </c>
      <c r="S120" s="173" t="s">
        <v>288</v>
      </c>
      <c r="T120" s="174" t="s">
        <v>288</v>
      </c>
      <c r="U120" s="159">
        <v>4.2000000000000003E-2</v>
      </c>
      <c r="V120" s="159">
        <f>ROUND(E120*U120,2)</f>
        <v>2.14</v>
      </c>
      <c r="W120" s="159"/>
      <c r="X120" s="159" t="s">
        <v>302</v>
      </c>
      <c r="Y120" s="149"/>
      <c r="Z120" s="149"/>
      <c r="AA120" s="149"/>
      <c r="AB120" s="149"/>
      <c r="AC120" s="149"/>
      <c r="AD120" s="149"/>
      <c r="AE120" s="149"/>
      <c r="AF120" s="149"/>
      <c r="AG120" s="149" t="s">
        <v>303</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5" t="s">
        <v>2120</v>
      </c>
      <c r="D121" s="188"/>
      <c r="E121" s="189">
        <v>51</v>
      </c>
      <c r="F121" s="159"/>
      <c r="G121" s="159"/>
      <c r="H121" s="159"/>
      <c r="I121" s="159"/>
      <c r="J121" s="159"/>
      <c r="K121" s="159"/>
      <c r="L121" s="159"/>
      <c r="M121" s="159"/>
      <c r="N121" s="158"/>
      <c r="O121" s="158"/>
      <c r="P121" s="158"/>
      <c r="Q121" s="158"/>
      <c r="R121" s="159"/>
      <c r="S121" s="159"/>
      <c r="T121" s="159"/>
      <c r="U121" s="159"/>
      <c r="V121" s="159"/>
      <c r="W121" s="159"/>
      <c r="X121" s="159"/>
      <c r="Y121" s="149"/>
      <c r="Z121" s="149"/>
      <c r="AA121" s="149"/>
      <c r="AB121" s="149"/>
      <c r="AC121" s="149"/>
      <c r="AD121" s="149"/>
      <c r="AE121" s="149"/>
      <c r="AF121" s="149"/>
      <c r="AG121" s="149" t="s">
        <v>307</v>
      </c>
      <c r="AH121" s="149">
        <v>5</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58</v>
      </c>
      <c r="B122" s="169" t="s">
        <v>2162</v>
      </c>
      <c r="C122" s="184" t="s">
        <v>2163</v>
      </c>
      <c r="D122" s="170" t="s">
        <v>518</v>
      </c>
      <c r="E122" s="171">
        <v>91</v>
      </c>
      <c r="F122" s="172"/>
      <c r="G122" s="173">
        <f>ROUND(E122*F122,2)</f>
        <v>0</v>
      </c>
      <c r="H122" s="172"/>
      <c r="I122" s="173">
        <f>ROUND(E122*H122,2)</f>
        <v>0</v>
      </c>
      <c r="J122" s="172"/>
      <c r="K122" s="173">
        <f>ROUND(E122*J122,2)</f>
        <v>0</v>
      </c>
      <c r="L122" s="173">
        <v>21</v>
      </c>
      <c r="M122" s="173">
        <f>G122*(1+L122/100)</f>
        <v>0</v>
      </c>
      <c r="N122" s="171">
        <v>1.8000000000000001E-4</v>
      </c>
      <c r="O122" s="171">
        <f>ROUND(E122*N122,2)</f>
        <v>0.02</v>
      </c>
      <c r="P122" s="171">
        <v>0</v>
      </c>
      <c r="Q122" s="171">
        <f>ROUND(E122*P122,2)</f>
        <v>0</v>
      </c>
      <c r="R122" s="173" t="s">
        <v>2053</v>
      </c>
      <c r="S122" s="173" t="s">
        <v>288</v>
      </c>
      <c r="T122" s="174" t="s">
        <v>288</v>
      </c>
      <c r="U122" s="159">
        <v>6.7000000000000004E-2</v>
      </c>
      <c r="V122" s="159">
        <f>ROUND(E122*U122,2)</f>
        <v>6.1</v>
      </c>
      <c r="W122" s="159"/>
      <c r="X122" s="159" t="s">
        <v>302</v>
      </c>
      <c r="Y122" s="149"/>
      <c r="Z122" s="149"/>
      <c r="AA122" s="149"/>
      <c r="AB122" s="149"/>
      <c r="AC122" s="149"/>
      <c r="AD122" s="149"/>
      <c r="AE122" s="149"/>
      <c r="AF122" s="149"/>
      <c r="AG122" s="149" t="s">
        <v>303</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5" t="s">
        <v>2164</v>
      </c>
      <c r="D123" s="188"/>
      <c r="E123" s="189">
        <v>49</v>
      </c>
      <c r="F123" s="159"/>
      <c r="G123" s="159"/>
      <c r="H123" s="159"/>
      <c r="I123" s="159"/>
      <c r="J123" s="159"/>
      <c r="K123" s="159"/>
      <c r="L123" s="159"/>
      <c r="M123" s="159"/>
      <c r="N123" s="158"/>
      <c r="O123" s="158"/>
      <c r="P123" s="158"/>
      <c r="Q123" s="158"/>
      <c r="R123" s="159"/>
      <c r="S123" s="159"/>
      <c r="T123" s="159"/>
      <c r="U123" s="159"/>
      <c r="V123" s="159"/>
      <c r="W123" s="159"/>
      <c r="X123" s="159"/>
      <c r="Y123" s="149"/>
      <c r="Z123" s="149"/>
      <c r="AA123" s="149"/>
      <c r="AB123" s="149"/>
      <c r="AC123" s="149"/>
      <c r="AD123" s="149"/>
      <c r="AE123" s="149"/>
      <c r="AF123" s="149"/>
      <c r="AG123" s="149" t="s">
        <v>307</v>
      </c>
      <c r="AH123" s="149">
        <v>5</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5" t="s">
        <v>2165</v>
      </c>
      <c r="D124" s="188"/>
      <c r="E124" s="189">
        <v>42</v>
      </c>
      <c r="F124" s="159"/>
      <c r="G124" s="159"/>
      <c r="H124" s="159"/>
      <c r="I124" s="159"/>
      <c r="J124" s="159"/>
      <c r="K124" s="159"/>
      <c r="L124" s="159"/>
      <c r="M124" s="159"/>
      <c r="N124" s="158"/>
      <c r="O124" s="158"/>
      <c r="P124" s="158"/>
      <c r="Q124" s="158"/>
      <c r="R124" s="159"/>
      <c r="S124" s="159"/>
      <c r="T124" s="159"/>
      <c r="U124" s="159"/>
      <c r="V124" s="159"/>
      <c r="W124" s="159"/>
      <c r="X124" s="159"/>
      <c r="Y124" s="149"/>
      <c r="Z124" s="149"/>
      <c r="AA124" s="149"/>
      <c r="AB124" s="149"/>
      <c r="AC124" s="149"/>
      <c r="AD124" s="149"/>
      <c r="AE124" s="149"/>
      <c r="AF124" s="149"/>
      <c r="AG124" s="149" t="s">
        <v>307</v>
      </c>
      <c r="AH124" s="149">
        <v>5</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68">
        <v>59</v>
      </c>
      <c r="B125" s="169" t="s">
        <v>2166</v>
      </c>
      <c r="C125" s="184" t="s">
        <v>2167</v>
      </c>
      <c r="D125" s="170" t="s">
        <v>518</v>
      </c>
      <c r="E125" s="171">
        <v>346</v>
      </c>
      <c r="F125" s="172"/>
      <c r="G125" s="173">
        <f>ROUND(E125*F125,2)</f>
        <v>0</v>
      </c>
      <c r="H125" s="172"/>
      <c r="I125" s="173">
        <f>ROUND(E125*H125,2)</f>
        <v>0</v>
      </c>
      <c r="J125" s="172"/>
      <c r="K125" s="173">
        <f>ROUND(E125*J125,2)</f>
        <v>0</v>
      </c>
      <c r="L125" s="173">
        <v>21</v>
      </c>
      <c r="M125" s="173">
        <f>G125*(1+L125/100)</f>
        <v>0</v>
      </c>
      <c r="N125" s="171">
        <v>1.0000000000000001E-5</v>
      </c>
      <c r="O125" s="171">
        <f>ROUND(E125*N125,2)</f>
        <v>0</v>
      </c>
      <c r="P125" s="171">
        <v>0</v>
      </c>
      <c r="Q125" s="171">
        <f>ROUND(E125*P125,2)</f>
        <v>0</v>
      </c>
      <c r="R125" s="173" t="s">
        <v>2053</v>
      </c>
      <c r="S125" s="173" t="s">
        <v>288</v>
      </c>
      <c r="T125" s="174" t="s">
        <v>288</v>
      </c>
      <c r="U125" s="159">
        <v>6.2E-2</v>
      </c>
      <c r="V125" s="159">
        <f>ROUND(E125*U125,2)</f>
        <v>21.45</v>
      </c>
      <c r="W125" s="159"/>
      <c r="X125" s="159" t="s">
        <v>302</v>
      </c>
      <c r="Y125" s="149"/>
      <c r="Z125" s="149"/>
      <c r="AA125" s="149"/>
      <c r="AB125" s="149"/>
      <c r="AC125" s="149"/>
      <c r="AD125" s="149"/>
      <c r="AE125" s="149"/>
      <c r="AF125" s="149"/>
      <c r="AG125" s="149" t="s">
        <v>303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5" t="s">
        <v>2164</v>
      </c>
      <c r="D126" s="188"/>
      <c r="E126" s="189">
        <v>49</v>
      </c>
      <c r="F126" s="159"/>
      <c r="G126" s="159"/>
      <c r="H126" s="159"/>
      <c r="I126" s="159"/>
      <c r="J126" s="159"/>
      <c r="K126" s="159"/>
      <c r="L126" s="159"/>
      <c r="M126" s="159"/>
      <c r="N126" s="158"/>
      <c r="O126" s="158"/>
      <c r="P126" s="158"/>
      <c r="Q126" s="158"/>
      <c r="R126" s="159"/>
      <c r="S126" s="159"/>
      <c r="T126" s="159"/>
      <c r="U126" s="159"/>
      <c r="V126" s="159"/>
      <c r="W126" s="159"/>
      <c r="X126" s="159"/>
      <c r="Y126" s="149"/>
      <c r="Z126" s="149"/>
      <c r="AA126" s="149"/>
      <c r="AB126" s="149"/>
      <c r="AC126" s="149"/>
      <c r="AD126" s="149"/>
      <c r="AE126" s="149"/>
      <c r="AF126" s="149"/>
      <c r="AG126" s="149" t="s">
        <v>307</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5" t="s">
        <v>2165</v>
      </c>
      <c r="D127" s="188"/>
      <c r="E127" s="189">
        <v>42</v>
      </c>
      <c r="F127" s="159"/>
      <c r="G127" s="159"/>
      <c r="H127" s="159"/>
      <c r="I127" s="159"/>
      <c r="J127" s="159"/>
      <c r="K127" s="159"/>
      <c r="L127" s="159"/>
      <c r="M127" s="159"/>
      <c r="N127" s="158"/>
      <c r="O127" s="158"/>
      <c r="P127" s="158"/>
      <c r="Q127" s="158"/>
      <c r="R127" s="159"/>
      <c r="S127" s="159"/>
      <c r="T127" s="159"/>
      <c r="U127" s="159"/>
      <c r="V127" s="159"/>
      <c r="W127" s="159"/>
      <c r="X127" s="159"/>
      <c r="Y127" s="149"/>
      <c r="Z127" s="149"/>
      <c r="AA127" s="149"/>
      <c r="AB127" s="149"/>
      <c r="AC127" s="149"/>
      <c r="AD127" s="149"/>
      <c r="AE127" s="149"/>
      <c r="AF127" s="149"/>
      <c r="AG127" s="149" t="s">
        <v>307</v>
      </c>
      <c r="AH127" s="149">
        <v>5</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5" t="s">
        <v>2111</v>
      </c>
      <c r="D128" s="188"/>
      <c r="E128" s="189">
        <v>95</v>
      </c>
      <c r="F128" s="159"/>
      <c r="G128" s="159"/>
      <c r="H128" s="159"/>
      <c r="I128" s="159"/>
      <c r="J128" s="159"/>
      <c r="K128" s="159"/>
      <c r="L128" s="159"/>
      <c r="M128" s="159"/>
      <c r="N128" s="158"/>
      <c r="O128" s="158"/>
      <c r="P128" s="158"/>
      <c r="Q128" s="158"/>
      <c r="R128" s="159"/>
      <c r="S128" s="159"/>
      <c r="T128" s="159"/>
      <c r="U128" s="159"/>
      <c r="V128" s="159"/>
      <c r="W128" s="159"/>
      <c r="X128" s="159"/>
      <c r="Y128" s="149"/>
      <c r="Z128" s="149"/>
      <c r="AA128" s="149"/>
      <c r="AB128" s="149"/>
      <c r="AC128" s="149"/>
      <c r="AD128" s="149"/>
      <c r="AE128" s="149"/>
      <c r="AF128" s="149"/>
      <c r="AG128" s="149" t="s">
        <v>307</v>
      </c>
      <c r="AH128" s="149">
        <v>5</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5" t="s">
        <v>2114</v>
      </c>
      <c r="D129" s="188"/>
      <c r="E129" s="189">
        <v>23</v>
      </c>
      <c r="F129" s="159"/>
      <c r="G129" s="159"/>
      <c r="H129" s="159"/>
      <c r="I129" s="159"/>
      <c r="J129" s="159"/>
      <c r="K129" s="159"/>
      <c r="L129" s="159"/>
      <c r="M129" s="159"/>
      <c r="N129" s="158"/>
      <c r="O129" s="158"/>
      <c r="P129" s="158"/>
      <c r="Q129" s="158"/>
      <c r="R129" s="159"/>
      <c r="S129" s="159"/>
      <c r="T129" s="159"/>
      <c r="U129" s="159"/>
      <c r="V129" s="159"/>
      <c r="W129" s="159"/>
      <c r="X129" s="159"/>
      <c r="Y129" s="149"/>
      <c r="Z129" s="149"/>
      <c r="AA129" s="149"/>
      <c r="AB129" s="149"/>
      <c r="AC129" s="149"/>
      <c r="AD129" s="149"/>
      <c r="AE129" s="149"/>
      <c r="AF129" s="149"/>
      <c r="AG129" s="149" t="s">
        <v>307</v>
      </c>
      <c r="AH129" s="149">
        <v>5</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5" t="s">
        <v>2117</v>
      </c>
      <c r="D130" s="188"/>
      <c r="E130" s="189">
        <v>72</v>
      </c>
      <c r="F130" s="159"/>
      <c r="G130" s="159"/>
      <c r="H130" s="159"/>
      <c r="I130" s="159"/>
      <c r="J130" s="159"/>
      <c r="K130" s="159"/>
      <c r="L130" s="159"/>
      <c r="M130" s="159"/>
      <c r="N130" s="158"/>
      <c r="O130" s="158"/>
      <c r="P130" s="158"/>
      <c r="Q130" s="158"/>
      <c r="R130" s="159"/>
      <c r="S130" s="159"/>
      <c r="T130" s="159"/>
      <c r="U130" s="159"/>
      <c r="V130" s="159"/>
      <c r="W130" s="159"/>
      <c r="X130" s="159"/>
      <c r="Y130" s="149"/>
      <c r="Z130" s="149"/>
      <c r="AA130" s="149"/>
      <c r="AB130" s="149"/>
      <c r="AC130" s="149"/>
      <c r="AD130" s="149"/>
      <c r="AE130" s="149"/>
      <c r="AF130" s="149"/>
      <c r="AG130" s="149" t="s">
        <v>307</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195" t="s">
        <v>2159</v>
      </c>
      <c r="D131" s="188"/>
      <c r="E131" s="189">
        <v>14</v>
      </c>
      <c r="F131" s="159"/>
      <c r="G131" s="15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307</v>
      </c>
      <c r="AH131" s="149">
        <v>5</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5" t="s">
        <v>2120</v>
      </c>
      <c r="D132" s="188"/>
      <c r="E132" s="189">
        <v>51</v>
      </c>
      <c r="F132" s="159"/>
      <c r="G132" s="15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307</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5">
        <v>60</v>
      </c>
      <c r="B133" s="176" t="s">
        <v>2168</v>
      </c>
      <c r="C133" s="183" t="s">
        <v>2169</v>
      </c>
      <c r="D133" s="177" t="s">
        <v>1340</v>
      </c>
      <c r="E133" s="178">
        <v>1</v>
      </c>
      <c r="F133" s="179"/>
      <c r="G133" s="180">
        <f>ROUND(E133*F133,2)</f>
        <v>0</v>
      </c>
      <c r="H133" s="179"/>
      <c r="I133" s="180">
        <f>ROUND(E133*H133,2)</f>
        <v>0</v>
      </c>
      <c r="J133" s="179"/>
      <c r="K133" s="180">
        <f>ROUND(E133*J133,2)</f>
        <v>0</v>
      </c>
      <c r="L133" s="180">
        <v>21</v>
      </c>
      <c r="M133" s="180">
        <f>G133*(1+L133/100)</f>
        <v>0</v>
      </c>
      <c r="N133" s="178">
        <v>0</v>
      </c>
      <c r="O133" s="178">
        <f>ROUND(E133*N133,2)</f>
        <v>0</v>
      </c>
      <c r="P133" s="178">
        <v>0</v>
      </c>
      <c r="Q133" s="178">
        <f>ROUND(E133*P133,2)</f>
        <v>0</v>
      </c>
      <c r="R133" s="180"/>
      <c r="S133" s="180" t="s">
        <v>529</v>
      </c>
      <c r="T133" s="181" t="s">
        <v>2170</v>
      </c>
      <c r="U133" s="159">
        <v>0</v>
      </c>
      <c r="V133" s="159">
        <f>ROUND(E133*U133,2)</f>
        <v>0</v>
      </c>
      <c r="W133" s="159"/>
      <c r="X133" s="159" t="s">
        <v>302</v>
      </c>
      <c r="Y133" s="149"/>
      <c r="Z133" s="149"/>
      <c r="AA133" s="149"/>
      <c r="AB133" s="149"/>
      <c r="AC133" s="149"/>
      <c r="AD133" s="149"/>
      <c r="AE133" s="149"/>
      <c r="AF133" s="149"/>
      <c r="AG133" s="149" t="s">
        <v>303</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61</v>
      </c>
      <c r="B134" s="169" t="s">
        <v>2171</v>
      </c>
      <c r="C134" s="184" t="s">
        <v>2172</v>
      </c>
      <c r="D134" s="170" t="s">
        <v>355</v>
      </c>
      <c r="E134" s="171">
        <v>1.6765099999999999</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t="s">
        <v>2053</v>
      </c>
      <c r="S134" s="173" t="s">
        <v>288</v>
      </c>
      <c r="T134" s="174" t="s">
        <v>288</v>
      </c>
      <c r="U134" s="159">
        <v>1.3740000000000001</v>
      </c>
      <c r="V134" s="159">
        <f>ROUND(E134*U134,2)</f>
        <v>2.2999999999999998</v>
      </c>
      <c r="W134" s="159"/>
      <c r="X134" s="159" t="s">
        <v>1050</v>
      </c>
      <c r="Y134" s="149"/>
      <c r="Z134" s="149"/>
      <c r="AA134" s="149"/>
      <c r="AB134" s="149"/>
      <c r="AC134" s="149"/>
      <c r="AD134" s="149"/>
      <c r="AE134" s="149"/>
      <c r="AF134" s="149"/>
      <c r="AG134" s="149" t="s">
        <v>1051</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62" t="s">
        <v>2173</v>
      </c>
      <c r="D135" s="263"/>
      <c r="E135" s="263"/>
      <c r="F135" s="263"/>
      <c r="G135" s="263"/>
      <c r="H135" s="159"/>
      <c r="I135" s="159"/>
      <c r="J135" s="159"/>
      <c r="K135" s="159"/>
      <c r="L135" s="159"/>
      <c r="M135" s="159"/>
      <c r="N135" s="158"/>
      <c r="O135" s="158"/>
      <c r="P135" s="158"/>
      <c r="Q135" s="158"/>
      <c r="R135" s="159"/>
      <c r="S135" s="159"/>
      <c r="T135" s="159"/>
      <c r="U135" s="159"/>
      <c r="V135" s="159"/>
      <c r="W135" s="159"/>
      <c r="X135" s="159"/>
      <c r="Y135" s="149"/>
      <c r="Z135" s="149"/>
      <c r="AA135" s="149"/>
      <c r="AB135" s="149"/>
      <c r="AC135" s="149"/>
      <c r="AD135" s="149"/>
      <c r="AE135" s="149"/>
      <c r="AF135" s="149"/>
      <c r="AG135" s="149" t="s">
        <v>305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1" t="s">
        <v>283</v>
      </c>
      <c r="B136" s="162" t="s">
        <v>139</v>
      </c>
      <c r="C136" s="182" t="s">
        <v>140</v>
      </c>
      <c r="D136" s="163"/>
      <c r="E136" s="164"/>
      <c r="F136" s="165"/>
      <c r="G136" s="165">
        <f>SUMIF(AG137:AG144,"&lt;&gt;NOR",G137:G144)</f>
        <v>0</v>
      </c>
      <c r="H136" s="165"/>
      <c r="I136" s="165">
        <f>SUM(I137:I144)</f>
        <v>0</v>
      </c>
      <c r="J136" s="165"/>
      <c r="K136" s="165">
        <f>SUM(K137:K144)</f>
        <v>0</v>
      </c>
      <c r="L136" s="165"/>
      <c r="M136" s="165">
        <f>SUM(M137:M144)</f>
        <v>0</v>
      </c>
      <c r="N136" s="164"/>
      <c r="O136" s="164">
        <f>SUM(O137:O144)</f>
        <v>0.01</v>
      </c>
      <c r="P136" s="164"/>
      <c r="Q136" s="164">
        <f>SUM(Q137:Q144)</f>
        <v>0</v>
      </c>
      <c r="R136" s="165"/>
      <c r="S136" s="165"/>
      <c r="T136" s="166"/>
      <c r="U136" s="160"/>
      <c r="V136" s="160">
        <f>SUM(V137:V144)</f>
        <v>1.3699999999999999</v>
      </c>
      <c r="W136" s="160"/>
      <c r="X136" s="160"/>
      <c r="AG136" t="s">
        <v>284</v>
      </c>
    </row>
    <row r="137" spans="1:60" outlineLevel="1" x14ac:dyDescent="0.2">
      <c r="A137" s="175">
        <v>62</v>
      </c>
      <c r="B137" s="176" t="s">
        <v>2174</v>
      </c>
      <c r="C137" s="183" t="s">
        <v>2175</v>
      </c>
      <c r="D137" s="177" t="s">
        <v>940</v>
      </c>
      <c r="E137" s="178">
        <v>1</v>
      </c>
      <c r="F137" s="179"/>
      <c r="G137" s="180">
        <f t="shared" ref="G137:G143" si="7">ROUND(E137*F137,2)</f>
        <v>0</v>
      </c>
      <c r="H137" s="179"/>
      <c r="I137" s="180">
        <f t="shared" ref="I137:I143" si="8">ROUND(E137*H137,2)</f>
        <v>0</v>
      </c>
      <c r="J137" s="179"/>
      <c r="K137" s="180">
        <f t="shared" ref="K137:K143" si="9">ROUND(E137*J137,2)</f>
        <v>0</v>
      </c>
      <c r="L137" s="180">
        <v>21</v>
      </c>
      <c r="M137" s="180">
        <f t="shared" ref="M137:M143" si="10">G137*(1+L137/100)</f>
        <v>0</v>
      </c>
      <c r="N137" s="178">
        <v>4.7600000000000003E-3</v>
      </c>
      <c r="O137" s="178">
        <f t="shared" ref="O137:O143" si="11">ROUND(E137*N137,2)</f>
        <v>0</v>
      </c>
      <c r="P137" s="178">
        <v>0</v>
      </c>
      <c r="Q137" s="178">
        <f t="shared" ref="Q137:Q143" si="12">ROUND(E137*P137,2)</f>
        <v>0</v>
      </c>
      <c r="R137" s="180" t="s">
        <v>2176</v>
      </c>
      <c r="S137" s="180" t="s">
        <v>288</v>
      </c>
      <c r="T137" s="181" t="s">
        <v>288</v>
      </c>
      <c r="U137" s="159">
        <v>0.83</v>
      </c>
      <c r="V137" s="159">
        <f t="shared" ref="V137:V143" si="13">ROUND(E137*U137,2)</f>
        <v>0.83</v>
      </c>
      <c r="W137" s="159"/>
      <c r="X137" s="159" t="s">
        <v>302</v>
      </c>
      <c r="Y137" s="149"/>
      <c r="Z137" s="149"/>
      <c r="AA137" s="149"/>
      <c r="AB137" s="149"/>
      <c r="AC137" s="149"/>
      <c r="AD137" s="149"/>
      <c r="AE137" s="149"/>
      <c r="AF137" s="149"/>
      <c r="AG137" s="149" t="s">
        <v>303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63</v>
      </c>
      <c r="B138" s="176" t="s">
        <v>2177</v>
      </c>
      <c r="C138" s="183" t="s">
        <v>2178</v>
      </c>
      <c r="D138" s="177" t="s">
        <v>940</v>
      </c>
      <c r="E138" s="178">
        <v>1</v>
      </c>
      <c r="F138" s="179"/>
      <c r="G138" s="180">
        <f t="shared" si="7"/>
        <v>0</v>
      </c>
      <c r="H138" s="179"/>
      <c r="I138" s="180">
        <f t="shared" si="8"/>
        <v>0</v>
      </c>
      <c r="J138" s="179"/>
      <c r="K138" s="180">
        <f t="shared" si="9"/>
        <v>0</v>
      </c>
      <c r="L138" s="180">
        <v>21</v>
      </c>
      <c r="M138" s="180">
        <f t="shared" si="10"/>
        <v>0</v>
      </c>
      <c r="N138" s="178">
        <v>0</v>
      </c>
      <c r="O138" s="178">
        <f t="shared" si="11"/>
        <v>0</v>
      </c>
      <c r="P138" s="178">
        <v>0</v>
      </c>
      <c r="Q138" s="178">
        <f t="shared" si="12"/>
        <v>0</v>
      </c>
      <c r="R138" s="180" t="s">
        <v>2176</v>
      </c>
      <c r="S138" s="180" t="s">
        <v>288</v>
      </c>
      <c r="T138" s="181" t="s">
        <v>288</v>
      </c>
      <c r="U138" s="159">
        <v>0.28100000000000003</v>
      </c>
      <c r="V138" s="159">
        <f t="shared" si="13"/>
        <v>0.28000000000000003</v>
      </c>
      <c r="W138" s="159"/>
      <c r="X138" s="159" t="s">
        <v>302</v>
      </c>
      <c r="Y138" s="149"/>
      <c r="Z138" s="149"/>
      <c r="AA138" s="149"/>
      <c r="AB138" s="149"/>
      <c r="AC138" s="149"/>
      <c r="AD138" s="149"/>
      <c r="AE138" s="149"/>
      <c r="AF138" s="149"/>
      <c r="AG138" s="149" t="s">
        <v>303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x14ac:dyDescent="0.2">
      <c r="A139" s="175">
        <v>64</v>
      </c>
      <c r="B139" s="176" t="s">
        <v>2179</v>
      </c>
      <c r="C139" s="183" t="s">
        <v>2180</v>
      </c>
      <c r="D139" s="177" t="s">
        <v>509</v>
      </c>
      <c r="E139" s="178">
        <v>1</v>
      </c>
      <c r="F139" s="179"/>
      <c r="G139" s="180">
        <f t="shared" si="7"/>
        <v>0</v>
      </c>
      <c r="H139" s="179"/>
      <c r="I139" s="180">
        <f t="shared" si="8"/>
        <v>0</v>
      </c>
      <c r="J139" s="179"/>
      <c r="K139" s="180">
        <f t="shared" si="9"/>
        <v>0</v>
      </c>
      <c r="L139" s="180">
        <v>21</v>
      </c>
      <c r="M139" s="180">
        <f t="shared" si="10"/>
        <v>0</v>
      </c>
      <c r="N139" s="178">
        <v>3.4000000000000002E-4</v>
      </c>
      <c r="O139" s="178">
        <f t="shared" si="11"/>
        <v>0</v>
      </c>
      <c r="P139" s="178">
        <v>0</v>
      </c>
      <c r="Q139" s="178">
        <f t="shared" si="12"/>
        <v>0</v>
      </c>
      <c r="R139" s="180" t="s">
        <v>2176</v>
      </c>
      <c r="S139" s="180" t="s">
        <v>288</v>
      </c>
      <c r="T139" s="181" t="s">
        <v>288</v>
      </c>
      <c r="U139" s="159">
        <v>0.21</v>
      </c>
      <c r="V139" s="159">
        <f t="shared" si="13"/>
        <v>0.21</v>
      </c>
      <c r="W139" s="159"/>
      <c r="X139" s="159" t="s">
        <v>302</v>
      </c>
      <c r="Y139" s="149"/>
      <c r="Z139" s="149"/>
      <c r="AA139" s="149"/>
      <c r="AB139" s="149"/>
      <c r="AC139" s="149"/>
      <c r="AD139" s="149"/>
      <c r="AE139" s="149"/>
      <c r="AF139" s="149"/>
      <c r="AG139" s="149" t="s">
        <v>303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56.25" outlineLevel="1" x14ac:dyDescent="0.2">
      <c r="A140" s="175">
        <v>65</v>
      </c>
      <c r="B140" s="176" t="s">
        <v>2181</v>
      </c>
      <c r="C140" s="183" t="s">
        <v>2182</v>
      </c>
      <c r="D140" s="177" t="s">
        <v>509</v>
      </c>
      <c r="E140" s="178">
        <v>1</v>
      </c>
      <c r="F140" s="179"/>
      <c r="G140" s="180">
        <f t="shared" si="7"/>
        <v>0</v>
      </c>
      <c r="H140" s="179"/>
      <c r="I140" s="180">
        <f t="shared" si="8"/>
        <v>0</v>
      </c>
      <c r="J140" s="179"/>
      <c r="K140" s="180">
        <f t="shared" si="9"/>
        <v>0</v>
      </c>
      <c r="L140" s="180">
        <v>21</v>
      </c>
      <c r="M140" s="180">
        <f t="shared" si="10"/>
        <v>0</v>
      </c>
      <c r="N140" s="178">
        <v>2.3E-3</v>
      </c>
      <c r="O140" s="178">
        <f t="shared" si="11"/>
        <v>0</v>
      </c>
      <c r="P140" s="178">
        <v>0</v>
      </c>
      <c r="Q140" s="178">
        <f t="shared" si="12"/>
        <v>0</v>
      </c>
      <c r="R140" s="180" t="s">
        <v>360</v>
      </c>
      <c r="S140" s="180" t="s">
        <v>288</v>
      </c>
      <c r="T140" s="181" t="s">
        <v>288</v>
      </c>
      <c r="U140" s="159">
        <v>0</v>
      </c>
      <c r="V140" s="159">
        <f t="shared" si="13"/>
        <v>0</v>
      </c>
      <c r="W140" s="159"/>
      <c r="X140" s="159" t="s">
        <v>361</v>
      </c>
      <c r="Y140" s="149"/>
      <c r="Z140" s="149"/>
      <c r="AA140" s="149"/>
      <c r="AB140" s="149"/>
      <c r="AC140" s="149"/>
      <c r="AD140" s="149"/>
      <c r="AE140" s="149"/>
      <c r="AF140" s="149"/>
      <c r="AG140" s="149" t="s">
        <v>362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45" outlineLevel="1" x14ac:dyDescent="0.2">
      <c r="A141" s="175">
        <v>66</v>
      </c>
      <c r="B141" s="176" t="s">
        <v>2183</v>
      </c>
      <c r="C141" s="183" t="s">
        <v>2184</v>
      </c>
      <c r="D141" s="177" t="s">
        <v>509</v>
      </c>
      <c r="E141" s="178">
        <v>1</v>
      </c>
      <c r="F141" s="179"/>
      <c r="G141" s="180">
        <f t="shared" si="7"/>
        <v>0</v>
      </c>
      <c r="H141" s="179"/>
      <c r="I141" s="180">
        <f t="shared" si="8"/>
        <v>0</v>
      </c>
      <c r="J141" s="179"/>
      <c r="K141" s="180">
        <f t="shared" si="9"/>
        <v>0</v>
      </c>
      <c r="L141" s="180">
        <v>21</v>
      </c>
      <c r="M141" s="180">
        <f t="shared" si="10"/>
        <v>0</v>
      </c>
      <c r="N141" s="178">
        <v>1.3299999999999999E-2</v>
      </c>
      <c r="O141" s="178">
        <f t="shared" si="11"/>
        <v>0.01</v>
      </c>
      <c r="P141" s="178">
        <v>0</v>
      </c>
      <c r="Q141" s="178">
        <f t="shared" si="12"/>
        <v>0</v>
      </c>
      <c r="R141" s="180" t="s">
        <v>360</v>
      </c>
      <c r="S141" s="180" t="s">
        <v>288</v>
      </c>
      <c r="T141" s="181" t="s">
        <v>288</v>
      </c>
      <c r="U141" s="159">
        <v>0</v>
      </c>
      <c r="V141" s="159">
        <f t="shared" si="13"/>
        <v>0</v>
      </c>
      <c r="W141" s="159"/>
      <c r="X141" s="159" t="s">
        <v>361</v>
      </c>
      <c r="Y141" s="149"/>
      <c r="Z141" s="149"/>
      <c r="AA141" s="149"/>
      <c r="AB141" s="149"/>
      <c r="AC141" s="149"/>
      <c r="AD141" s="149"/>
      <c r="AE141" s="149"/>
      <c r="AF141" s="149"/>
      <c r="AG141" s="149" t="s">
        <v>362</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67</v>
      </c>
      <c r="B142" s="176" t="s">
        <v>2185</v>
      </c>
      <c r="C142" s="183" t="s">
        <v>2186</v>
      </c>
      <c r="D142" s="177" t="s">
        <v>2187</v>
      </c>
      <c r="E142" s="178">
        <v>1</v>
      </c>
      <c r="F142" s="179"/>
      <c r="G142" s="180">
        <f t="shared" si="7"/>
        <v>0</v>
      </c>
      <c r="H142" s="179"/>
      <c r="I142" s="180">
        <f t="shared" si="8"/>
        <v>0</v>
      </c>
      <c r="J142" s="179"/>
      <c r="K142" s="180">
        <f t="shared" si="9"/>
        <v>0</v>
      </c>
      <c r="L142" s="180">
        <v>21</v>
      </c>
      <c r="M142" s="180">
        <f t="shared" si="10"/>
        <v>0</v>
      </c>
      <c r="N142" s="178">
        <v>0</v>
      </c>
      <c r="O142" s="178">
        <f t="shared" si="11"/>
        <v>0</v>
      </c>
      <c r="P142" s="178">
        <v>0</v>
      </c>
      <c r="Q142" s="178">
        <f t="shared" si="12"/>
        <v>0</v>
      </c>
      <c r="R142" s="180"/>
      <c r="S142" s="180" t="s">
        <v>529</v>
      </c>
      <c r="T142" s="181" t="s">
        <v>289</v>
      </c>
      <c r="U142" s="159">
        <v>0</v>
      </c>
      <c r="V142" s="159">
        <f t="shared" si="13"/>
        <v>0</v>
      </c>
      <c r="W142" s="159"/>
      <c r="X142" s="159" t="s">
        <v>361</v>
      </c>
      <c r="Y142" s="149"/>
      <c r="Z142" s="149"/>
      <c r="AA142" s="149"/>
      <c r="AB142" s="149"/>
      <c r="AC142" s="149"/>
      <c r="AD142" s="149"/>
      <c r="AE142" s="149"/>
      <c r="AF142" s="149"/>
      <c r="AG142" s="149" t="s">
        <v>362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68">
        <v>68</v>
      </c>
      <c r="B143" s="169" t="s">
        <v>2188</v>
      </c>
      <c r="C143" s="184" t="s">
        <v>2189</v>
      </c>
      <c r="D143" s="170" t="s">
        <v>355</v>
      </c>
      <c r="E143" s="171">
        <v>2.07E-2</v>
      </c>
      <c r="F143" s="172"/>
      <c r="G143" s="173">
        <f t="shared" si="7"/>
        <v>0</v>
      </c>
      <c r="H143" s="172"/>
      <c r="I143" s="173">
        <f t="shared" si="8"/>
        <v>0</v>
      </c>
      <c r="J143" s="172"/>
      <c r="K143" s="173">
        <f t="shared" si="9"/>
        <v>0</v>
      </c>
      <c r="L143" s="173">
        <v>21</v>
      </c>
      <c r="M143" s="173">
        <f t="shared" si="10"/>
        <v>0</v>
      </c>
      <c r="N143" s="171">
        <v>0</v>
      </c>
      <c r="O143" s="171">
        <f t="shared" si="11"/>
        <v>0</v>
      </c>
      <c r="P143" s="171">
        <v>0</v>
      </c>
      <c r="Q143" s="171">
        <f t="shared" si="12"/>
        <v>0</v>
      </c>
      <c r="R143" s="173" t="s">
        <v>2053</v>
      </c>
      <c r="S143" s="173" t="s">
        <v>288</v>
      </c>
      <c r="T143" s="174" t="s">
        <v>288</v>
      </c>
      <c r="U143" s="159">
        <v>2.4060000000000001</v>
      </c>
      <c r="V143" s="159">
        <f t="shared" si="13"/>
        <v>0.05</v>
      </c>
      <c r="W143" s="159"/>
      <c r="X143" s="159" t="s">
        <v>1050</v>
      </c>
      <c r="Y143" s="149"/>
      <c r="Z143" s="149"/>
      <c r="AA143" s="149"/>
      <c r="AB143" s="149"/>
      <c r="AC143" s="149"/>
      <c r="AD143" s="149"/>
      <c r="AE143" s="149"/>
      <c r="AF143" s="149"/>
      <c r="AG143" s="149" t="s">
        <v>1051</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62" t="s">
        <v>2173</v>
      </c>
      <c r="D144" s="263"/>
      <c r="E144" s="263"/>
      <c r="F144" s="263"/>
      <c r="G144" s="263"/>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305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x14ac:dyDescent="0.2">
      <c r="A145" s="161" t="s">
        <v>283</v>
      </c>
      <c r="B145" s="162" t="s">
        <v>141</v>
      </c>
      <c r="C145" s="182" t="s">
        <v>142</v>
      </c>
      <c r="D145" s="163"/>
      <c r="E145" s="164"/>
      <c r="F145" s="165"/>
      <c r="G145" s="165">
        <f>SUMIF(AG146:AG170,"&lt;&gt;NOR",G146:G170)</f>
        <v>0</v>
      </c>
      <c r="H145" s="165"/>
      <c r="I145" s="165">
        <f>SUM(I146:I170)</f>
        <v>0</v>
      </c>
      <c r="J145" s="165"/>
      <c r="K145" s="165">
        <f>SUM(K146:K170)</f>
        <v>0</v>
      </c>
      <c r="L145" s="165"/>
      <c r="M145" s="165">
        <f>SUM(M146:M170)</f>
        <v>0</v>
      </c>
      <c r="N145" s="164"/>
      <c r="O145" s="164">
        <f>SUM(O146:O170)</f>
        <v>0.28000000000000003</v>
      </c>
      <c r="P145" s="164"/>
      <c r="Q145" s="164">
        <f>SUM(Q146:Q170)</f>
        <v>0</v>
      </c>
      <c r="R145" s="165"/>
      <c r="S145" s="165"/>
      <c r="T145" s="166"/>
      <c r="U145" s="160"/>
      <c r="V145" s="160">
        <f>SUM(V146:V170)</f>
        <v>35.269999999999996</v>
      </c>
      <c r="W145" s="160"/>
      <c r="X145" s="160"/>
      <c r="AG145" t="s">
        <v>284</v>
      </c>
    </row>
    <row r="146" spans="1:60" outlineLevel="1" x14ac:dyDescent="0.2">
      <c r="A146" s="175">
        <v>69</v>
      </c>
      <c r="B146" s="176" t="s">
        <v>2190</v>
      </c>
      <c r="C146" s="183" t="s">
        <v>2191</v>
      </c>
      <c r="D146" s="177" t="s">
        <v>940</v>
      </c>
      <c r="E146" s="178">
        <v>4</v>
      </c>
      <c r="F146" s="179"/>
      <c r="G146" s="180">
        <f t="shared" ref="G146:G151" si="14">ROUND(E146*F146,2)</f>
        <v>0</v>
      </c>
      <c r="H146" s="179"/>
      <c r="I146" s="180">
        <f t="shared" ref="I146:I151" si="15">ROUND(E146*H146,2)</f>
        <v>0</v>
      </c>
      <c r="J146" s="179"/>
      <c r="K146" s="180">
        <f t="shared" ref="K146:K151" si="16">ROUND(E146*J146,2)</f>
        <v>0</v>
      </c>
      <c r="L146" s="180">
        <v>21</v>
      </c>
      <c r="M146" s="180">
        <f t="shared" ref="M146:M151" si="17">G146*(1+L146/100)</f>
        <v>0</v>
      </c>
      <c r="N146" s="178">
        <v>8.8999999999999995E-4</v>
      </c>
      <c r="O146" s="178">
        <f t="shared" ref="O146:O151" si="18">ROUND(E146*N146,2)</f>
        <v>0</v>
      </c>
      <c r="P146" s="178">
        <v>0</v>
      </c>
      <c r="Q146" s="178">
        <f t="shared" ref="Q146:Q151" si="19">ROUND(E146*P146,2)</f>
        <v>0</v>
      </c>
      <c r="R146" s="180" t="s">
        <v>2053</v>
      </c>
      <c r="S146" s="180" t="s">
        <v>288</v>
      </c>
      <c r="T146" s="181" t="s">
        <v>288</v>
      </c>
      <c r="U146" s="159">
        <v>1.1200000000000001</v>
      </c>
      <c r="V146" s="159">
        <f t="shared" ref="V146:V151" si="20">ROUND(E146*U146,2)</f>
        <v>4.4800000000000004</v>
      </c>
      <c r="W146" s="159"/>
      <c r="X146" s="159" t="s">
        <v>302</v>
      </c>
      <c r="Y146" s="149"/>
      <c r="Z146" s="149"/>
      <c r="AA146" s="149"/>
      <c r="AB146" s="149"/>
      <c r="AC146" s="149"/>
      <c r="AD146" s="149"/>
      <c r="AE146" s="149"/>
      <c r="AF146" s="149"/>
      <c r="AG146" s="149" t="s">
        <v>303</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70</v>
      </c>
      <c r="B147" s="176" t="s">
        <v>2192</v>
      </c>
      <c r="C147" s="183" t="s">
        <v>2193</v>
      </c>
      <c r="D147" s="177" t="s">
        <v>940</v>
      </c>
      <c r="E147" s="178">
        <v>2</v>
      </c>
      <c r="F147" s="179"/>
      <c r="G147" s="180">
        <f t="shared" si="14"/>
        <v>0</v>
      </c>
      <c r="H147" s="179"/>
      <c r="I147" s="180">
        <f t="shared" si="15"/>
        <v>0</v>
      </c>
      <c r="J147" s="179"/>
      <c r="K147" s="180">
        <f t="shared" si="16"/>
        <v>0</v>
      </c>
      <c r="L147" s="180">
        <v>21</v>
      </c>
      <c r="M147" s="180">
        <f t="shared" si="17"/>
        <v>0</v>
      </c>
      <c r="N147" s="178">
        <v>3.9199999999999999E-3</v>
      </c>
      <c r="O147" s="178">
        <f t="shared" si="18"/>
        <v>0.01</v>
      </c>
      <c r="P147" s="178">
        <v>0</v>
      </c>
      <c r="Q147" s="178">
        <f t="shared" si="19"/>
        <v>0</v>
      </c>
      <c r="R147" s="180" t="s">
        <v>2053</v>
      </c>
      <c r="S147" s="180" t="s">
        <v>288</v>
      </c>
      <c r="T147" s="181" t="s">
        <v>288</v>
      </c>
      <c r="U147" s="159">
        <v>0.755</v>
      </c>
      <c r="V147" s="159">
        <f t="shared" si="20"/>
        <v>1.51</v>
      </c>
      <c r="W147" s="159"/>
      <c r="X147" s="159" t="s">
        <v>302</v>
      </c>
      <c r="Y147" s="149"/>
      <c r="Z147" s="149"/>
      <c r="AA147" s="149"/>
      <c r="AB147" s="149"/>
      <c r="AC147" s="149"/>
      <c r="AD147" s="149"/>
      <c r="AE147" s="149"/>
      <c r="AF147" s="149"/>
      <c r="AG147" s="149" t="s">
        <v>303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71</v>
      </c>
      <c r="B148" s="176" t="s">
        <v>2194</v>
      </c>
      <c r="C148" s="183" t="s">
        <v>2195</v>
      </c>
      <c r="D148" s="177" t="s">
        <v>940</v>
      </c>
      <c r="E148" s="178">
        <v>6</v>
      </c>
      <c r="F148" s="179"/>
      <c r="G148" s="180">
        <f t="shared" si="14"/>
        <v>0</v>
      </c>
      <c r="H148" s="179"/>
      <c r="I148" s="180">
        <f t="shared" si="15"/>
        <v>0</v>
      </c>
      <c r="J148" s="179"/>
      <c r="K148" s="180">
        <f t="shared" si="16"/>
        <v>0</v>
      </c>
      <c r="L148" s="180">
        <v>21</v>
      </c>
      <c r="M148" s="180">
        <f t="shared" si="17"/>
        <v>0</v>
      </c>
      <c r="N148" s="178">
        <v>1.41E-3</v>
      </c>
      <c r="O148" s="178">
        <f t="shared" si="18"/>
        <v>0.01</v>
      </c>
      <c r="P148" s="178">
        <v>0</v>
      </c>
      <c r="Q148" s="178">
        <f t="shared" si="19"/>
        <v>0</v>
      </c>
      <c r="R148" s="180" t="s">
        <v>2053</v>
      </c>
      <c r="S148" s="180" t="s">
        <v>288</v>
      </c>
      <c r="T148" s="181" t="s">
        <v>288</v>
      </c>
      <c r="U148" s="159">
        <v>1.575</v>
      </c>
      <c r="V148" s="159">
        <f t="shared" si="20"/>
        <v>9.4499999999999993</v>
      </c>
      <c r="W148" s="159"/>
      <c r="X148" s="159" t="s">
        <v>302</v>
      </c>
      <c r="Y148" s="149"/>
      <c r="Z148" s="149"/>
      <c r="AA148" s="149"/>
      <c r="AB148" s="149"/>
      <c r="AC148" s="149"/>
      <c r="AD148" s="149"/>
      <c r="AE148" s="149"/>
      <c r="AF148" s="149"/>
      <c r="AG148" s="149" t="s">
        <v>303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72</v>
      </c>
      <c r="B149" s="176" t="s">
        <v>2196</v>
      </c>
      <c r="C149" s="183" t="s">
        <v>2197</v>
      </c>
      <c r="D149" s="177" t="s">
        <v>940</v>
      </c>
      <c r="E149" s="178">
        <v>1</v>
      </c>
      <c r="F149" s="179"/>
      <c r="G149" s="180">
        <f t="shared" si="14"/>
        <v>0</v>
      </c>
      <c r="H149" s="179"/>
      <c r="I149" s="180">
        <f t="shared" si="15"/>
        <v>0</v>
      </c>
      <c r="J149" s="179"/>
      <c r="K149" s="180">
        <f t="shared" si="16"/>
        <v>0</v>
      </c>
      <c r="L149" s="180">
        <v>21</v>
      </c>
      <c r="M149" s="180">
        <f t="shared" si="17"/>
        <v>0</v>
      </c>
      <c r="N149" s="178">
        <v>7.2000000000000005E-4</v>
      </c>
      <c r="O149" s="178">
        <f t="shared" si="18"/>
        <v>0</v>
      </c>
      <c r="P149" s="178">
        <v>0</v>
      </c>
      <c r="Q149" s="178">
        <f t="shared" si="19"/>
        <v>0</v>
      </c>
      <c r="R149" s="180" t="s">
        <v>2053</v>
      </c>
      <c r="S149" s="180" t="s">
        <v>288</v>
      </c>
      <c r="T149" s="181" t="s">
        <v>288</v>
      </c>
      <c r="U149" s="159">
        <v>0.50600000000000001</v>
      </c>
      <c r="V149" s="159">
        <f t="shared" si="20"/>
        <v>0.51</v>
      </c>
      <c r="W149" s="159"/>
      <c r="X149" s="159" t="s">
        <v>302</v>
      </c>
      <c r="Y149" s="149"/>
      <c r="Z149" s="149"/>
      <c r="AA149" s="149"/>
      <c r="AB149" s="149"/>
      <c r="AC149" s="149"/>
      <c r="AD149" s="149"/>
      <c r="AE149" s="149"/>
      <c r="AF149" s="149"/>
      <c r="AG149" s="149" t="s">
        <v>303</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73</v>
      </c>
      <c r="B150" s="176" t="s">
        <v>2198</v>
      </c>
      <c r="C150" s="183" t="s">
        <v>2199</v>
      </c>
      <c r="D150" s="177" t="s">
        <v>509</v>
      </c>
      <c r="E150" s="178">
        <v>2</v>
      </c>
      <c r="F150" s="179"/>
      <c r="G150" s="180">
        <f t="shared" si="14"/>
        <v>0</v>
      </c>
      <c r="H150" s="179"/>
      <c r="I150" s="180">
        <f t="shared" si="15"/>
        <v>0</v>
      </c>
      <c r="J150" s="179"/>
      <c r="K150" s="180">
        <f t="shared" si="16"/>
        <v>0</v>
      </c>
      <c r="L150" s="180">
        <v>21</v>
      </c>
      <c r="M150" s="180">
        <f t="shared" si="17"/>
        <v>0</v>
      </c>
      <c r="N150" s="178">
        <v>3.0899999999999999E-3</v>
      </c>
      <c r="O150" s="178">
        <f t="shared" si="18"/>
        <v>0.01</v>
      </c>
      <c r="P150" s="178">
        <v>0</v>
      </c>
      <c r="Q150" s="178">
        <f t="shared" si="19"/>
        <v>0</v>
      </c>
      <c r="R150" s="180" t="s">
        <v>2053</v>
      </c>
      <c r="S150" s="180" t="s">
        <v>288</v>
      </c>
      <c r="T150" s="181" t="s">
        <v>288</v>
      </c>
      <c r="U150" s="159">
        <v>1.25</v>
      </c>
      <c r="V150" s="159">
        <f t="shared" si="20"/>
        <v>2.5</v>
      </c>
      <c r="W150" s="159"/>
      <c r="X150" s="159" t="s">
        <v>302</v>
      </c>
      <c r="Y150" s="149"/>
      <c r="Z150" s="149"/>
      <c r="AA150" s="149"/>
      <c r="AB150" s="149"/>
      <c r="AC150" s="149"/>
      <c r="AD150" s="149"/>
      <c r="AE150" s="149"/>
      <c r="AF150" s="149"/>
      <c r="AG150" s="149" t="s">
        <v>303</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74</v>
      </c>
      <c r="B151" s="169" t="s">
        <v>2200</v>
      </c>
      <c r="C151" s="184" t="s">
        <v>2201</v>
      </c>
      <c r="D151" s="170" t="s">
        <v>940</v>
      </c>
      <c r="E151" s="171">
        <v>16</v>
      </c>
      <c r="F151" s="172"/>
      <c r="G151" s="173">
        <f t="shared" si="14"/>
        <v>0</v>
      </c>
      <c r="H151" s="172"/>
      <c r="I151" s="173">
        <f t="shared" si="15"/>
        <v>0</v>
      </c>
      <c r="J151" s="172"/>
      <c r="K151" s="173">
        <f t="shared" si="16"/>
        <v>0</v>
      </c>
      <c r="L151" s="173">
        <v>21</v>
      </c>
      <c r="M151" s="173">
        <f t="shared" si="17"/>
        <v>0</v>
      </c>
      <c r="N151" s="171">
        <v>2.4000000000000001E-4</v>
      </c>
      <c r="O151" s="171">
        <f t="shared" si="18"/>
        <v>0</v>
      </c>
      <c r="P151" s="171">
        <v>0</v>
      </c>
      <c r="Q151" s="171">
        <f t="shared" si="19"/>
        <v>0</v>
      </c>
      <c r="R151" s="173" t="s">
        <v>2053</v>
      </c>
      <c r="S151" s="173" t="s">
        <v>288</v>
      </c>
      <c r="T151" s="174" t="s">
        <v>288</v>
      </c>
      <c r="U151" s="159">
        <v>0.124</v>
      </c>
      <c r="V151" s="159">
        <f t="shared" si="20"/>
        <v>1.98</v>
      </c>
      <c r="W151" s="159"/>
      <c r="X151" s="159" t="s">
        <v>302</v>
      </c>
      <c r="Y151" s="149"/>
      <c r="Z151" s="149"/>
      <c r="AA151" s="149"/>
      <c r="AB151" s="149"/>
      <c r="AC151" s="149"/>
      <c r="AD151" s="149"/>
      <c r="AE151" s="149"/>
      <c r="AF151" s="149"/>
      <c r="AG151" s="149" t="s">
        <v>303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5" t="s">
        <v>2202</v>
      </c>
      <c r="D152" s="188"/>
      <c r="E152" s="189">
        <v>16</v>
      </c>
      <c r="F152" s="159"/>
      <c r="G152" s="159"/>
      <c r="H152" s="159"/>
      <c r="I152" s="159"/>
      <c r="J152" s="159"/>
      <c r="K152" s="159"/>
      <c r="L152" s="159"/>
      <c r="M152" s="159"/>
      <c r="N152" s="158"/>
      <c r="O152" s="158"/>
      <c r="P152" s="158"/>
      <c r="Q152" s="158"/>
      <c r="R152" s="159"/>
      <c r="S152" s="159"/>
      <c r="T152" s="159"/>
      <c r="U152" s="159"/>
      <c r="V152" s="159"/>
      <c r="W152" s="159"/>
      <c r="X152" s="159"/>
      <c r="Y152" s="149"/>
      <c r="Z152" s="149"/>
      <c r="AA152" s="149"/>
      <c r="AB152" s="149"/>
      <c r="AC152" s="149"/>
      <c r="AD152" s="149"/>
      <c r="AE152" s="149"/>
      <c r="AF152" s="149"/>
      <c r="AG152" s="149" t="s">
        <v>307</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75</v>
      </c>
      <c r="B153" s="176" t="s">
        <v>2203</v>
      </c>
      <c r="C153" s="183" t="s">
        <v>2204</v>
      </c>
      <c r="D153" s="177" t="s">
        <v>509</v>
      </c>
      <c r="E153" s="178">
        <v>4</v>
      </c>
      <c r="F153" s="179"/>
      <c r="G153" s="180">
        <f t="shared" ref="G153:G169" si="21">ROUND(E153*F153,2)</f>
        <v>0</v>
      </c>
      <c r="H153" s="179"/>
      <c r="I153" s="180">
        <f t="shared" ref="I153:I169" si="22">ROUND(E153*H153,2)</f>
        <v>0</v>
      </c>
      <c r="J153" s="179"/>
      <c r="K153" s="180">
        <f t="shared" ref="K153:K169" si="23">ROUND(E153*J153,2)</f>
        <v>0</v>
      </c>
      <c r="L153" s="180">
        <v>21</v>
      </c>
      <c r="M153" s="180">
        <f t="shared" ref="M153:M169" si="24">G153*(1+L153/100)</f>
        <v>0</v>
      </c>
      <c r="N153" s="178">
        <v>1.8000000000000001E-4</v>
      </c>
      <c r="O153" s="178">
        <f t="shared" ref="O153:O169" si="25">ROUND(E153*N153,2)</f>
        <v>0</v>
      </c>
      <c r="P153" s="178">
        <v>0</v>
      </c>
      <c r="Q153" s="178">
        <f t="shared" ref="Q153:Q169" si="26">ROUND(E153*P153,2)</f>
        <v>0</v>
      </c>
      <c r="R153" s="180" t="s">
        <v>2053</v>
      </c>
      <c r="S153" s="180" t="s">
        <v>288</v>
      </c>
      <c r="T153" s="181" t="s">
        <v>288</v>
      </c>
      <c r="U153" s="159">
        <v>0.47599999999999998</v>
      </c>
      <c r="V153" s="159">
        <f t="shared" ref="V153:V169" si="27">ROUND(E153*U153,2)</f>
        <v>1.9</v>
      </c>
      <c r="W153" s="159"/>
      <c r="X153" s="159" t="s">
        <v>302</v>
      </c>
      <c r="Y153" s="149"/>
      <c r="Z153" s="149"/>
      <c r="AA153" s="149"/>
      <c r="AB153" s="149"/>
      <c r="AC153" s="149"/>
      <c r="AD153" s="149"/>
      <c r="AE153" s="149"/>
      <c r="AF153" s="149"/>
      <c r="AG153" s="149" t="s">
        <v>303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76</v>
      </c>
      <c r="B154" s="176" t="s">
        <v>2205</v>
      </c>
      <c r="C154" s="183" t="s">
        <v>2206</v>
      </c>
      <c r="D154" s="177" t="s">
        <v>509</v>
      </c>
      <c r="E154" s="178">
        <v>7</v>
      </c>
      <c r="F154" s="179"/>
      <c r="G154" s="180">
        <f t="shared" si="21"/>
        <v>0</v>
      </c>
      <c r="H154" s="179"/>
      <c r="I154" s="180">
        <f t="shared" si="22"/>
        <v>0</v>
      </c>
      <c r="J154" s="179"/>
      <c r="K154" s="180">
        <f t="shared" si="23"/>
        <v>0</v>
      </c>
      <c r="L154" s="180">
        <v>21</v>
      </c>
      <c r="M154" s="180">
        <f t="shared" si="24"/>
        <v>0</v>
      </c>
      <c r="N154" s="178">
        <v>4.0000000000000003E-5</v>
      </c>
      <c r="O154" s="178">
        <f t="shared" si="25"/>
        <v>0</v>
      </c>
      <c r="P154" s="178">
        <v>0</v>
      </c>
      <c r="Q154" s="178">
        <f t="shared" si="26"/>
        <v>0</v>
      </c>
      <c r="R154" s="180" t="s">
        <v>2053</v>
      </c>
      <c r="S154" s="180" t="s">
        <v>288</v>
      </c>
      <c r="T154" s="181" t="s">
        <v>288</v>
      </c>
      <c r="U154" s="159">
        <v>0.44500000000000001</v>
      </c>
      <c r="V154" s="159">
        <f t="shared" si="27"/>
        <v>3.12</v>
      </c>
      <c r="W154" s="159"/>
      <c r="X154" s="159" t="s">
        <v>302</v>
      </c>
      <c r="Y154" s="149"/>
      <c r="Z154" s="149"/>
      <c r="AA154" s="149"/>
      <c r="AB154" s="149"/>
      <c r="AC154" s="149"/>
      <c r="AD154" s="149"/>
      <c r="AE154" s="149"/>
      <c r="AF154" s="149"/>
      <c r="AG154" s="149" t="s">
        <v>303</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77</v>
      </c>
      <c r="B155" s="176" t="s">
        <v>2207</v>
      </c>
      <c r="C155" s="183" t="s">
        <v>2208</v>
      </c>
      <c r="D155" s="177" t="s">
        <v>509</v>
      </c>
      <c r="E155" s="178">
        <v>6</v>
      </c>
      <c r="F155" s="179"/>
      <c r="G155" s="180">
        <f t="shared" si="21"/>
        <v>0</v>
      </c>
      <c r="H155" s="179"/>
      <c r="I155" s="180">
        <f t="shared" si="22"/>
        <v>0</v>
      </c>
      <c r="J155" s="179"/>
      <c r="K155" s="180">
        <f t="shared" si="23"/>
        <v>0</v>
      </c>
      <c r="L155" s="180">
        <v>21</v>
      </c>
      <c r="M155" s="180">
        <f t="shared" si="24"/>
        <v>0</v>
      </c>
      <c r="N155" s="178">
        <v>0</v>
      </c>
      <c r="O155" s="178">
        <f t="shared" si="25"/>
        <v>0</v>
      </c>
      <c r="P155" s="178">
        <v>0</v>
      </c>
      <c r="Q155" s="178">
        <f t="shared" si="26"/>
        <v>0</v>
      </c>
      <c r="R155" s="180" t="s">
        <v>2053</v>
      </c>
      <c r="S155" s="180" t="s">
        <v>288</v>
      </c>
      <c r="T155" s="181" t="s">
        <v>288</v>
      </c>
      <c r="U155" s="159">
        <v>1.4</v>
      </c>
      <c r="V155" s="159">
        <f t="shared" si="27"/>
        <v>8.4</v>
      </c>
      <c r="W155" s="159"/>
      <c r="X155" s="159" t="s">
        <v>302</v>
      </c>
      <c r="Y155" s="149"/>
      <c r="Z155" s="149"/>
      <c r="AA155" s="149"/>
      <c r="AB155" s="149"/>
      <c r="AC155" s="149"/>
      <c r="AD155" s="149"/>
      <c r="AE155" s="149"/>
      <c r="AF155" s="149"/>
      <c r="AG155" s="149" t="s">
        <v>303</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5">
        <v>78</v>
      </c>
      <c r="B156" s="176" t="s">
        <v>2209</v>
      </c>
      <c r="C156" s="183" t="s">
        <v>2210</v>
      </c>
      <c r="D156" s="177" t="s">
        <v>509</v>
      </c>
      <c r="E156" s="178">
        <v>6</v>
      </c>
      <c r="F156" s="179"/>
      <c r="G156" s="180">
        <f t="shared" si="21"/>
        <v>0</v>
      </c>
      <c r="H156" s="179"/>
      <c r="I156" s="180">
        <f t="shared" si="22"/>
        <v>0</v>
      </c>
      <c r="J156" s="179"/>
      <c r="K156" s="180">
        <f t="shared" si="23"/>
        <v>0</v>
      </c>
      <c r="L156" s="180">
        <v>21</v>
      </c>
      <c r="M156" s="180">
        <f t="shared" si="24"/>
        <v>0</v>
      </c>
      <c r="N156" s="178">
        <v>2.0000000000000002E-5</v>
      </c>
      <c r="O156" s="178">
        <f t="shared" si="25"/>
        <v>0</v>
      </c>
      <c r="P156" s="178">
        <v>0</v>
      </c>
      <c r="Q156" s="178">
        <f t="shared" si="26"/>
        <v>0</v>
      </c>
      <c r="R156" s="180" t="s">
        <v>2053</v>
      </c>
      <c r="S156" s="180" t="s">
        <v>288</v>
      </c>
      <c r="T156" s="181" t="s">
        <v>288</v>
      </c>
      <c r="U156" s="159">
        <v>0.16800000000000001</v>
      </c>
      <c r="V156" s="159">
        <f t="shared" si="27"/>
        <v>1.01</v>
      </c>
      <c r="W156" s="159"/>
      <c r="X156" s="159" t="s">
        <v>302</v>
      </c>
      <c r="Y156" s="149"/>
      <c r="Z156" s="149"/>
      <c r="AA156" s="149"/>
      <c r="AB156" s="149"/>
      <c r="AC156" s="149"/>
      <c r="AD156" s="149"/>
      <c r="AE156" s="149"/>
      <c r="AF156" s="149"/>
      <c r="AG156" s="149" t="s">
        <v>303</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5">
        <v>79</v>
      </c>
      <c r="B157" s="176" t="s">
        <v>2211</v>
      </c>
      <c r="C157" s="183" t="s">
        <v>2212</v>
      </c>
      <c r="D157" s="177" t="s">
        <v>2187</v>
      </c>
      <c r="E157" s="178">
        <v>2</v>
      </c>
      <c r="F157" s="179"/>
      <c r="G157" s="180">
        <f t="shared" si="21"/>
        <v>0</v>
      </c>
      <c r="H157" s="179"/>
      <c r="I157" s="180">
        <f t="shared" si="22"/>
        <v>0</v>
      </c>
      <c r="J157" s="179"/>
      <c r="K157" s="180">
        <f t="shared" si="23"/>
        <v>0</v>
      </c>
      <c r="L157" s="180">
        <v>21</v>
      </c>
      <c r="M157" s="180">
        <f t="shared" si="24"/>
        <v>0</v>
      </c>
      <c r="N157" s="178">
        <v>0</v>
      </c>
      <c r="O157" s="178">
        <f t="shared" si="25"/>
        <v>0</v>
      </c>
      <c r="P157" s="178">
        <v>0</v>
      </c>
      <c r="Q157" s="178">
        <f t="shared" si="26"/>
        <v>0</v>
      </c>
      <c r="R157" s="180"/>
      <c r="S157" s="180" t="s">
        <v>529</v>
      </c>
      <c r="T157" s="181" t="s">
        <v>289</v>
      </c>
      <c r="U157" s="159">
        <v>0</v>
      </c>
      <c r="V157" s="159">
        <f t="shared" si="27"/>
        <v>0</v>
      </c>
      <c r="W157" s="159"/>
      <c r="X157" s="159" t="s">
        <v>302</v>
      </c>
      <c r="Y157" s="149"/>
      <c r="Z157" s="149"/>
      <c r="AA157" s="149"/>
      <c r="AB157" s="149"/>
      <c r="AC157" s="149"/>
      <c r="AD157" s="149"/>
      <c r="AE157" s="149"/>
      <c r="AF157" s="149"/>
      <c r="AG157" s="149" t="s">
        <v>303</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2.5" outlineLevel="1" x14ac:dyDescent="0.2">
      <c r="A158" s="175">
        <v>80</v>
      </c>
      <c r="B158" s="176" t="s">
        <v>2213</v>
      </c>
      <c r="C158" s="183" t="s">
        <v>2214</v>
      </c>
      <c r="D158" s="177" t="s">
        <v>509</v>
      </c>
      <c r="E158" s="178">
        <v>4</v>
      </c>
      <c r="F158" s="179"/>
      <c r="G158" s="180">
        <f t="shared" si="21"/>
        <v>0</v>
      </c>
      <c r="H158" s="179"/>
      <c r="I158" s="180">
        <f t="shared" si="22"/>
        <v>0</v>
      </c>
      <c r="J158" s="179"/>
      <c r="K158" s="180">
        <f t="shared" si="23"/>
        <v>0</v>
      </c>
      <c r="L158" s="180">
        <v>21</v>
      </c>
      <c r="M158" s="180">
        <f t="shared" si="24"/>
        <v>0</v>
      </c>
      <c r="N158" s="178">
        <v>1.2999999999999999E-3</v>
      </c>
      <c r="O158" s="178">
        <f t="shared" si="25"/>
        <v>0.01</v>
      </c>
      <c r="P158" s="178">
        <v>0</v>
      </c>
      <c r="Q158" s="178">
        <f t="shared" si="26"/>
        <v>0</v>
      </c>
      <c r="R158" s="180" t="s">
        <v>360</v>
      </c>
      <c r="S158" s="180" t="s">
        <v>288</v>
      </c>
      <c r="T158" s="181" t="s">
        <v>288</v>
      </c>
      <c r="U158" s="159">
        <v>0</v>
      </c>
      <c r="V158" s="159">
        <f t="shared" si="27"/>
        <v>0</v>
      </c>
      <c r="W158" s="159"/>
      <c r="X158" s="159" t="s">
        <v>361</v>
      </c>
      <c r="Y158" s="149"/>
      <c r="Z158" s="149"/>
      <c r="AA158" s="149"/>
      <c r="AB158" s="149"/>
      <c r="AC158" s="149"/>
      <c r="AD158" s="149"/>
      <c r="AE158" s="149"/>
      <c r="AF158" s="149"/>
      <c r="AG158" s="149" t="s">
        <v>362</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75">
        <v>81</v>
      </c>
      <c r="B159" s="176" t="s">
        <v>2215</v>
      </c>
      <c r="C159" s="183" t="s">
        <v>2216</v>
      </c>
      <c r="D159" s="177" t="s">
        <v>509</v>
      </c>
      <c r="E159" s="178">
        <v>6</v>
      </c>
      <c r="F159" s="179"/>
      <c r="G159" s="180">
        <f t="shared" si="21"/>
        <v>0</v>
      </c>
      <c r="H159" s="179"/>
      <c r="I159" s="180">
        <f t="shared" si="22"/>
        <v>0</v>
      </c>
      <c r="J159" s="179"/>
      <c r="K159" s="180">
        <f t="shared" si="23"/>
        <v>0</v>
      </c>
      <c r="L159" s="180">
        <v>21</v>
      </c>
      <c r="M159" s="180">
        <f t="shared" si="24"/>
        <v>0</v>
      </c>
      <c r="N159" s="178">
        <v>1E-3</v>
      </c>
      <c r="O159" s="178">
        <f t="shared" si="25"/>
        <v>0.01</v>
      </c>
      <c r="P159" s="178">
        <v>0</v>
      </c>
      <c r="Q159" s="178">
        <f t="shared" si="26"/>
        <v>0</v>
      </c>
      <c r="R159" s="180" t="s">
        <v>360</v>
      </c>
      <c r="S159" s="180" t="s">
        <v>288</v>
      </c>
      <c r="T159" s="181" t="s">
        <v>288</v>
      </c>
      <c r="U159" s="159">
        <v>0</v>
      </c>
      <c r="V159" s="159">
        <f t="shared" si="27"/>
        <v>0</v>
      </c>
      <c r="W159" s="159"/>
      <c r="X159" s="159" t="s">
        <v>361</v>
      </c>
      <c r="Y159" s="149"/>
      <c r="Z159" s="149"/>
      <c r="AA159" s="149"/>
      <c r="AB159" s="149"/>
      <c r="AC159" s="149"/>
      <c r="AD159" s="149"/>
      <c r="AE159" s="149"/>
      <c r="AF159" s="149"/>
      <c r="AG159" s="149" t="s">
        <v>362</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82</v>
      </c>
      <c r="B160" s="176" t="s">
        <v>2217</v>
      </c>
      <c r="C160" s="183" t="s">
        <v>2218</v>
      </c>
      <c r="D160" s="177" t="s">
        <v>509</v>
      </c>
      <c r="E160" s="178">
        <v>6</v>
      </c>
      <c r="F160" s="179"/>
      <c r="G160" s="180">
        <f t="shared" si="21"/>
        <v>0</v>
      </c>
      <c r="H160" s="179"/>
      <c r="I160" s="180">
        <f t="shared" si="22"/>
        <v>0</v>
      </c>
      <c r="J160" s="179"/>
      <c r="K160" s="180">
        <f t="shared" si="23"/>
        <v>0</v>
      </c>
      <c r="L160" s="180">
        <v>21</v>
      </c>
      <c r="M160" s="180">
        <f t="shared" si="24"/>
        <v>0</v>
      </c>
      <c r="N160" s="178">
        <v>1E-3</v>
      </c>
      <c r="O160" s="178">
        <f t="shared" si="25"/>
        <v>0.01</v>
      </c>
      <c r="P160" s="178">
        <v>0</v>
      </c>
      <c r="Q160" s="178">
        <f t="shared" si="26"/>
        <v>0</v>
      </c>
      <c r="R160" s="180" t="s">
        <v>360</v>
      </c>
      <c r="S160" s="180" t="s">
        <v>288</v>
      </c>
      <c r="T160" s="181" t="s">
        <v>288</v>
      </c>
      <c r="U160" s="159">
        <v>0</v>
      </c>
      <c r="V160" s="159">
        <f t="shared" si="27"/>
        <v>0</v>
      </c>
      <c r="W160" s="159"/>
      <c r="X160" s="159" t="s">
        <v>361</v>
      </c>
      <c r="Y160" s="149"/>
      <c r="Z160" s="149"/>
      <c r="AA160" s="149"/>
      <c r="AB160" s="149"/>
      <c r="AC160" s="149"/>
      <c r="AD160" s="149"/>
      <c r="AE160" s="149"/>
      <c r="AF160" s="149"/>
      <c r="AG160" s="149" t="s">
        <v>362</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83</v>
      </c>
      <c r="B161" s="176" t="s">
        <v>2219</v>
      </c>
      <c r="C161" s="183" t="s">
        <v>2220</v>
      </c>
      <c r="D161" s="177" t="s">
        <v>509</v>
      </c>
      <c r="E161" s="178">
        <v>1</v>
      </c>
      <c r="F161" s="179"/>
      <c r="G161" s="180">
        <f t="shared" si="21"/>
        <v>0</v>
      </c>
      <c r="H161" s="179"/>
      <c r="I161" s="180">
        <f t="shared" si="22"/>
        <v>0</v>
      </c>
      <c r="J161" s="179"/>
      <c r="K161" s="180">
        <f t="shared" si="23"/>
        <v>0</v>
      </c>
      <c r="L161" s="180">
        <v>21</v>
      </c>
      <c r="M161" s="180">
        <f t="shared" si="24"/>
        <v>0</v>
      </c>
      <c r="N161" s="178">
        <v>8.9999999999999998E-4</v>
      </c>
      <c r="O161" s="178">
        <f t="shared" si="25"/>
        <v>0</v>
      </c>
      <c r="P161" s="178">
        <v>0</v>
      </c>
      <c r="Q161" s="178">
        <f t="shared" si="26"/>
        <v>0</v>
      </c>
      <c r="R161" s="180" t="s">
        <v>360</v>
      </c>
      <c r="S161" s="180" t="s">
        <v>288</v>
      </c>
      <c r="T161" s="181" t="s">
        <v>288</v>
      </c>
      <c r="U161" s="159">
        <v>0</v>
      </c>
      <c r="V161" s="159">
        <f t="shared" si="27"/>
        <v>0</v>
      </c>
      <c r="W161" s="159"/>
      <c r="X161" s="159" t="s">
        <v>361</v>
      </c>
      <c r="Y161" s="149"/>
      <c r="Z161" s="149"/>
      <c r="AA161" s="149"/>
      <c r="AB161" s="149"/>
      <c r="AC161" s="149"/>
      <c r="AD161" s="149"/>
      <c r="AE161" s="149"/>
      <c r="AF161" s="149"/>
      <c r="AG161" s="149" t="s">
        <v>362</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84</v>
      </c>
      <c r="B162" s="176" t="s">
        <v>2221</v>
      </c>
      <c r="C162" s="183" t="s">
        <v>2222</v>
      </c>
      <c r="D162" s="177" t="s">
        <v>509</v>
      </c>
      <c r="E162" s="178">
        <v>6</v>
      </c>
      <c r="F162" s="179"/>
      <c r="G162" s="180">
        <f t="shared" si="21"/>
        <v>0</v>
      </c>
      <c r="H162" s="179"/>
      <c r="I162" s="180">
        <f t="shared" si="22"/>
        <v>0</v>
      </c>
      <c r="J162" s="179"/>
      <c r="K162" s="180">
        <f t="shared" si="23"/>
        <v>0</v>
      </c>
      <c r="L162" s="180">
        <v>21</v>
      </c>
      <c r="M162" s="180">
        <f t="shared" si="24"/>
        <v>0</v>
      </c>
      <c r="N162" s="178">
        <v>0</v>
      </c>
      <c r="O162" s="178">
        <f t="shared" si="25"/>
        <v>0</v>
      </c>
      <c r="P162" s="178">
        <v>0</v>
      </c>
      <c r="Q162" s="178">
        <f t="shared" si="26"/>
        <v>0</v>
      </c>
      <c r="R162" s="180" t="s">
        <v>360</v>
      </c>
      <c r="S162" s="180" t="s">
        <v>288</v>
      </c>
      <c r="T162" s="181" t="s">
        <v>288</v>
      </c>
      <c r="U162" s="159">
        <v>0</v>
      </c>
      <c r="V162" s="159">
        <f t="shared" si="27"/>
        <v>0</v>
      </c>
      <c r="W162" s="159"/>
      <c r="X162" s="159" t="s">
        <v>361</v>
      </c>
      <c r="Y162" s="149"/>
      <c r="Z162" s="149"/>
      <c r="AA162" s="149"/>
      <c r="AB162" s="149"/>
      <c r="AC162" s="149"/>
      <c r="AD162" s="149"/>
      <c r="AE162" s="149"/>
      <c r="AF162" s="149"/>
      <c r="AG162" s="149" t="s">
        <v>362</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75">
        <v>85</v>
      </c>
      <c r="B163" s="176" t="s">
        <v>2223</v>
      </c>
      <c r="C163" s="183" t="s">
        <v>2224</v>
      </c>
      <c r="D163" s="177" t="s">
        <v>509</v>
      </c>
      <c r="E163" s="178">
        <v>4</v>
      </c>
      <c r="F163" s="179"/>
      <c r="G163" s="180">
        <f t="shared" si="21"/>
        <v>0</v>
      </c>
      <c r="H163" s="179"/>
      <c r="I163" s="180">
        <f t="shared" si="22"/>
        <v>0</v>
      </c>
      <c r="J163" s="179"/>
      <c r="K163" s="180">
        <f t="shared" si="23"/>
        <v>0</v>
      </c>
      <c r="L163" s="180">
        <v>21</v>
      </c>
      <c r="M163" s="180">
        <f t="shared" si="24"/>
        <v>0</v>
      </c>
      <c r="N163" s="178">
        <v>1.2800000000000001E-3</v>
      </c>
      <c r="O163" s="178">
        <f t="shared" si="25"/>
        <v>0.01</v>
      </c>
      <c r="P163" s="178">
        <v>0</v>
      </c>
      <c r="Q163" s="178">
        <f t="shared" si="26"/>
        <v>0</v>
      </c>
      <c r="R163" s="180" t="s">
        <v>360</v>
      </c>
      <c r="S163" s="180" t="s">
        <v>288</v>
      </c>
      <c r="T163" s="181" t="s">
        <v>288</v>
      </c>
      <c r="U163" s="159">
        <v>0</v>
      </c>
      <c r="V163" s="159">
        <f t="shared" si="27"/>
        <v>0</v>
      </c>
      <c r="W163" s="159"/>
      <c r="X163" s="159" t="s">
        <v>361</v>
      </c>
      <c r="Y163" s="149"/>
      <c r="Z163" s="149"/>
      <c r="AA163" s="149"/>
      <c r="AB163" s="149"/>
      <c r="AC163" s="149"/>
      <c r="AD163" s="149"/>
      <c r="AE163" s="149"/>
      <c r="AF163" s="149"/>
      <c r="AG163" s="149" t="s">
        <v>362</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x14ac:dyDescent="0.2">
      <c r="A164" s="175">
        <v>86</v>
      </c>
      <c r="B164" s="176" t="s">
        <v>2225</v>
      </c>
      <c r="C164" s="183" t="s">
        <v>2226</v>
      </c>
      <c r="D164" s="177" t="s">
        <v>509</v>
      </c>
      <c r="E164" s="178">
        <v>1</v>
      </c>
      <c r="F164" s="179"/>
      <c r="G164" s="180">
        <f t="shared" si="21"/>
        <v>0</v>
      </c>
      <c r="H164" s="179"/>
      <c r="I164" s="180">
        <f t="shared" si="22"/>
        <v>0</v>
      </c>
      <c r="J164" s="179"/>
      <c r="K164" s="180">
        <f t="shared" si="23"/>
        <v>0</v>
      </c>
      <c r="L164" s="180">
        <v>21</v>
      </c>
      <c r="M164" s="180">
        <f t="shared" si="24"/>
        <v>0</v>
      </c>
      <c r="N164" s="178">
        <v>6.0000000000000001E-3</v>
      </c>
      <c r="O164" s="178">
        <f t="shared" si="25"/>
        <v>0.01</v>
      </c>
      <c r="P164" s="178">
        <v>0</v>
      </c>
      <c r="Q164" s="178">
        <f t="shared" si="26"/>
        <v>0</v>
      </c>
      <c r="R164" s="180" t="s">
        <v>360</v>
      </c>
      <c r="S164" s="180" t="s">
        <v>288</v>
      </c>
      <c r="T164" s="181" t="s">
        <v>288</v>
      </c>
      <c r="U164" s="159">
        <v>0</v>
      </c>
      <c r="V164" s="159">
        <f t="shared" si="27"/>
        <v>0</v>
      </c>
      <c r="W164" s="159"/>
      <c r="X164" s="159" t="s">
        <v>361</v>
      </c>
      <c r="Y164" s="149"/>
      <c r="Z164" s="149"/>
      <c r="AA164" s="149"/>
      <c r="AB164" s="149"/>
      <c r="AC164" s="149"/>
      <c r="AD164" s="149"/>
      <c r="AE164" s="149"/>
      <c r="AF164" s="149"/>
      <c r="AG164" s="149" t="s">
        <v>362</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x14ac:dyDescent="0.2">
      <c r="A165" s="175">
        <v>87</v>
      </c>
      <c r="B165" s="176" t="s">
        <v>2227</v>
      </c>
      <c r="C165" s="183" t="s">
        <v>2228</v>
      </c>
      <c r="D165" s="177" t="s">
        <v>509</v>
      </c>
      <c r="E165" s="178">
        <v>6</v>
      </c>
      <c r="F165" s="179"/>
      <c r="G165" s="180">
        <f t="shared" si="21"/>
        <v>0</v>
      </c>
      <c r="H165" s="179"/>
      <c r="I165" s="180">
        <f t="shared" si="22"/>
        <v>0</v>
      </c>
      <c r="J165" s="179"/>
      <c r="K165" s="180">
        <f t="shared" si="23"/>
        <v>0</v>
      </c>
      <c r="L165" s="180">
        <v>21</v>
      </c>
      <c r="M165" s="180">
        <f t="shared" si="24"/>
        <v>0</v>
      </c>
      <c r="N165" s="178">
        <v>1.2999999999999999E-2</v>
      </c>
      <c r="O165" s="178">
        <f t="shared" si="25"/>
        <v>0.08</v>
      </c>
      <c r="P165" s="178">
        <v>0</v>
      </c>
      <c r="Q165" s="178">
        <f t="shared" si="26"/>
        <v>0</v>
      </c>
      <c r="R165" s="180" t="s">
        <v>360</v>
      </c>
      <c r="S165" s="180" t="s">
        <v>288</v>
      </c>
      <c r="T165" s="181" t="s">
        <v>288</v>
      </c>
      <c r="U165" s="159">
        <v>0</v>
      </c>
      <c r="V165" s="159">
        <f t="shared" si="27"/>
        <v>0</v>
      </c>
      <c r="W165" s="159"/>
      <c r="X165" s="159" t="s">
        <v>361</v>
      </c>
      <c r="Y165" s="149"/>
      <c r="Z165" s="149"/>
      <c r="AA165" s="149"/>
      <c r="AB165" s="149"/>
      <c r="AC165" s="149"/>
      <c r="AD165" s="149"/>
      <c r="AE165" s="149"/>
      <c r="AF165" s="149"/>
      <c r="AG165" s="149" t="s">
        <v>362</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75">
        <v>88</v>
      </c>
      <c r="B166" s="176" t="s">
        <v>2229</v>
      </c>
      <c r="C166" s="183" t="s">
        <v>2230</v>
      </c>
      <c r="D166" s="177" t="s">
        <v>509</v>
      </c>
      <c r="E166" s="178">
        <v>4</v>
      </c>
      <c r="F166" s="179"/>
      <c r="G166" s="180">
        <f t="shared" si="21"/>
        <v>0</v>
      </c>
      <c r="H166" s="179"/>
      <c r="I166" s="180">
        <f t="shared" si="22"/>
        <v>0</v>
      </c>
      <c r="J166" s="179"/>
      <c r="K166" s="180">
        <f t="shared" si="23"/>
        <v>0</v>
      </c>
      <c r="L166" s="180">
        <v>21</v>
      </c>
      <c r="M166" s="180">
        <f t="shared" si="24"/>
        <v>0</v>
      </c>
      <c r="N166" s="178">
        <v>1.55E-2</v>
      </c>
      <c r="O166" s="178">
        <f t="shared" si="25"/>
        <v>0.06</v>
      </c>
      <c r="P166" s="178">
        <v>0</v>
      </c>
      <c r="Q166" s="178">
        <f t="shared" si="26"/>
        <v>0</v>
      </c>
      <c r="R166" s="180" t="s">
        <v>360</v>
      </c>
      <c r="S166" s="180" t="s">
        <v>288</v>
      </c>
      <c r="T166" s="181" t="s">
        <v>288</v>
      </c>
      <c r="U166" s="159">
        <v>0</v>
      </c>
      <c r="V166" s="159">
        <f t="shared" si="27"/>
        <v>0</v>
      </c>
      <c r="W166" s="159"/>
      <c r="X166" s="159" t="s">
        <v>361</v>
      </c>
      <c r="Y166" s="149"/>
      <c r="Z166" s="149"/>
      <c r="AA166" s="149"/>
      <c r="AB166" s="149"/>
      <c r="AC166" s="149"/>
      <c r="AD166" s="149"/>
      <c r="AE166" s="149"/>
      <c r="AF166" s="149"/>
      <c r="AG166" s="149" t="s">
        <v>362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33.75" outlineLevel="1" x14ac:dyDescent="0.2">
      <c r="A167" s="175">
        <v>89</v>
      </c>
      <c r="B167" s="176" t="s">
        <v>2231</v>
      </c>
      <c r="C167" s="183" t="s">
        <v>2232</v>
      </c>
      <c r="D167" s="177" t="s">
        <v>509</v>
      </c>
      <c r="E167" s="178">
        <v>2</v>
      </c>
      <c r="F167" s="179"/>
      <c r="G167" s="180">
        <f t="shared" si="21"/>
        <v>0</v>
      </c>
      <c r="H167" s="179"/>
      <c r="I167" s="180">
        <f t="shared" si="22"/>
        <v>0</v>
      </c>
      <c r="J167" s="179"/>
      <c r="K167" s="180">
        <f t="shared" si="23"/>
        <v>0</v>
      </c>
      <c r="L167" s="180">
        <v>21</v>
      </c>
      <c r="M167" s="180">
        <f t="shared" si="24"/>
        <v>0</v>
      </c>
      <c r="N167" s="178">
        <v>1.6E-2</v>
      </c>
      <c r="O167" s="178">
        <f t="shared" si="25"/>
        <v>0.03</v>
      </c>
      <c r="P167" s="178">
        <v>0</v>
      </c>
      <c r="Q167" s="178">
        <f t="shared" si="26"/>
        <v>0</v>
      </c>
      <c r="R167" s="180" t="s">
        <v>360</v>
      </c>
      <c r="S167" s="180" t="s">
        <v>288</v>
      </c>
      <c r="T167" s="181" t="s">
        <v>288</v>
      </c>
      <c r="U167" s="159">
        <v>0</v>
      </c>
      <c r="V167" s="159">
        <f t="shared" si="27"/>
        <v>0</v>
      </c>
      <c r="W167" s="159"/>
      <c r="X167" s="159" t="s">
        <v>361</v>
      </c>
      <c r="Y167" s="149"/>
      <c r="Z167" s="149"/>
      <c r="AA167" s="149"/>
      <c r="AB167" s="149"/>
      <c r="AC167" s="149"/>
      <c r="AD167" s="149"/>
      <c r="AE167" s="149"/>
      <c r="AF167" s="149"/>
      <c r="AG167" s="149" t="s">
        <v>362</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75">
        <v>90</v>
      </c>
      <c r="B168" s="176" t="s">
        <v>2233</v>
      </c>
      <c r="C168" s="183" t="s">
        <v>2234</v>
      </c>
      <c r="D168" s="177" t="s">
        <v>509</v>
      </c>
      <c r="E168" s="178">
        <v>2</v>
      </c>
      <c r="F168" s="179"/>
      <c r="G168" s="180">
        <f t="shared" si="21"/>
        <v>0</v>
      </c>
      <c r="H168" s="179"/>
      <c r="I168" s="180">
        <f t="shared" si="22"/>
        <v>0</v>
      </c>
      <c r="J168" s="179"/>
      <c r="K168" s="180">
        <f t="shared" si="23"/>
        <v>0</v>
      </c>
      <c r="L168" s="180">
        <v>21</v>
      </c>
      <c r="M168" s="180">
        <f t="shared" si="24"/>
        <v>0</v>
      </c>
      <c r="N168" s="178">
        <v>1.4E-2</v>
      </c>
      <c r="O168" s="178">
        <f t="shared" si="25"/>
        <v>0.03</v>
      </c>
      <c r="P168" s="178">
        <v>0</v>
      </c>
      <c r="Q168" s="178">
        <f t="shared" si="26"/>
        <v>0</v>
      </c>
      <c r="R168" s="180" t="s">
        <v>360</v>
      </c>
      <c r="S168" s="180" t="s">
        <v>288</v>
      </c>
      <c r="T168" s="181" t="s">
        <v>288</v>
      </c>
      <c r="U168" s="159">
        <v>0</v>
      </c>
      <c r="V168" s="159">
        <f t="shared" si="27"/>
        <v>0</v>
      </c>
      <c r="W168" s="159"/>
      <c r="X168" s="159" t="s">
        <v>361</v>
      </c>
      <c r="Y168" s="149"/>
      <c r="Z168" s="149"/>
      <c r="AA168" s="149"/>
      <c r="AB168" s="149"/>
      <c r="AC168" s="149"/>
      <c r="AD168" s="149"/>
      <c r="AE168" s="149"/>
      <c r="AF168" s="149"/>
      <c r="AG168" s="149" t="s">
        <v>362</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91</v>
      </c>
      <c r="B169" s="169" t="s">
        <v>2235</v>
      </c>
      <c r="C169" s="184" t="s">
        <v>2236</v>
      </c>
      <c r="D169" s="170" t="s">
        <v>355</v>
      </c>
      <c r="E169" s="171">
        <v>0.26094000000000001</v>
      </c>
      <c r="F169" s="172"/>
      <c r="G169" s="173">
        <f t="shared" si="21"/>
        <v>0</v>
      </c>
      <c r="H169" s="172"/>
      <c r="I169" s="173">
        <f t="shared" si="22"/>
        <v>0</v>
      </c>
      <c r="J169" s="172"/>
      <c r="K169" s="173">
        <f t="shared" si="23"/>
        <v>0</v>
      </c>
      <c r="L169" s="173">
        <v>21</v>
      </c>
      <c r="M169" s="173">
        <f t="shared" si="24"/>
        <v>0</v>
      </c>
      <c r="N169" s="171">
        <v>0</v>
      </c>
      <c r="O169" s="171">
        <f t="shared" si="25"/>
        <v>0</v>
      </c>
      <c r="P169" s="171">
        <v>0</v>
      </c>
      <c r="Q169" s="171">
        <f t="shared" si="26"/>
        <v>0</v>
      </c>
      <c r="R169" s="173" t="s">
        <v>2053</v>
      </c>
      <c r="S169" s="173" t="s">
        <v>288</v>
      </c>
      <c r="T169" s="174" t="s">
        <v>288</v>
      </c>
      <c r="U169" s="159">
        <v>1.573</v>
      </c>
      <c r="V169" s="159">
        <f t="shared" si="27"/>
        <v>0.41</v>
      </c>
      <c r="W169" s="159"/>
      <c r="X169" s="159" t="s">
        <v>1050</v>
      </c>
      <c r="Y169" s="149"/>
      <c r="Z169" s="149"/>
      <c r="AA169" s="149"/>
      <c r="AB169" s="149"/>
      <c r="AC169" s="149"/>
      <c r="AD169" s="149"/>
      <c r="AE169" s="149"/>
      <c r="AF169" s="149"/>
      <c r="AG169" s="149" t="s">
        <v>1051</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2" t="s">
        <v>2173</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305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x14ac:dyDescent="0.2">
      <c r="A171" s="161" t="s">
        <v>283</v>
      </c>
      <c r="B171" s="162" t="s">
        <v>143</v>
      </c>
      <c r="C171" s="182" t="s">
        <v>144</v>
      </c>
      <c r="D171" s="163"/>
      <c r="E171" s="164"/>
      <c r="F171" s="165"/>
      <c r="G171" s="165">
        <f>SUMIF(AG172:AG175,"&lt;&gt;NOR",G172:G175)</f>
        <v>0</v>
      </c>
      <c r="H171" s="165"/>
      <c r="I171" s="165">
        <f>SUM(I172:I175)</f>
        <v>0</v>
      </c>
      <c r="J171" s="165"/>
      <c r="K171" s="165">
        <f>SUM(K172:K175)</f>
        <v>0</v>
      </c>
      <c r="L171" s="165"/>
      <c r="M171" s="165">
        <f>SUM(M172:M175)</f>
        <v>0</v>
      </c>
      <c r="N171" s="164"/>
      <c r="O171" s="164">
        <f>SUM(O172:O175)</f>
        <v>0.05</v>
      </c>
      <c r="P171" s="164"/>
      <c r="Q171" s="164">
        <f>SUM(Q172:Q175)</f>
        <v>0</v>
      </c>
      <c r="R171" s="165"/>
      <c r="S171" s="165"/>
      <c r="T171" s="166"/>
      <c r="U171" s="160"/>
      <c r="V171" s="160">
        <f>SUM(V172:V175)</f>
        <v>7.6899999999999995</v>
      </c>
      <c r="W171" s="160"/>
      <c r="X171" s="160"/>
      <c r="AG171" t="s">
        <v>284</v>
      </c>
    </row>
    <row r="172" spans="1:60" ht="45" outlineLevel="1" x14ac:dyDescent="0.2">
      <c r="A172" s="175">
        <v>92</v>
      </c>
      <c r="B172" s="176" t="s">
        <v>2237</v>
      </c>
      <c r="C172" s="183" t="s">
        <v>2238</v>
      </c>
      <c r="D172" s="177" t="s">
        <v>940</v>
      </c>
      <c r="E172" s="178">
        <v>4</v>
      </c>
      <c r="F172" s="179"/>
      <c r="G172" s="180">
        <f>ROUND(E172*F172,2)</f>
        <v>0</v>
      </c>
      <c r="H172" s="179"/>
      <c r="I172" s="180">
        <f>ROUND(E172*H172,2)</f>
        <v>0</v>
      </c>
      <c r="J172" s="179"/>
      <c r="K172" s="180">
        <f>ROUND(E172*J172,2)</f>
        <v>0</v>
      </c>
      <c r="L172" s="180">
        <v>21</v>
      </c>
      <c r="M172" s="180">
        <f>G172*(1+L172/100)</f>
        <v>0</v>
      </c>
      <c r="N172" s="178">
        <v>1.2970000000000001E-2</v>
      </c>
      <c r="O172" s="178">
        <f>ROUND(E172*N172,2)</f>
        <v>0.05</v>
      </c>
      <c r="P172" s="178">
        <v>0</v>
      </c>
      <c r="Q172" s="178">
        <f>ROUND(E172*P172,2)</f>
        <v>0</v>
      </c>
      <c r="R172" s="180" t="s">
        <v>2053</v>
      </c>
      <c r="S172" s="180" t="s">
        <v>288</v>
      </c>
      <c r="T172" s="181" t="s">
        <v>288</v>
      </c>
      <c r="U172" s="159">
        <v>1.9</v>
      </c>
      <c r="V172" s="159">
        <f>ROUND(E172*U172,2)</f>
        <v>7.6</v>
      </c>
      <c r="W172" s="159"/>
      <c r="X172" s="159" t="s">
        <v>302</v>
      </c>
      <c r="Y172" s="149"/>
      <c r="Z172" s="149"/>
      <c r="AA172" s="149"/>
      <c r="AB172" s="149"/>
      <c r="AC172" s="149"/>
      <c r="AD172" s="149"/>
      <c r="AE172" s="149"/>
      <c r="AF172" s="149"/>
      <c r="AG172" s="149" t="s">
        <v>303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x14ac:dyDescent="0.2">
      <c r="A173" s="175">
        <v>93</v>
      </c>
      <c r="B173" s="176" t="s">
        <v>2239</v>
      </c>
      <c r="C173" s="183" t="s">
        <v>2240</v>
      </c>
      <c r="D173" s="177" t="s">
        <v>509</v>
      </c>
      <c r="E173" s="178">
        <v>4</v>
      </c>
      <c r="F173" s="179"/>
      <c r="G173" s="180">
        <f>ROUND(E173*F173,2)</f>
        <v>0</v>
      </c>
      <c r="H173" s="179"/>
      <c r="I173" s="180">
        <f>ROUND(E173*H173,2)</f>
        <v>0</v>
      </c>
      <c r="J173" s="179"/>
      <c r="K173" s="180">
        <f>ROUND(E173*J173,2)</f>
        <v>0</v>
      </c>
      <c r="L173" s="180">
        <v>21</v>
      </c>
      <c r="M173" s="180">
        <f>G173*(1+L173/100)</f>
        <v>0</v>
      </c>
      <c r="N173" s="178">
        <v>3.8999999999999999E-4</v>
      </c>
      <c r="O173" s="178">
        <f>ROUND(E173*N173,2)</f>
        <v>0</v>
      </c>
      <c r="P173" s="178">
        <v>0</v>
      </c>
      <c r="Q173" s="178">
        <f>ROUND(E173*P173,2)</f>
        <v>0</v>
      </c>
      <c r="R173" s="180" t="s">
        <v>360</v>
      </c>
      <c r="S173" s="180" t="s">
        <v>288</v>
      </c>
      <c r="T173" s="181" t="s">
        <v>288</v>
      </c>
      <c r="U173" s="159">
        <v>0</v>
      </c>
      <c r="V173" s="159">
        <f>ROUND(E173*U173,2)</f>
        <v>0</v>
      </c>
      <c r="W173" s="159"/>
      <c r="X173" s="159" t="s">
        <v>361</v>
      </c>
      <c r="Y173" s="149"/>
      <c r="Z173" s="149"/>
      <c r="AA173" s="149"/>
      <c r="AB173" s="149"/>
      <c r="AC173" s="149"/>
      <c r="AD173" s="149"/>
      <c r="AE173" s="149"/>
      <c r="AF173" s="149"/>
      <c r="AG173" s="149" t="s">
        <v>362</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68">
        <v>94</v>
      </c>
      <c r="B174" s="169" t="s">
        <v>2241</v>
      </c>
      <c r="C174" s="184" t="s">
        <v>2242</v>
      </c>
      <c r="D174" s="170" t="s">
        <v>355</v>
      </c>
      <c r="E174" s="171">
        <v>5.3440000000000001E-2</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t="s">
        <v>2053</v>
      </c>
      <c r="S174" s="173" t="s">
        <v>288</v>
      </c>
      <c r="T174" s="174" t="s">
        <v>288</v>
      </c>
      <c r="U174" s="159">
        <v>1.7230000000000001</v>
      </c>
      <c r="V174" s="159">
        <f>ROUND(E174*U174,2)</f>
        <v>0.09</v>
      </c>
      <c r="W174" s="159"/>
      <c r="X174" s="159" t="s">
        <v>1050</v>
      </c>
      <c r="Y174" s="149"/>
      <c r="Z174" s="149"/>
      <c r="AA174" s="149"/>
      <c r="AB174" s="149"/>
      <c r="AC174" s="149"/>
      <c r="AD174" s="149"/>
      <c r="AE174" s="149"/>
      <c r="AF174" s="149"/>
      <c r="AG174" s="149" t="s">
        <v>1051</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2" t="s">
        <v>2173</v>
      </c>
      <c r="D175" s="263"/>
      <c r="E175" s="263"/>
      <c r="F175" s="263"/>
      <c r="G175" s="263"/>
      <c r="H175" s="159"/>
      <c r="I175" s="159"/>
      <c r="J175" s="159"/>
      <c r="K175" s="159"/>
      <c r="L175" s="159"/>
      <c r="M175" s="159"/>
      <c r="N175" s="158"/>
      <c r="O175" s="158"/>
      <c r="P175" s="158"/>
      <c r="Q175" s="158"/>
      <c r="R175" s="159"/>
      <c r="S175" s="159"/>
      <c r="T175" s="159"/>
      <c r="U175" s="159"/>
      <c r="V175" s="159"/>
      <c r="W175" s="159"/>
      <c r="X175" s="159"/>
      <c r="Y175" s="149"/>
      <c r="Z175" s="149"/>
      <c r="AA175" s="149"/>
      <c r="AB175" s="149"/>
      <c r="AC175" s="149"/>
      <c r="AD175" s="149"/>
      <c r="AE175" s="149"/>
      <c r="AF175" s="149"/>
      <c r="AG175" s="149" t="s">
        <v>305</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283</v>
      </c>
      <c r="B176" s="162" t="s">
        <v>147</v>
      </c>
      <c r="C176" s="182" t="s">
        <v>148</v>
      </c>
      <c r="D176" s="163"/>
      <c r="E176" s="164"/>
      <c r="F176" s="165"/>
      <c r="G176" s="165">
        <f>SUMIF(AG177:AG180,"&lt;&gt;NOR",G177:G180)</f>
        <v>0</v>
      </c>
      <c r="H176" s="165"/>
      <c r="I176" s="165">
        <f>SUM(I177:I180)</f>
        <v>0</v>
      </c>
      <c r="J176" s="165"/>
      <c r="K176" s="165">
        <f>SUM(K177:K180)</f>
        <v>0</v>
      </c>
      <c r="L176" s="165"/>
      <c r="M176" s="165">
        <f>SUM(M177:M180)</f>
        <v>0</v>
      </c>
      <c r="N176" s="164"/>
      <c r="O176" s="164">
        <f>SUM(O177:O180)</f>
        <v>0.03</v>
      </c>
      <c r="P176" s="164"/>
      <c r="Q176" s="164">
        <f>SUM(Q177:Q180)</f>
        <v>0</v>
      </c>
      <c r="R176" s="165"/>
      <c r="S176" s="165"/>
      <c r="T176" s="166"/>
      <c r="U176" s="160"/>
      <c r="V176" s="160">
        <f>SUM(V177:V180)</f>
        <v>10.73</v>
      </c>
      <c r="W176" s="160"/>
      <c r="X176" s="160"/>
      <c r="AG176" t="s">
        <v>284</v>
      </c>
    </row>
    <row r="177" spans="1:60" outlineLevel="1" x14ac:dyDescent="0.2">
      <c r="A177" s="175">
        <v>95</v>
      </c>
      <c r="B177" s="176" t="s">
        <v>2243</v>
      </c>
      <c r="C177" s="183" t="s">
        <v>2244</v>
      </c>
      <c r="D177" s="177" t="s">
        <v>1024</v>
      </c>
      <c r="E177" s="178">
        <v>25</v>
      </c>
      <c r="F177" s="179"/>
      <c r="G177" s="180">
        <f>ROUND(E177*F177,2)</f>
        <v>0</v>
      </c>
      <c r="H177" s="179"/>
      <c r="I177" s="180">
        <f>ROUND(E177*H177,2)</f>
        <v>0</v>
      </c>
      <c r="J177" s="179"/>
      <c r="K177" s="180">
        <f>ROUND(E177*J177,2)</f>
        <v>0</v>
      </c>
      <c r="L177" s="180">
        <v>21</v>
      </c>
      <c r="M177" s="180">
        <f>G177*(1+L177/100)</f>
        <v>0</v>
      </c>
      <c r="N177" s="178">
        <v>6.0000000000000002E-5</v>
      </c>
      <c r="O177" s="178">
        <f>ROUND(E177*N177,2)</f>
        <v>0</v>
      </c>
      <c r="P177" s="178">
        <v>0</v>
      </c>
      <c r="Q177" s="178">
        <f>ROUND(E177*P177,2)</f>
        <v>0</v>
      </c>
      <c r="R177" s="180" t="s">
        <v>1025</v>
      </c>
      <c r="S177" s="180" t="s">
        <v>288</v>
      </c>
      <c r="T177" s="181" t="s">
        <v>288</v>
      </c>
      <c r="U177" s="159">
        <v>0.42599999999999999</v>
      </c>
      <c r="V177" s="159">
        <f>ROUND(E177*U177,2)</f>
        <v>10.65</v>
      </c>
      <c r="W177" s="159"/>
      <c r="X177" s="159" t="s">
        <v>302</v>
      </c>
      <c r="Y177" s="149"/>
      <c r="Z177" s="149"/>
      <c r="AA177" s="149"/>
      <c r="AB177" s="149"/>
      <c r="AC177" s="149"/>
      <c r="AD177" s="149"/>
      <c r="AE177" s="149"/>
      <c r="AF177" s="149"/>
      <c r="AG177" s="149" t="s">
        <v>303</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96</v>
      </c>
      <c r="B178" s="176" t="s">
        <v>2245</v>
      </c>
      <c r="C178" s="183" t="s">
        <v>2246</v>
      </c>
      <c r="D178" s="177" t="s">
        <v>1024</v>
      </c>
      <c r="E178" s="178">
        <v>25</v>
      </c>
      <c r="F178" s="179"/>
      <c r="G178" s="180">
        <f>ROUND(E178*F178,2)</f>
        <v>0</v>
      </c>
      <c r="H178" s="179"/>
      <c r="I178" s="180">
        <f>ROUND(E178*H178,2)</f>
        <v>0</v>
      </c>
      <c r="J178" s="179"/>
      <c r="K178" s="180">
        <f>ROUND(E178*J178,2)</f>
        <v>0</v>
      </c>
      <c r="L178" s="180">
        <v>21</v>
      </c>
      <c r="M178" s="180">
        <f>G178*(1+L178/100)</f>
        <v>0</v>
      </c>
      <c r="N178" s="178">
        <v>1E-3</v>
      </c>
      <c r="O178" s="178">
        <f>ROUND(E178*N178,2)</f>
        <v>0.03</v>
      </c>
      <c r="P178" s="178">
        <v>0</v>
      </c>
      <c r="Q178" s="178">
        <f>ROUND(E178*P178,2)</f>
        <v>0</v>
      </c>
      <c r="R178" s="180" t="s">
        <v>360</v>
      </c>
      <c r="S178" s="180" t="s">
        <v>288</v>
      </c>
      <c r="T178" s="181" t="s">
        <v>288</v>
      </c>
      <c r="U178" s="159">
        <v>0</v>
      </c>
      <c r="V178" s="159">
        <f>ROUND(E178*U178,2)</f>
        <v>0</v>
      </c>
      <c r="W178" s="159"/>
      <c r="X178" s="159" t="s">
        <v>361</v>
      </c>
      <c r="Y178" s="149"/>
      <c r="Z178" s="149"/>
      <c r="AA178" s="149"/>
      <c r="AB178" s="149"/>
      <c r="AC178" s="149"/>
      <c r="AD178" s="149"/>
      <c r="AE178" s="149"/>
      <c r="AF178" s="149"/>
      <c r="AG178" s="149" t="s">
        <v>362</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68">
        <v>97</v>
      </c>
      <c r="B179" s="169" t="s">
        <v>2247</v>
      </c>
      <c r="C179" s="184" t="s">
        <v>2248</v>
      </c>
      <c r="D179" s="170" t="s">
        <v>355</v>
      </c>
      <c r="E179" s="171">
        <v>2.6499999999999999E-2</v>
      </c>
      <c r="F179" s="172"/>
      <c r="G179" s="173">
        <f>ROUND(E179*F179,2)</f>
        <v>0</v>
      </c>
      <c r="H179" s="172"/>
      <c r="I179" s="173">
        <f>ROUND(E179*H179,2)</f>
        <v>0</v>
      </c>
      <c r="J179" s="172"/>
      <c r="K179" s="173">
        <f>ROUND(E179*J179,2)</f>
        <v>0</v>
      </c>
      <c r="L179" s="173">
        <v>21</v>
      </c>
      <c r="M179" s="173">
        <f>G179*(1+L179/100)</f>
        <v>0</v>
      </c>
      <c r="N179" s="171">
        <v>0</v>
      </c>
      <c r="O179" s="171">
        <f>ROUND(E179*N179,2)</f>
        <v>0</v>
      </c>
      <c r="P179" s="171">
        <v>0</v>
      </c>
      <c r="Q179" s="171">
        <f>ROUND(E179*P179,2)</f>
        <v>0</v>
      </c>
      <c r="R179" s="173" t="s">
        <v>1025</v>
      </c>
      <c r="S179" s="173" t="s">
        <v>288</v>
      </c>
      <c r="T179" s="174" t="s">
        <v>288</v>
      </c>
      <c r="U179" s="159">
        <v>3.0059999999999998</v>
      </c>
      <c r="V179" s="159">
        <f>ROUND(E179*U179,2)</f>
        <v>0.08</v>
      </c>
      <c r="W179" s="159"/>
      <c r="X179" s="159" t="s">
        <v>1050</v>
      </c>
      <c r="Y179" s="149"/>
      <c r="Z179" s="149"/>
      <c r="AA179" s="149"/>
      <c r="AB179" s="149"/>
      <c r="AC179" s="149"/>
      <c r="AD179" s="149"/>
      <c r="AE179" s="149"/>
      <c r="AF179" s="149"/>
      <c r="AG179" s="149" t="s">
        <v>1051</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62" t="s">
        <v>1097</v>
      </c>
      <c r="D180" s="263"/>
      <c r="E180" s="263"/>
      <c r="F180" s="263"/>
      <c r="G180" s="263"/>
      <c r="H180" s="159"/>
      <c r="I180" s="159"/>
      <c r="J180" s="159"/>
      <c r="K180" s="159"/>
      <c r="L180" s="159"/>
      <c r="M180" s="159"/>
      <c r="N180" s="158"/>
      <c r="O180" s="158"/>
      <c r="P180" s="158"/>
      <c r="Q180" s="158"/>
      <c r="R180" s="159"/>
      <c r="S180" s="159"/>
      <c r="T180" s="159"/>
      <c r="U180" s="159"/>
      <c r="V180" s="159"/>
      <c r="W180" s="159"/>
      <c r="X180" s="159"/>
      <c r="Y180" s="149"/>
      <c r="Z180" s="149"/>
      <c r="AA180" s="149"/>
      <c r="AB180" s="149"/>
      <c r="AC180" s="149"/>
      <c r="AD180" s="149"/>
      <c r="AE180" s="149"/>
      <c r="AF180" s="149"/>
      <c r="AG180" s="149" t="s">
        <v>305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3"/>
      <c r="B181" s="4"/>
      <c r="C181" s="185"/>
      <c r="D181" s="6"/>
      <c r="E181" s="3"/>
      <c r="F181" s="3"/>
      <c r="G181" s="3"/>
      <c r="H181" s="3"/>
      <c r="I181" s="3"/>
      <c r="J181" s="3"/>
      <c r="K181" s="3"/>
      <c r="L181" s="3"/>
      <c r="M181" s="3"/>
      <c r="N181" s="3"/>
      <c r="O181" s="3"/>
      <c r="P181" s="3"/>
      <c r="Q181" s="3"/>
      <c r="R181" s="3"/>
      <c r="S181" s="3"/>
      <c r="T181" s="3"/>
      <c r="U181" s="3"/>
      <c r="V181" s="3"/>
      <c r="W181" s="3"/>
      <c r="X181" s="3"/>
      <c r="AE181">
        <v>15</v>
      </c>
      <c r="AF181">
        <v>21</v>
      </c>
      <c r="AG181" t="s">
        <v>270</v>
      </c>
    </row>
    <row r="182" spans="1:60" x14ac:dyDescent="0.2">
      <c r="A182" s="152"/>
      <c r="B182" s="153" t="s">
        <v>29</v>
      </c>
      <c r="C182" s="186"/>
      <c r="D182" s="154"/>
      <c r="E182" s="155"/>
      <c r="F182" s="155"/>
      <c r="G182" s="167">
        <f>G8+G31+G37+G41+G76+G136+G145+G171+G176</f>
        <v>0</v>
      </c>
      <c r="H182" s="3"/>
      <c r="I182" s="3"/>
      <c r="J182" s="3"/>
      <c r="K182" s="3"/>
      <c r="L182" s="3"/>
      <c r="M182" s="3"/>
      <c r="N182" s="3"/>
      <c r="O182" s="3"/>
      <c r="P182" s="3"/>
      <c r="Q182" s="3"/>
      <c r="R182" s="3"/>
      <c r="S182" s="3"/>
      <c r="T182" s="3"/>
      <c r="U182" s="3"/>
      <c r="V182" s="3"/>
      <c r="W182" s="3"/>
      <c r="X182" s="3"/>
      <c r="AE182">
        <f>SUMIF(L7:L180,AE181,G7:G180)</f>
        <v>0</v>
      </c>
      <c r="AF182">
        <f>SUMIF(L7:L180,AF181,G7:G180)</f>
        <v>0</v>
      </c>
      <c r="AG182" t="s">
        <v>296</v>
      </c>
    </row>
    <row r="183" spans="1:60" x14ac:dyDescent="0.2">
      <c r="C183" s="187"/>
      <c r="D183" s="10"/>
      <c r="AG183" t="s">
        <v>297</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31">
    <mergeCell ref="C180:G180"/>
    <mergeCell ref="C86:G86"/>
    <mergeCell ref="C88:G88"/>
    <mergeCell ref="C135:G135"/>
    <mergeCell ref="C144:G144"/>
    <mergeCell ref="C170:G170"/>
    <mergeCell ref="C175:G175"/>
    <mergeCell ref="C84:G84"/>
    <mergeCell ref="C45:G45"/>
    <mergeCell ref="C47:G47"/>
    <mergeCell ref="C49:G49"/>
    <mergeCell ref="C51:G51"/>
    <mergeCell ref="C53:G53"/>
    <mergeCell ref="C55:G55"/>
    <mergeCell ref="C57:G57"/>
    <mergeCell ref="C59:G59"/>
    <mergeCell ref="C75:G75"/>
    <mergeCell ref="C80:G80"/>
    <mergeCell ref="C82:G82"/>
    <mergeCell ref="C43:G43"/>
    <mergeCell ref="A1:G1"/>
    <mergeCell ref="C2:G2"/>
    <mergeCell ref="C3:G3"/>
    <mergeCell ref="C4:G4"/>
    <mergeCell ref="C10:G10"/>
    <mergeCell ref="C13:G13"/>
    <mergeCell ref="C17:G17"/>
    <mergeCell ref="C22:G22"/>
    <mergeCell ref="C25:G25"/>
    <mergeCell ref="C33:G33"/>
    <mergeCell ref="C39:G3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73</v>
      </c>
      <c r="C4" s="259" t="s">
        <v>74</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245</v>
      </c>
      <c r="C8" s="182" t="s">
        <v>246</v>
      </c>
      <c r="D8" s="163"/>
      <c r="E8" s="164"/>
      <c r="F8" s="165"/>
      <c r="G8" s="165">
        <f>SUMIF(AG9:AG89,"&lt;&gt;NOR",G9:G89)</f>
        <v>0</v>
      </c>
      <c r="H8" s="165"/>
      <c r="I8" s="165">
        <f>SUM(I9:I89)</f>
        <v>0</v>
      </c>
      <c r="J8" s="165"/>
      <c r="K8" s="165">
        <f>SUM(K9:K89)</f>
        <v>0</v>
      </c>
      <c r="L8" s="165"/>
      <c r="M8" s="165">
        <f>SUM(M9:M89)</f>
        <v>0</v>
      </c>
      <c r="N8" s="164"/>
      <c r="O8" s="164">
        <f>SUM(O9:O89)</f>
        <v>2.08</v>
      </c>
      <c r="P8" s="164"/>
      <c r="Q8" s="164">
        <f>SUM(Q9:Q89)</f>
        <v>0.66000000000000014</v>
      </c>
      <c r="R8" s="165"/>
      <c r="S8" s="165"/>
      <c r="T8" s="166"/>
      <c r="U8" s="160"/>
      <c r="V8" s="160">
        <f>SUM(V9:V89)</f>
        <v>435.36000000000007</v>
      </c>
      <c r="W8" s="160"/>
      <c r="X8" s="160"/>
      <c r="AG8" t="s">
        <v>284</v>
      </c>
    </row>
    <row r="9" spans="1:60" outlineLevel="1" x14ac:dyDescent="0.2">
      <c r="A9" s="175">
        <v>1</v>
      </c>
      <c r="B9" s="176" t="s">
        <v>2249</v>
      </c>
      <c r="C9" s="183" t="s">
        <v>2250</v>
      </c>
      <c r="D9" s="177" t="s">
        <v>509</v>
      </c>
      <c r="E9" s="178">
        <v>1</v>
      </c>
      <c r="F9" s="179"/>
      <c r="G9" s="180">
        <f t="shared" ref="G9:G50" si="0">ROUND(E9*F9,2)</f>
        <v>0</v>
      </c>
      <c r="H9" s="179"/>
      <c r="I9" s="180">
        <f t="shared" ref="I9:I50" si="1">ROUND(E9*H9,2)</f>
        <v>0</v>
      </c>
      <c r="J9" s="179"/>
      <c r="K9" s="180">
        <f t="shared" ref="K9:K50" si="2">ROUND(E9*J9,2)</f>
        <v>0</v>
      </c>
      <c r="L9" s="180">
        <v>21</v>
      </c>
      <c r="M9" s="180">
        <f t="shared" ref="M9:M50" si="3">G9*(1+L9/100)</f>
        <v>0</v>
      </c>
      <c r="N9" s="178">
        <v>0</v>
      </c>
      <c r="O9" s="178">
        <f t="shared" ref="O9:O50" si="4">ROUND(E9*N9,2)</f>
        <v>0</v>
      </c>
      <c r="P9" s="178">
        <v>0</v>
      </c>
      <c r="Q9" s="178">
        <f t="shared" ref="Q9:Q50" si="5">ROUND(E9*P9,2)</f>
        <v>0</v>
      </c>
      <c r="R9" s="180"/>
      <c r="S9" s="180" t="s">
        <v>529</v>
      </c>
      <c r="T9" s="181" t="s">
        <v>289</v>
      </c>
      <c r="U9" s="159">
        <v>0</v>
      </c>
      <c r="V9" s="159">
        <f t="shared" ref="V9:V50" si="6">ROUND(E9*U9,2)</f>
        <v>0</v>
      </c>
      <c r="W9" s="159"/>
      <c r="X9" s="159" t="s">
        <v>361</v>
      </c>
      <c r="Y9" s="149"/>
      <c r="Z9" s="149"/>
      <c r="AA9" s="149"/>
      <c r="AB9" s="149"/>
      <c r="AC9" s="149"/>
      <c r="AD9" s="149"/>
      <c r="AE9" s="149"/>
      <c r="AF9" s="149"/>
      <c r="AG9" s="149" t="s">
        <v>362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2251</v>
      </c>
      <c r="C10" s="183" t="s">
        <v>2252</v>
      </c>
      <c r="D10" s="177" t="s">
        <v>509</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529</v>
      </c>
      <c r="T10" s="181" t="s">
        <v>289</v>
      </c>
      <c r="U10" s="159">
        <v>0</v>
      </c>
      <c r="V10" s="159">
        <f t="shared" si="6"/>
        <v>0</v>
      </c>
      <c r="W10" s="159"/>
      <c r="X10" s="159" t="s">
        <v>302</v>
      </c>
      <c r="Y10" s="149"/>
      <c r="Z10" s="149"/>
      <c r="AA10" s="149"/>
      <c r="AB10" s="149"/>
      <c r="AC10" s="149"/>
      <c r="AD10" s="149"/>
      <c r="AE10" s="149"/>
      <c r="AF10" s="149"/>
      <c r="AG10" s="149" t="s">
        <v>303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5">
        <v>3</v>
      </c>
      <c r="B11" s="176" t="s">
        <v>2253</v>
      </c>
      <c r="C11" s="183" t="s">
        <v>2254</v>
      </c>
      <c r="D11" s="177" t="s">
        <v>518</v>
      </c>
      <c r="E11" s="178">
        <v>80</v>
      </c>
      <c r="F11" s="179"/>
      <c r="G11" s="180">
        <f t="shared" si="0"/>
        <v>0</v>
      </c>
      <c r="H11" s="179"/>
      <c r="I11" s="180">
        <f t="shared" si="1"/>
        <v>0</v>
      </c>
      <c r="J11" s="179"/>
      <c r="K11" s="180">
        <f t="shared" si="2"/>
        <v>0</v>
      </c>
      <c r="L11" s="180">
        <v>21</v>
      </c>
      <c r="M11" s="180">
        <f t="shared" si="3"/>
        <v>0</v>
      </c>
      <c r="N11" s="178">
        <v>1.6000000000000001E-4</v>
      </c>
      <c r="O11" s="178">
        <f t="shared" si="4"/>
        <v>0.01</v>
      </c>
      <c r="P11" s="178">
        <v>0</v>
      </c>
      <c r="Q11" s="178">
        <f t="shared" si="5"/>
        <v>0</v>
      </c>
      <c r="R11" s="180"/>
      <c r="S11" s="180" t="s">
        <v>529</v>
      </c>
      <c r="T11" s="181" t="s">
        <v>289</v>
      </c>
      <c r="U11" s="159">
        <v>9.955E-2</v>
      </c>
      <c r="V11" s="159">
        <f t="shared" si="6"/>
        <v>7.96</v>
      </c>
      <c r="W11" s="159"/>
      <c r="X11" s="159" t="s">
        <v>302</v>
      </c>
      <c r="Y11" s="149"/>
      <c r="Z11" s="149"/>
      <c r="AA11" s="149"/>
      <c r="AB11" s="149"/>
      <c r="AC11" s="149"/>
      <c r="AD11" s="149"/>
      <c r="AE11" s="149"/>
      <c r="AF11" s="149"/>
      <c r="AG11" s="149" t="s">
        <v>1344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2255</v>
      </c>
      <c r="C12" s="183" t="s">
        <v>2256</v>
      </c>
      <c r="D12" s="177" t="s">
        <v>518</v>
      </c>
      <c r="E12" s="178">
        <v>120</v>
      </c>
      <c r="F12" s="179"/>
      <c r="G12" s="180">
        <f t="shared" si="0"/>
        <v>0</v>
      </c>
      <c r="H12" s="179"/>
      <c r="I12" s="180">
        <f t="shared" si="1"/>
        <v>0</v>
      </c>
      <c r="J12" s="179"/>
      <c r="K12" s="180">
        <f t="shared" si="2"/>
        <v>0</v>
      </c>
      <c r="L12" s="180">
        <v>21</v>
      </c>
      <c r="M12" s="180">
        <f t="shared" si="3"/>
        <v>0</v>
      </c>
      <c r="N12" s="178">
        <v>4.0000000000000003E-5</v>
      </c>
      <c r="O12" s="178">
        <f t="shared" si="4"/>
        <v>0</v>
      </c>
      <c r="P12" s="178">
        <v>0</v>
      </c>
      <c r="Q12" s="178">
        <f t="shared" si="5"/>
        <v>0</v>
      </c>
      <c r="R12" s="180"/>
      <c r="S12" s="180" t="s">
        <v>529</v>
      </c>
      <c r="T12" s="181" t="s">
        <v>289</v>
      </c>
      <c r="U12" s="159">
        <v>9.0499999999999997E-2</v>
      </c>
      <c r="V12" s="159">
        <f t="shared" si="6"/>
        <v>10.86</v>
      </c>
      <c r="W12" s="159"/>
      <c r="X12" s="159" t="s">
        <v>302</v>
      </c>
      <c r="Y12" s="149"/>
      <c r="Z12" s="149"/>
      <c r="AA12" s="149"/>
      <c r="AB12" s="149"/>
      <c r="AC12" s="149"/>
      <c r="AD12" s="149"/>
      <c r="AE12" s="149"/>
      <c r="AF12" s="149"/>
      <c r="AG12" s="149" t="s">
        <v>1344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2257</v>
      </c>
      <c r="C13" s="183" t="s">
        <v>2258</v>
      </c>
      <c r="D13" s="177" t="s">
        <v>518</v>
      </c>
      <c r="E13" s="178">
        <v>190</v>
      </c>
      <c r="F13" s="179"/>
      <c r="G13" s="180">
        <f t="shared" si="0"/>
        <v>0</v>
      </c>
      <c r="H13" s="179"/>
      <c r="I13" s="180">
        <f t="shared" si="1"/>
        <v>0</v>
      </c>
      <c r="J13" s="179"/>
      <c r="K13" s="180">
        <f t="shared" si="2"/>
        <v>0</v>
      </c>
      <c r="L13" s="180">
        <v>21</v>
      </c>
      <c r="M13" s="180">
        <f t="shared" si="3"/>
        <v>0</v>
      </c>
      <c r="N13" s="178">
        <v>2.7999999999999998E-4</v>
      </c>
      <c r="O13" s="178">
        <f t="shared" si="4"/>
        <v>0.05</v>
      </c>
      <c r="P13" s="178">
        <v>0</v>
      </c>
      <c r="Q13" s="178">
        <f t="shared" si="5"/>
        <v>0</v>
      </c>
      <c r="R13" s="180"/>
      <c r="S13" s="180" t="s">
        <v>529</v>
      </c>
      <c r="T13" s="181" t="s">
        <v>289</v>
      </c>
      <c r="U13" s="159">
        <v>9.0499999999999997E-2</v>
      </c>
      <c r="V13" s="159">
        <f t="shared" si="6"/>
        <v>17.2</v>
      </c>
      <c r="W13" s="159"/>
      <c r="X13" s="159" t="s">
        <v>302</v>
      </c>
      <c r="Y13" s="149"/>
      <c r="Z13" s="149"/>
      <c r="AA13" s="149"/>
      <c r="AB13" s="149"/>
      <c r="AC13" s="149"/>
      <c r="AD13" s="149"/>
      <c r="AE13" s="149"/>
      <c r="AF13" s="149"/>
      <c r="AG13" s="149" t="s">
        <v>1344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2259</v>
      </c>
      <c r="C14" s="183" t="s">
        <v>2260</v>
      </c>
      <c r="D14" s="177" t="s">
        <v>509</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529</v>
      </c>
      <c r="T14" s="181" t="s">
        <v>289</v>
      </c>
      <c r="U14" s="159">
        <v>0</v>
      </c>
      <c r="V14" s="159">
        <f t="shared" si="6"/>
        <v>0</v>
      </c>
      <c r="W14" s="159"/>
      <c r="X14" s="159" t="s">
        <v>302</v>
      </c>
      <c r="Y14" s="149"/>
      <c r="Z14" s="149"/>
      <c r="AA14" s="149"/>
      <c r="AB14" s="149"/>
      <c r="AC14" s="149"/>
      <c r="AD14" s="149"/>
      <c r="AE14" s="149"/>
      <c r="AF14" s="149"/>
      <c r="AG14" s="149" t="s">
        <v>1344</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2261</v>
      </c>
      <c r="C15" s="183" t="s">
        <v>2262</v>
      </c>
      <c r="D15" s="177" t="s">
        <v>509</v>
      </c>
      <c r="E15" s="178">
        <v>8</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529</v>
      </c>
      <c r="T15" s="181" t="s">
        <v>289</v>
      </c>
      <c r="U15" s="159">
        <v>0</v>
      </c>
      <c r="V15" s="159">
        <f t="shared" si="6"/>
        <v>0</v>
      </c>
      <c r="W15" s="159"/>
      <c r="X15" s="159" t="s">
        <v>361</v>
      </c>
      <c r="Y15" s="149"/>
      <c r="Z15" s="149"/>
      <c r="AA15" s="149"/>
      <c r="AB15" s="149"/>
      <c r="AC15" s="149"/>
      <c r="AD15" s="149"/>
      <c r="AE15" s="149"/>
      <c r="AF15" s="149"/>
      <c r="AG15" s="149" t="s">
        <v>362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2263</v>
      </c>
      <c r="C16" s="183" t="s">
        <v>2264</v>
      </c>
      <c r="D16" s="177" t="s">
        <v>518</v>
      </c>
      <c r="E16" s="178">
        <v>120</v>
      </c>
      <c r="F16" s="179"/>
      <c r="G16" s="180">
        <f t="shared" si="0"/>
        <v>0</v>
      </c>
      <c r="H16" s="179"/>
      <c r="I16" s="180">
        <f t="shared" si="1"/>
        <v>0</v>
      </c>
      <c r="J16" s="179"/>
      <c r="K16" s="180">
        <f t="shared" si="2"/>
        <v>0</v>
      </c>
      <c r="L16" s="180">
        <v>21</v>
      </c>
      <c r="M16" s="180">
        <f t="shared" si="3"/>
        <v>0</v>
      </c>
      <c r="N16" s="178">
        <v>4.2999999999999999E-4</v>
      </c>
      <c r="O16" s="178">
        <f t="shared" si="4"/>
        <v>0.05</v>
      </c>
      <c r="P16" s="178">
        <v>0</v>
      </c>
      <c r="Q16" s="178">
        <f t="shared" si="5"/>
        <v>0</v>
      </c>
      <c r="R16" s="180"/>
      <c r="S16" s="180" t="s">
        <v>529</v>
      </c>
      <c r="T16" s="181" t="s">
        <v>289</v>
      </c>
      <c r="U16" s="159">
        <v>0.10431</v>
      </c>
      <c r="V16" s="159">
        <f t="shared" si="6"/>
        <v>12.52</v>
      </c>
      <c r="W16" s="159"/>
      <c r="X16" s="159" t="s">
        <v>302</v>
      </c>
      <c r="Y16" s="149"/>
      <c r="Z16" s="149"/>
      <c r="AA16" s="149"/>
      <c r="AB16" s="149"/>
      <c r="AC16" s="149"/>
      <c r="AD16" s="149"/>
      <c r="AE16" s="149"/>
      <c r="AF16" s="149"/>
      <c r="AG16" s="149" t="s">
        <v>1344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2263</v>
      </c>
      <c r="C17" s="183" t="s">
        <v>2265</v>
      </c>
      <c r="D17" s="177" t="s">
        <v>518</v>
      </c>
      <c r="E17" s="178">
        <v>360</v>
      </c>
      <c r="F17" s="179"/>
      <c r="G17" s="180">
        <f t="shared" si="0"/>
        <v>0</v>
      </c>
      <c r="H17" s="179"/>
      <c r="I17" s="180">
        <f t="shared" si="1"/>
        <v>0</v>
      </c>
      <c r="J17" s="179"/>
      <c r="K17" s="180">
        <f t="shared" si="2"/>
        <v>0</v>
      </c>
      <c r="L17" s="180">
        <v>21</v>
      </c>
      <c r="M17" s="180">
        <f t="shared" si="3"/>
        <v>0</v>
      </c>
      <c r="N17" s="178">
        <v>8.0000000000000004E-4</v>
      </c>
      <c r="O17" s="178">
        <f t="shared" si="4"/>
        <v>0.28999999999999998</v>
      </c>
      <c r="P17" s="178">
        <v>0</v>
      </c>
      <c r="Q17" s="178">
        <f t="shared" si="5"/>
        <v>0</v>
      </c>
      <c r="R17" s="180"/>
      <c r="S17" s="180" t="s">
        <v>529</v>
      </c>
      <c r="T17" s="181" t="s">
        <v>289</v>
      </c>
      <c r="U17" s="159">
        <v>0.12062</v>
      </c>
      <c r="V17" s="159">
        <f t="shared" si="6"/>
        <v>43.42</v>
      </c>
      <c r="W17" s="159"/>
      <c r="X17" s="159" t="s">
        <v>1779</v>
      </c>
      <c r="Y17" s="149"/>
      <c r="Z17" s="149"/>
      <c r="AA17" s="149"/>
      <c r="AB17" s="149"/>
      <c r="AC17" s="149"/>
      <c r="AD17" s="149"/>
      <c r="AE17" s="149"/>
      <c r="AF17" s="149"/>
      <c r="AG17" s="149" t="s">
        <v>1780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2266</v>
      </c>
      <c r="C18" s="183" t="s">
        <v>2267</v>
      </c>
      <c r="D18" s="177" t="s">
        <v>518</v>
      </c>
      <c r="E18" s="178">
        <v>80</v>
      </c>
      <c r="F18" s="179"/>
      <c r="G18" s="180">
        <f t="shared" si="0"/>
        <v>0</v>
      </c>
      <c r="H18" s="179"/>
      <c r="I18" s="180">
        <f t="shared" si="1"/>
        <v>0</v>
      </c>
      <c r="J18" s="179"/>
      <c r="K18" s="180">
        <f t="shared" si="2"/>
        <v>0</v>
      </c>
      <c r="L18" s="180">
        <v>21</v>
      </c>
      <c r="M18" s="180">
        <f t="shared" si="3"/>
        <v>0</v>
      </c>
      <c r="N18" s="178">
        <v>2.0400000000000001E-3</v>
      </c>
      <c r="O18" s="178">
        <f t="shared" si="4"/>
        <v>0.16</v>
      </c>
      <c r="P18" s="178">
        <v>0</v>
      </c>
      <c r="Q18" s="178">
        <f t="shared" si="5"/>
        <v>0</v>
      </c>
      <c r="R18" s="180"/>
      <c r="S18" s="180" t="s">
        <v>529</v>
      </c>
      <c r="T18" s="181" t="s">
        <v>289</v>
      </c>
      <c r="U18" s="159">
        <v>0.16</v>
      </c>
      <c r="V18" s="159">
        <f t="shared" si="6"/>
        <v>12.8</v>
      </c>
      <c r="W18" s="159"/>
      <c r="X18" s="159" t="s">
        <v>302</v>
      </c>
      <c r="Y18" s="149"/>
      <c r="Z18" s="149"/>
      <c r="AA18" s="149"/>
      <c r="AB18" s="149"/>
      <c r="AC18" s="149"/>
      <c r="AD18" s="149"/>
      <c r="AE18" s="149"/>
      <c r="AF18" s="149"/>
      <c r="AG18" s="149" t="s">
        <v>1344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2268</v>
      </c>
      <c r="C19" s="183" t="s">
        <v>2269</v>
      </c>
      <c r="D19" s="177" t="s">
        <v>518</v>
      </c>
      <c r="E19" s="178">
        <v>120</v>
      </c>
      <c r="F19" s="179"/>
      <c r="G19" s="180">
        <f t="shared" si="0"/>
        <v>0</v>
      </c>
      <c r="H19" s="179"/>
      <c r="I19" s="180">
        <f t="shared" si="1"/>
        <v>0</v>
      </c>
      <c r="J19" s="179"/>
      <c r="K19" s="180">
        <f t="shared" si="2"/>
        <v>0</v>
      </c>
      <c r="L19" s="180">
        <v>21</v>
      </c>
      <c r="M19" s="180">
        <f t="shared" si="3"/>
        <v>0</v>
      </c>
      <c r="N19" s="178">
        <v>2.2000000000000001E-4</v>
      </c>
      <c r="O19" s="178">
        <f t="shared" si="4"/>
        <v>0.03</v>
      </c>
      <c r="P19" s="178">
        <v>0</v>
      </c>
      <c r="Q19" s="178">
        <f t="shared" si="5"/>
        <v>0</v>
      </c>
      <c r="R19" s="180"/>
      <c r="S19" s="180" t="s">
        <v>529</v>
      </c>
      <c r="T19" s="181" t="s">
        <v>289</v>
      </c>
      <c r="U19" s="159">
        <v>9.955E-2</v>
      </c>
      <c r="V19" s="159">
        <f t="shared" si="6"/>
        <v>11.95</v>
      </c>
      <c r="W19" s="159"/>
      <c r="X19" s="159" t="s">
        <v>302</v>
      </c>
      <c r="Y19" s="149"/>
      <c r="Z19" s="149"/>
      <c r="AA19" s="149"/>
      <c r="AB19" s="149"/>
      <c r="AC19" s="149"/>
      <c r="AD19" s="149"/>
      <c r="AE19" s="149"/>
      <c r="AF19" s="149"/>
      <c r="AG19" s="149" t="s">
        <v>303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2270</v>
      </c>
      <c r="C20" s="183" t="s">
        <v>2271</v>
      </c>
      <c r="D20" s="177" t="s">
        <v>518</v>
      </c>
      <c r="E20" s="178">
        <v>460</v>
      </c>
      <c r="F20" s="179"/>
      <c r="G20" s="180">
        <f t="shared" si="0"/>
        <v>0</v>
      </c>
      <c r="H20" s="179"/>
      <c r="I20" s="180">
        <f t="shared" si="1"/>
        <v>0</v>
      </c>
      <c r="J20" s="179"/>
      <c r="K20" s="180">
        <f t="shared" si="2"/>
        <v>0</v>
      </c>
      <c r="L20" s="180">
        <v>21</v>
      </c>
      <c r="M20" s="180">
        <f t="shared" si="3"/>
        <v>0</v>
      </c>
      <c r="N20" s="178">
        <v>1.6000000000000001E-4</v>
      </c>
      <c r="O20" s="178">
        <f t="shared" si="4"/>
        <v>7.0000000000000007E-2</v>
      </c>
      <c r="P20" s="178">
        <v>0</v>
      </c>
      <c r="Q20" s="178">
        <f t="shared" si="5"/>
        <v>0</v>
      </c>
      <c r="R20" s="180"/>
      <c r="S20" s="180" t="s">
        <v>529</v>
      </c>
      <c r="T20" s="181" t="s">
        <v>289</v>
      </c>
      <c r="U20" s="159">
        <v>9.955E-2</v>
      </c>
      <c r="V20" s="159">
        <f t="shared" si="6"/>
        <v>45.79</v>
      </c>
      <c r="W20" s="159"/>
      <c r="X20" s="159" t="s">
        <v>302</v>
      </c>
      <c r="Y20" s="149"/>
      <c r="Z20" s="149"/>
      <c r="AA20" s="149"/>
      <c r="AB20" s="149"/>
      <c r="AC20" s="149"/>
      <c r="AD20" s="149"/>
      <c r="AE20" s="149"/>
      <c r="AF20" s="149"/>
      <c r="AG20" s="149" t="s">
        <v>1344</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2272</v>
      </c>
      <c r="C21" s="183" t="s">
        <v>2273</v>
      </c>
      <c r="D21" s="177" t="s">
        <v>518</v>
      </c>
      <c r="E21" s="178">
        <v>240</v>
      </c>
      <c r="F21" s="179"/>
      <c r="G21" s="180">
        <f t="shared" si="0"/>
        <v>0</v>
      </c>
      <c r="H21" s="179"/>
      <c r="I21" s="180">
        <f t="shared" si="1"/>
        <v>0</v>
      </c>
      <c r="J21" s="179"/>
      <c r="K21" s="180">
        <f t="shared" si="2"/>
        <v>0</v>
      </c>
      <c r="L21" s="180">
        <v>21</v>
      </c>
      <c r="M21" s="180">
        <f t="shared" si="3"/>
        <v>0</v>
      </c>
      <c r="N21" s="178">
        <v>2.3000000000000001E-4</v>
      </c>
      <c r="O21" s="178">
        <f t="shared" si="4"/>
        <v>0.06</v>
      </c>
      <c r="P21" s="178">
        <v>0</v>
      </c>
      <c r="Q21" s="178">
        <f t="shared" si="5"/>
        <v>0</v>
      </c>
      <c r="R21" s="180"/>
      <c r="S21" s="180" t="s">
        <v>529</v>
      </c>
      <c r="T21" s="181" t="s">
        <v>289</v>
      </c>
      <c r="U21" s="159">
        <v>9.955E-2</v>
      </c>
      <c r="V21" s="159">
        <f t="shared" si="6"/>
        <v>23.89</v>
      </c>
      <c r="W21" s="159"/>
      <c r="X21" s="159" t="s">
        <v>302</v>
      </c>
      <c r="Y21" s="149"/>
      <c r="Z21" s="149"/>
      <c r="AA21" s="149"/>
      <c r="AB21" s="149"/>
      <c r="AC21" s="149"/>
      <c r="AD21" s="149"/>
      <c r="AE21" s="149"/>
      <c r="AF21" s="149"/>
      <c r="AG21" s="149" t="s">
        <v>1344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2263</v>
      </c>
      <c r="C22" s="183" t="s">
        <v>2274</v>
      </c>
      <c r="D22" s="177" t="s">
        <v>518</v>
      </c>
      <c r="E22" s="178">
        <v>160</v>
      </c>
      <c r="F22" s="179"/>
      <c r="G22" s="180">
        <f t="shared" si="0"/>
        <v>0</v>
      </c>
      <c r="H22" s="179"/>
      <c r="I22" s="180">
        <f t="shared" si="1"/>
        <v>0</v>
      </c>
      <c r="J22" s="179"/>
      <c r="K22" s="180">
        <f t="shared" si="2"/>
        <v>0</v>
      </c>
      <c r="L22" s="180">
        <v>21</v>
      </c>
      <c r="M22" s="180">
        <f t="shared" si="3"/>
        <v>0</v>
      </c>
      <c r="N22" s="178">
        <v>5.5999999999999995E-4</v>
      </c>
      <c r="O22" s="178">
        <f t="shared" si="4"/>
        <v>0.09</v>
      </c>
      <c r="P22" s="178">
        <v>0</v>
      </c>
      <c r="Q22" s="178">
        <f t="shared" si="5"/>
        <v>0</v>
      </c>
      <c r="R22" s="180"/>
      <c r="S22" s="180" t="s">
        <v>529</v>
      </c>
      <c r="T22" s="181" t="s">
        <v>289</v>
      </c>
      <c r="U22" s="159">
        <v>0.12062</v>
      </c>
      <c r="V22" s="159">
        <f t="shared" si="6"/>
        <v>19.3</v>
      </c>
      <c r="W22" s="159"/>
      <c r="X22" s="159" t="s">
        <v>1779</v>
      </c>
      <c r="Y22" s="149"/>
      <c r="Z22" s="149"/>
      <c r="AA22" s="149"/>
      <c r="AB22" s="149"/>
      <c r="AC22" s="149"/>
      <c r="AD22" s="149"/>
      <c r="AE22" s="149"/>
      <c r="AF22" s="149"/>
      <c r="AG22" s="149" t="s">
        <v>1780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5">
        <v>15</v>
      </c>
      <c r="B23" s="176" t="s">
        <v>2275</v>
      </c>
      <c r="C23" s="183" t="s">
        <v>2276</v>
      </c>
      <c r="D23" s="177" t="s">
        <v>509</v>
      </c>
      <c r="E23" s="178">
        <v>7</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529</v>
      </c>
      <c r="T23" s="181" t="s">
        <v>289</v>
      </c>
      <c r="U23" s="159">
        <v>0.22</v>
      </c>
      <c r="V23" s="159">
        <f t="shared" si="6"/>
        <v>1.54</v>
      </c>
      <c r="W23" s="159"/>
      <c r="X23" s="159" t="s">
        <v>302</v>
      </c>
      <c r="Y23" s="149"/>
      <c r="Z23" s="149"/>
      <c r="AA23" s="149"/>
      <c r="AB23" s="149"/>
      <c r="AC23" s="149"/>
      <c r="AD23" s="149"/>
      <c r="AE23" s="149"/>
      <c r="AF23" s="149"/>
      <c r="AG23" s="149" t="s">
        <v>303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75">
        <v>16</v>
      </c>
      <c r="B24" s="176" t="s">
        <v>2277</v>
      </c>
      <c r="C24" s="183" t="s">
        <v>2278</v>
      </c>
      <c r="D24" s="177" t="s">
        <v>509</v>
      </c>
      <c r="E24" s="178">
        <v>11</v>
      </c>
      <c r="F24" s="179"/>
      <c r="G24" s="180">
        <f t="shared" si="0"/>
        <v>0</v>
      </c>
      <c r="H24" s="179"/>
      <c r="I24" s="180">
        <f t="shared" si="1"/>
        <v>0</v>
      </c>
      <c r="J24" s="179"/>
      <c r="K24" s="180">
        <f t="shared" si="2"/>
        <v>0</v>
      </c>
      <c r="L24" s="180">
        <v>21</v>
      </c>
      <c r="M24" s="180">
        <f t="shared" si="3"/>
        <v>0</v>
      </c>
      <c r="N24" s="178">
        <v>6.0000000000000002E-5</v>
      </c>
      <c r="O24" s="178">
        <f t="shared" si="4"/>
        <v>0</v>
      </c>
      <c r="P24" s="178">
        <v>0</v>
      </c>
      <c r="Q24" s="178">
        <f t="shared" si="5"/>
        <v>0</v>
      </c>
      <c r="R24" s="180"/>
      <c r="S24" s="180" t="s">
        <v>529</v>
      </c>
      <c r="T24" s="181" t="s">
        <v>289</v>
      </c>
      <c r="U24" s="159">
        <v>0.249</v>
      </c>
      <c r="V24" s="159">
        <f t="shared" si="6"/>
        <v>2.74</v>
      </c>
      <c r="W24" s="159"/>
      <c r="X24" s="159" t="s">
        <v>302</v>
      </c>
      <c r="Y24" s="149"/>
      <c r="Z24" s="149"/>
      <c r="AA24" s="149"/>
      <c r="AB24" s="149"/>
      <c r="AC24" s="149"/>
      <c r="AD24" s="149"/>
      <c r="AE24" s="149"/>
      <c r="AF24" s="149"/>
      <c r="AG24" s="149" t="s">
        <v>1344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2279</v>
      </c>
      <c r="C25" s="183" t="s">
        <v>2280</v>
      </c>
      <c r="D25" s="177" t="s">
        <v>509</v>
      </c>
      <c r="E25" s="178">
        <v>3</v>
      </c>
      <c r="F25" s="179"/>
      <c r="G25" s="180">
        <f t="shared" si="0"/>
        <v>0</v>
      </c>
      <c r="H25" s="179"/>
      <c r="I25" s="180">
        <f t="shared" si="1"/>
        <v>0</v>
      </c>
      <c r="J25" s="179"/>
      <c r="K25" s="180">
        <f t="shared" si="2"/>
        <v>0</v>
      </c>
      <c r="L25" s="180">
        <v>21</v>
      </c>
      <c r="M25" s="180">
        <f t="shared" si="3"/>
        <v>0</v>
      </c>
      <c r="N25" s="178">
        <v>4.0000000000000003E-5</v>
      </c>
      <c r="O25" s="178">
        <f t="shared" si="4"/>
        <v>0</v>
      </c>
      <c r="P25" s="178">
        <v>0</v>
      </c>
      <c r="Q25" s="178">
        <f t="shared" si="5"/>
        <v>0</v>
      </c>
      <c r="R25" s="180"/>
      <c r="S25" s="180" t="s">
        <v>529</v>
      </c>
      <c r="T25" s="181" t="s">
        <v>289</v>
      </c>
      <c r="U25" s="159">
        <v>0.34782999999999997</v>
      </c>
      <c r="V25" s="159">
        <f t="shared" si="6"/>
        <v>1.04</v>
      </c>
      <c r="W25" s="159"/>
      <c r="X25" s="159" t="s">
        <v>302</v>
      </c>
      <c r="Y25" s="149"/>
      <c r="Z25" s="149"/>
      <c r="AA25" s="149"/>
      <c r="AB25" s="149"/>
      <c r="AC25" s="149"/>
      <c r="AD25" s="149"/>
      <c r="AE25" s="149"/>
      <c r="AF25" s="149"/>
      <c r="AG25" s="149" t="s">
        <v>1344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2281</v>
      </c>
      <c r="C26" s="183" t="s">
        <v>2282</v>
      </c>
      <c r="D26" s="177" t="s">
        <v>509</v>
      </c>
      <c r="E26" s="178">
        <v>18</v>
      </c>
      <c r="F26" s="179"/>
      <c r="G26" s="180">
        <f t="shared" si="0"/>
        <v>0</v>
      </c>
      <c r="H26" s="179"/>
      <c r="I26" s="180">
        <f t="shared" si="1"/>
        <v>0</v>
      </c>
      <c r="J26" s="179"/>
      <c r="K26" s="180">
        <f t="shared" si="2"/>
        <v>0</v>
      </c>
      <c r="L26" s="180">
        <v>21</v>
      </c>
      <c r="M26" s="180">
        <f t="shared" si="3"/>
        <v>0</v>
      </c>
      <c r="N26" s="178">
        <v>4.0000000000000003E-5</v>
      </c>
      <c r="O26" s="178">
        <f t="shared" si="4"/>
        <v>0</v>
      </c>
      <c r="P26" s="178">
        <v>0</v>
      </c>
      <c r="Q26" s="178">
        <f t="shared" si="5"/>
        <v>0</v>
      </c>
      <c r="R26" s="180"/>
      <c r="S26" s="180" t="s">
        <v>529</v>
      </c>
      <c r="T26" s="181" t="s">
        <v>289</v>
      </c>
      <c r="U26" s="159">
        <v>0.32667000000000002</v>
      </c>
      <c r="V26" s="159">
        <f t="shared" si="6"/>
        <v>5.88</v>
      </c>
      <c r="W26" s="159"/>
      <c r="X26" s="159" t="s">
        <v>302</v>
      </c>
      <c r="Y26" s="149"/>
      <c r="Z26" s="149"/>
      <c r="AA26" s="149"/>
      <c r="AB26" s="149"/>
      <c r="AC26" s="149"/>
      <c r="AD26" s="149"/>
      <c r="AE26" s="149"/>
      <c r="AF26" s="149"/>
      <c r="AG26" s="149" t="s">
        <v>1344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2283</v>
      </c>
      <c r="C27" s="183" t="s">
        <v>2284</v>
      </c>
      <c r="D27" s="177" t="s">
        <v>509</v>
      </c>
      <c r="E27" s="178">
        <v>1</v>
      </c>
      <c r="F27" s="179"/>
      <c r="G27" s="180">
        <f t="shared" si="0"/>
        <v>0</v>
      </c>
      <c r="H27" s="179"/>
      <c r="I27" s="180">
        <f t="shared" si="1"/>
        <v>0</v>
      </c>
      <c r="J27" s="179"/>
      <c r="K27" s="180">
        <f t="shared" si="2"/>
        <v>0</v>
      </c>
      <c r="L27" s="180">
        <v>21</v>
      </c>
      <c r="M27" s="180">
        <f t="shared" si="3"/>
        <v>0</v>
      </c>
      <c r="N27" s="178">
        <v>1.1E-4</v>
      </c>
      <c r="O27" s="178">
        <f t="shared" si="4"/>
        <v>0</v>
      </c>
      <c r="P27" s="178">
        <v>0</v>
      </c>
      <c r="Q27" s="178">
        <f t="shared" si="5"/>
        <v>0</v>
      </c>
      <c r="R27" s="180"/>
      <c r="S27" s="180" t="s">
        <v>529</v>
      </c>
      <c r="T27" s="181" t="s">
        <v>289</v>
      </c>
      <c r="U27" s="159">
        <v>0.15620000000000001</v>
      </c>
      <c r="V27" s="159">
        <f t="shared" si="6"/>
        <v>0.16</v>
      </c>
      <c r="W27" s="159"/>
      <c r="X27" s="159" t="s">
        <v>302</v>
      </c>
      <c r="Y27" s="149"/>
      <c r="Z27" s="149"/>
      <c r="AA27" s="149"/>
      <c r="AB27" s="149"/>
      <c r="AC27" s="149"/>
      <c r="AD27" s="149"/>
      <c r="AE27" s="149"/>
      <c r="AF27" s="149"/>
      <c r="AG27" s="149" t="s">
        <v>1344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2285</v>
      </c>
      <c r="C28" s="183" t="s">
        <v>2286</v>
      </c>
      <c r="D28" s="177" t="s">
        <v>509</v>
      </c>
      <c r="E28" s="178">
        <v>8</v>
      </c>
      <c r="F28" s="179"/>
      <c r="G28" s="180">
        <f t="shared" si="0"/>
        <v>0</v>
      </c>
      <c r="H28" s="179"/>
      <c r="I28" s="180">
        <f t="shared" si="1"/>
        <v>0</v>
      </c>
      <c r="J28" s="179"/>
      <c r="K28" s="180">
        <f t="shared" si="2"/>
        <v>0</v>
      </c>
      <c r="L28" s="180">
        <v>21</v>
      </c>
      <c r="M28" s="180">
        <f t="shared" si="3"/>
        <v>0</v>
      </c>
      <c r="N28" s="178">
        <v>4.0000000000000003E-5</v>
      </c>
      <c r="O28" s="178">
        <f t="shared" si="4"/>
        <v>0</v>
      </c>
      <c r="P28" s="178">
        <v>0</v>
      </c>
      <c r="Q28" s="178">
        <f t="shared" si="5"/>
        <v>0</v>
      </c>
      <c r="R28" s="180"/>
      <c r="S28" s="180" t="s">
        <v>529</v>
      </c>
      <c r="T28" s="181" t="s">
        <v>289</v>
      </c>
      <c r="U28" s="159">
        <v>0.14699999999999999</v>
      </c>
      <c r="V28" s="159">
        <f t="shared" si="6"/>
        <v>1.18</v>
      </c>
      <c r="W28" s="159"/>
      <c r="X28" s="159" t="s">
        <v>302</v>
      </c>
      <c r="Y28" s="149"/>
      <c r="Z28" s="149"/>
      <c r="AA28" s="149"/>
      <c r="AB28" s="149"/>
      <c r="AC28" s="149"/>
      <c r="AD28" s="149"/>
      <c r="AE28" s="149"/>
      <c r="AF28" s="149"/>
      <c r="AG28" s="149" t="s">
        <v>1344</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2287</v>
      </c>
      <c r="C29" s="183" t="s">
        <v>2288</v>
      </c>
      <c r="D29" s="177" t="s">
        <v>509</v>
      </c>
      <c r="E29" s="178">
        <v>10</v>
      </c>
      <c r="F29" s="179"/>
      <c r="G29" s="180">
        <f t="shared" si="0"/>
        <v>0</v>
      </c>
      <c r="H29" s="179"/>
      <c r="I29" s="180">
        <f t="shared" si="1"/>
        <v>0</v>
      </c>
      <c r="J29" s="179"/>
      <c r="K29" s="180">
        <f t="shared" si="2"/>
        <v>0</v>
      </c>
      <c r="L29" s="180">
        <v>21</v>
      </c>
      <c r="M29" s="180">
        <f t="shared" si="3"/>
        <v>0</v>
      </c>
      <c r="N29" s="178">
        <v>1.1E-4</v>
      </c>
      <c r="O29" s="178">
        <f t="shared" si="4"/>
        <v>0</v>
      </c>
      <c r="P29" s="178">
        <v>0</v>
      </c>
      <c r="Q29" s="178">
        <f t="shared" si="5"/>
        <v>0</v>
      </c>
      <c r="R29" s="180"/>
      <c r="S29" s="180" t="s">
        <v>529</v>
      </c>
      <c r="T29" s="181" t="s">
        <v>289</v>
      </c>
      <c r="U29" s="159">
        <v>0.13</v>
      </c>
      <c r="V29" s="159">
        <f t="shared" si="6"/>
        <v>1.3</v>
      </c>
      <c r="W29" s="159"/>
      <c r="X29" s="159" t="s">
        <v>302</v>
      </c>
      <c r="Y29" s="149"/>
      <c r="Z29" s="149"/>
      <c r="AA29" s="149"/>
      <c r="AB29" s="149"/>
      <c r="AC29" s="149"/>
      <c r="AD29" s="149"/>
      <c r="AE29" s="149"/>
      <c r="AF29" s="149"/>
      <c r="AG29" s="149" t="s">
        <v>1344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2289</v>
      </c>
      <c r="C30" s="183" t="s">
        <v>2290</v>
      </c>
      <c r="D30" s="177" t="s">
        <v>509</v>
      </c>
      <c r="E30" s="178">
        <v>9</v>
      </c>
      <c r="F30" s="179"/>
      <c r="G30" s="180">
        <f t="shared" si="0"/>
        <v>0</v>
      </c>
      <c r="H30" s="179"/>
      <c r="I30" s="180">
        <f t="shared" si="1"/>
        <v>0</v>
      </c>
      <c r="J30" s="179"/>
      <c r="K30" s="180">
        <f t="shared" si="2"/>
        <v>0</v>
      </c>
      <c r="L30" s="180">
        <v>21</v>
      </c>
      <c r="M30" s="180">
        <f t="shared" si="3"/>
        <v>0</v>
      </c>
      <c r="N30" s="178">
        <v>9.0000000000000006E-5</v>
      </c>
      <c r="O30" s="178">
        <f t="shared" si="4"/>
        <v>0</v>
      </c>
      <c r="P30" s="178">
        <v>0</v>
      </c>
      <c r="Q30" s="178">
        <f t="shared" si="5"/>
        <v>0</v>
      </c>
      <c r="R30" s="180"/>
      <c r="S30" s="180" t="s">
        <v>529</v>
      </c>
      <c r="T30" s="181" t="s">
        <v>289</v>
      </c>
      <c r="U30" s="159">
        <v>0.2475</v>
      </c>
      <c r="V30" s="159">
        <f t="shared" si="6"/>
        <v>2.23</v>
      </c>
      <c r="W30" s="159"/>
      <c r="X30" s="159" t="s">
        <v>302</v>
      </c>
      <c r="Y30" s="149"/>
      <c r="Z30" s="149"/>
      <c r="AA30" s="149"/>
      <c r="AB30" s="149"/>
      <c r="AC30" s="149"/>
      <c r="AD30" s="149"/>
      <c r="AE30" s="149"/>
      <c r="AF30" s="149"/>
      <c r="AG30" s="149" t="s">
        <v>1344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2291</v>
      </c>
      <c r="C31" s="183" t="s">
        <v>2292</v>
      </c>
      <c r="D31" s="177" t="s">
        <v>509</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529</v>
      </c>
      <c r="T31" s="181" t="s">
        <v>289</v>
      </c>
      <c r="U31" s="159">
        <v>0.50600000000000001</v>
      </c>
      <c r="V31" s="159">
        <f t="shared" si="6"/>
        <v>2.02</v>
      </c>
      <c r="W31" s="159"/>
      <c r="X31" s="159" t="s">
        <v>302</v>
      </c>
      <c r="Y31" s="149"/>
      <c r="Z31" s="149"/>
      <c r="AA31" s="149"/>
      <c r="AB31" s="149"/>
      <c r="AC31" s="149"/>
      <c r="AD31" s="149"/>
      <c r="AE31" s="149"/>
      <c r="AF31" s="149"/>
      <c r="AG31" s="149" t="s">
        <v>1344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2293</v>
      </c>
      <c r="C32" s="183" t="s">
        <v>2294</v>
      </c>
      <c r="D32" s="177" t="s">
        <v>509</v>
      </c>
      <c r="E32" s="178">
        <v>4</v>
      </c>
      <c r="F32" s="179"/>
      <c r="G32" s="180">
        <f t="shared" si="0"/>
        <v>0</v>
      </c>
      <c r="H32" s="179"/>
      <c r="I32" s="180">
        <f t="shared" si="1"/>
        <v>0</v>
      </c>
      <c r="J32" s="179"/>
      <c r="K32" s="180">
        <f t="shared" si="2"/>
        <v>0</v>
      </c>
      <c r="L32" s="180">
        <v>21</v>
      </c>
      <c r="M32" s="180">
        <f t="shared" si="3"/>
        <v>0</v>
      </c>
      <c r="N32" s="178">
        <v>2.2000000000000001E-4</v>
      </c>
      <c r="O32" s="178">
        <f t="shared" si="4"/>
        <v>0</v>
      </c>
      <c r="P32" s="178">
        <v>0</v>
      </c>
      <c r="Q32" s="178">
        <f t="shared" si="5"/>
        <v>0</v>
      </c>
      <c r="R32" s="180"/>
      <c r="S32" s="180" t="s">
        <v>529</v>
      </c>
      <c r="T32" s="181" t="s">
        <v>289</v>
      </c>
      <c r="U32" s="159">
        <v>0</v>
      </c>
      <c r="V32" s="159">
        <f t="shared" si="6"/>
        <v>0</v>
      </c>
      <c r="W32" s="159"/>
      <c r="X32" s="159" t="s">
        <v>361</v>
      </c>
      <c r="Y32" s="149"/>
      <c r="Z32" s="149"/>
      <c r="AA32" s="149"/>
      <c r="AB32" s="149"/>
      <c r="AC32" s="149"/>
      <c r="AD32" s="149"/>
      <c r="AE32" s="149"/>
      <c r="AF32" s="149"/>
      <c r="AG32" s="149" t="s">
        <v>362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2295</v>
      </c>
      <c r="C33" s="183" t="s">
        <v>2296</v>
      </c>
      <c r="D33" s="177" t="s">
        <v>509</v>
      </c>
      <c r="E33" s="178">
        <v>6</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529</v>
      </c>
      <c r="T33" s="181" t="s">
        <v>289</v>
      </c>
      <c r="U33" s="159">
        <v>0.46383000000000002</v>
      </c>
      <c r="V33" s="159">
        <f t="shared" si="6"/>
        <v>2.78</v>
      </c>
      <c r="W33" s="159"/>
      <c r="X33" s="159" t="s">
        <v>302</v>
      </c>
      <c r="Y33" s="149"/>
      <c r="Z33" s="149"/>
      <c r="AA33" s="149"/>
      <c r="AB33" s="149"/>
      <c r="AC33" s="149"/>
      <c r="AD33" s="149"/>
      <c r="AE33" s="149"/>
      <c r="AF33" s="149"/>
      <c r="AG33" s="149" t="s">
        <v>303</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2297</v>
      </c>
      <c r="C34" s="183" t="s">
        <v>2298</v>
      </c>
      <c r="D34" s="177" t="s">
        <v>509</v>
      </c>
      <c r="E34" s="178">
        <v>6</v>
      </c>
      <c r="F34" s="179"/>
      <c r="G34" s="180">
        <f t="shared" si="0"/>
        <v>0</v>
      </c>
      <c r="H34" s="179"/>
      <c r="I34" s="180">
        <f t="shared" si="1"/>
        <v>0</v>
      </c>
      <c r="J34" s="179"/>
      <c r="K34" s="180">
        <f t="shared" si="2"/>
        <v>0</v>
      </c>
      <c r="L34" s="180">
        <v>21</v>
      </c>
      <c r="M34" s="180">
        <f t="shared" si="3"/>
        <v>0</v>
      </c>
      <c r="N34" s="178">
        <v>1.8000000000000001E-4</v>
      </c>
      <c r="O34" s="178">
        <f t="shared" si="4"/>
        <v>0</v>
      </c>
      <c r="P34" s="178">
        <v>0</v>
      </c>
      <c r="Q34" s="178">
        <f t="shared" si="5"/>
        <v>0</v>
      </c>
      <c r="R34" s="180"/>
      <c r="S34" s="180" t="s">
        <v>529</v>
      </c>
      <c r="T34" s="181" t="s">
        <v>289</v>
      </c>
      <c r="U34" s="159">
        <v>0</v>
      </c>
      <c r="V34" s="159">
        <f t="shared" si="6"/>
        <v>0</v>
      </c>
      <c r="W34" s="159"/>
      <c r="X34" s="159" t="s">
        <v>361</v>
      </c>
      <c r="Y34" s="149"/>
      <c r="Z34" s="149"/>
      <c r="AA34" s="149"/>
      <c r="AB34" s="149"/>
      <c r="AC34" s="149"/>
      <c r="AD34" s="149"/>
      <c r="AE34" s="149"/>
      <c r="AF34" s="149"/>
      <c r="AG34" s="149" t="s">
        <v>362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2299</v>
      </c>
      <c r="C35" s="183" t="s">
        <v>2300</v>
      </c>
      <c r="D35" s="177" t="s">
        <v>509</v>
      </c>
      <c r="E35" s="178">
        <v>1</v>
      </c>
      <c r="F35" s="179"/>
      <c r="G35" s="180">
        <f t="shared" si="0"/>
        <v>0</v>
      </c>
      <c r="H35" s="179"/>
      <c r="I35" s="180">
        <f t="shared" si="1"/>
        <v>0</v>
      </c>
      <c r="J35" s="179"/>
      <c r="K35" s="180">
        <f t="shared" si="2"/>
        <v>0</v>
      </c>
      <c r="L35" s="180">
        <v>21</v>
      </c>
      <c r="M35" s="180">
        <f t="shared" si="3"/>
        <v>0</v>
      </c>
      <c r="N35" s="178">
        <v>4.0000000000000003E-5</v>
      </c>
      <c r="O35" s="178">
        <f t="shared" si="4"/>
        <v>0</v>
      </c>
      <c r="P35" s="178">
        <v>0</v>
      </c>
      <c r="Q35" s="178">
        <f t="shared" si="5"/>
        <v>0</v>
      </c>
      <c r="R35" s="180"/>
      <c r="S35" s="180" t="s">
        <v>529</v>
      </c>
      <c r="T35" s="181" t="s">
        <v>289</v>
      </c>
      <c r="U35" s="159">
        <v>0.30567</v>
      </c>
      <c r="V35" s="159">
        <f t="shared" si="6"/>
        <v>0.31</v>
      </c>
      <c r="W35" s="159"/>
      <c r="X35" s="159" t="s">
        <v>302</v>
      </c>
      <c r="Y35" s="149"/>
      <c r="Z35" s="149"/>
      <c r="AA35" s="149"/>
      <c r="AB35" s="149"/>
      <c r="AC35" s="149"/>
      <c r="AD35" s="149"/>
      <c r="AE35" s="149"/>
      <c r="AF35" s="149"/>
      <c r="AG35" s="149" t="s">
        <v>1344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2301</v>
      </c>
      <c r="C36" s="183" t="s">
        <v>2302</v>
      </c>
      <c r="D36" s="177" t="s">
        <v>509</v>
      </c>
      <c r="E36" s="178">
        <v>1</v>
      </c>
      <c r="F36" s="179"/>
      <c r="G36" s="180">
        <f t="shared" si="0"/>
        <v>0</v>
      </c>
      <c r="H36" s="179"/>
      <c r="I36" s="180">
        <f t="shared" si="1"/>
        <v>0</v>
      </c>
      <c r="J36" s="179"/>
      <c r="K36" s="180">
        <f t="shared" si="2"/>
        <v>0</v>
      </c>
      <c r="L36" s="180">
        <v>21</v>
      </c>
      <c r="M36" s="180">
        <f t="shared" si="3"/>
        <v>0</v>
      </c>
      <c r="N36" s="178">
        <v>1.1E-4</v>
      </c>
      <c r="O36" s="178">
        <f t="shared" si="4"/>
        <v>0</v>
      </c>
      <c r="P36" s="178">
        <v>0</v>
      </c>
      <c r="Q36" s="178">
        <f t="shared" si="5"/>
        <v>0</v>
      </c>
      <c r="R36" s="180"/>
      <c r="S36" s="180" t="s">
        <v>529</v>
      </c>
      <c r="T36" s="181" t="s">
        <v>289</v>
      </c>
      <c r="U36" s="159">
        <v>0.1772</v>
      </c>
      <c r="V36" s="159">
        <f t="shared" si="6"/>
        <v>0.18</v>
      </c>
      <c r="W36" s="159"/>
      <c r="X36" s="159" t="s">
        <v>302</v>
      </c>
      <c r="Y36" s="149"/>
      <c r="Z36" s="149"/>
      <c r="AA36" s="149"/>
      <c r="AB36" s="149"/>
      <c r="AC36" s="149"/>
      <c r="AD36" s="149"/>
      <c r="AE36" s="149"/>
      <c r="AF36" s="149"/>
      <c r="AG36" s="149" t="s">
        <v>1344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2303</v>
      </c>
      <c r="C37" s="183" t="s">
        <v>2304</v>
      </c>
      <c r="D37" s="177" t="s">
        <v>509</v>
      </c>
      <c r="E37" s="178">
        <v>4</v>
      </c>
      <c r="F37" s="179"/>
      <c r="G37" s="180">
        <f t="shared" si="0"/>
        <v>0</v>
      </c>
      <c r="H37" s="179"/>
      <c r="I37" s="180">
        <f t="shared" si="1"/>
        <v>0</v>
      </c>
      <c r="J37" s="179"/>
      <c r="K37" s="180">
        <f t="shared" si="2"/>
        <v>0</v>
      </c>
      <c r="L37" s="180">
        <v>21</v>
      </c>
      <c r="M37" s="180">
        <f t="shared" si="3"/>
        <v>0</v>
      </c>
      <c r="N37" s="178">
        <v>1.1E-4</v>
      </c>
      <c r="O37" s="178">
        <f t="shared" si="4"/>
        <v>0</v>
      </c>
      <c r="P37" s="178">
        <v>0</v>
      </c>
      <c r="Q37" s="178">
        <f t="shared" si="5"/>
        <v>0</v>
      </c>
      <c r="R37" s="180"/>
      <c r="S37" s="180" t="s">
        <v>529</v>
      </c>
      <c r="T37" s="181" t="s">
        <v>289</v>
      </c>
      <c r="U37" s="159">
        <v>0.15620000000000001</v>
      </c>
      <c r="V37" s="159">
        <f t="shared" si="6"/>
        <v>0.62</v>
      </c>
      <c r="W37" s="159"/>
      <c r="X37" s="159" t="s">
        <v>302</v>
      </c>
      <c r="Y37" s="149"/>
      <c r="Z37" s="149"/>
      <c r="AA37" s="149"/>
      <c r="AB37" s="149"/>
      <c r="AC37" s="149"/>
      <c r="AD37" s="149"/>
      <c r="AE37" s="149"/>
      <c r="AF37" s="149"/>
      <c r="AG37" s="149" t="s">
        <v>1344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2305</v>
      </c>
      <c r="C38" s="183" t="s">
        <v>2306</v>
      </c>
      <c r="D38" s="177" t="s">
        <v>509</v>
      </c>
      <c r="E38" s="178">
        <v>10</v>
      </c>
      <c r="F38" s="179"/>
      <c r="G38" s="180">
        <f t="shared" si="0"/>
        <v>0</v>
      </c>
      <c r="H38" s="179"/>
      <c r="I38" s="180">
        <f t="shared" si="1"/>
        <v>0</v>
      </c>
      <c r="J38" s="179"/>
      <c r="K38" s="180">
        <f t="shared" si="2"/>
        <v>0</v>
      </c>
      <c r="L38" s="180">
        <v>21</v>
      </c>
      <c r="M38" s="180">
        <f t="shared" si="3"/>
        <v>0</v>
      </c>
      <c r="N38" s="178">
        <v>2.7200000000000002E-3</v>
      </c>
      <c r="O38" s="178">
        <f t="shared" si="4"/>
        <v>0.03</v>
      </c>
      <c r="P38" s="178">
        <v>0</v>
      </c>
      <c r="Q38" s="178">
        <f t="shared" si="5"/>
        <v>0</v>
      </c>
      <c r="R38" s="180"/>
      <c r="S38" s="180" t="s">
        <v>529</v>
      </c>
      <c r="T38" s="181" t="s">
        <v>289</v>
      </c>
      <c r="U38" s="159">
        <v>0.33700000000000002</v>
      </c>
      <c r="V38" s="159">
        <f t="shared" si="6"/>
        <v>3.37</v>
      </c>
      <c r="W38" s="159"/>
      <c r="X38" s="159" t="s">
        <v>302</v>
      </c>
      <c r="Y38" s="149"/>
      <c r="Z38" s="149"/>
      <c r="AA38" s="149"/>
      <c r="AB38" s="149"/>
      <c r="AC38" s="149"/>
      <c r="AD38" s="149"/>
      <c r="AE38" s="149"/>
      <c r="AF38" s="149"/>
      <c r="AG38" s="149" t="s">
        <v>1344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2307</v>
      </c>
      <c r="C39" s="183" t="s">
        <v>2308</v>
      </c>
      <c r="D39" s="177" t="s">
        <v>509</v>
      </c>
      <c r="E39" s="178">
        <v>1</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529</v>
      </c>
      <c r="T39" s="181" t="s">
        <v>289</v>
      </c>
      <c r="U39" s="159">
        <v>0</v>
      </c>
      <c r="V39" s="159">
        <f t="shared" si="6"/>
        <v>0</v>
      </c>
      <c r="W39" s="159"/>
      <c r="X39" s="159" t="s">
        <v>302</v>
      </c>
      <c r="Y39" s="149"/>
      <c r="Z39" s="149"/>
      <c r="AA39" s="149"/>
      <c r="AB39" s="149"/>
      <c r="AC39" s="149"/>
      <c r="AD39" s="149"/>
      <c r="AE39" s="149"/>
      <c r="AF39" s="149"/>
      <c r="AG39" s="149" t="s">
        <v>1344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2309</v>
      </c>
      <c r="C40" s="183" t="s">
        <v>2310</v>
      </c>
      <c r="D40" s="177" t="s">
        <v>2311</v>
      </c>
      <c r="E40" s="178">
        <v>2</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529</v>
      </c>
      <c r="T40" s="181" t="s">
        <v>289</v>
      </c>
      <c r="U40" s="159">
        <v>0</v>
      </c>
      <c r="V40" s="159">
        <f t="shared" si="6"/>
        <v>0</v>
      </c>
      <c r="W40" s="159"/>
      <c r="X40" s="159" t="s">
        <v>361</v>
      </c>
      <c r="Y40" s="149"/>
      <c r="Z40" s="149"/>
      <c r="AA40" s="149"/>
      <c r="AB40" s="149"/>
      <c r="AC40" s="149"/>
      <c r="AD40" s="149"/>
      <c r="AE40" s="149"/>
      <c r="AF40" s="149"/>
      <c r="AG40" s="149" t="s">
        <v>362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2312</v>
      </c>
      <c r="C41" s="183" t="s">
        <v>2313</v>
      </c>
      <c r="D41" s="177" t="s">
        <v>1919</v>
      </c>
      <c r="E41" s="178">
        <v>1</v>
      </c>
      <c r="F41" s="179"/>
      <c r="G41" s="180">
        <f t="shared" si="0"/>
        <v>0</v>
      </c>
      <c r="H41" s="179"/>
      <c r="I41" s="180">
        <f t="shared" si="1"/>
        <v>0</v>
      </c>
      <c r="J41" s="179"/>
      <c r="K41" s="180">
        <f t="shared" si="2"/>
        <v>0</v>
      </c>
      <c r="L41" s="180">
        <v>21</v>
      </c>
      <c r="M41" s="180">
        <f t="shared" si="3"/>
        <v>0</v>
      </c>
      <c r="N41" s="178">
        <v>0</v>
      </c>
      <c r="O41" s="178">
        <f t="shared" si="4"/>
        <v>0</v>
      </c>
      <c r="P41" s="178">
        <v>0</v>
      </c>
      <c r="Q41" s="178">
        <f t="shared" si="5"/>
        <v>0</v>
      </c>
      <c r="R41" s="180"/>
      <c r="S41" s="180" t="s">
        <v>529</v>
      </c>
      <c r="T41" s="181" t="s">
        <v>289</v>
      </c>
      <c r="U41" s="159">
        <v>0</v>
      </c>
      <c r="V41" s="159">
        <f t="shared" si="6"/>
        <v>0</v>
      </c>
      <c r="W41" s="159"/>
      <c r="X41" s="159" t="s">
        <v>361</v>
      </c>
      <c r="Y41" s="149"/>
      <c r="Z41" s="149"/>
      <c r="AA41" s="149"/>
      <c r="AB41" s="149"/>
      <c r="AC41" s="149"/>
      <c r="AD41" s="149"/>
      <c r="AE41" s="149"/>
      <c r="AF41" s="149"/>
      <c r="AG41" s="149" t="s">
        <v>1341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2314</v>
      </c>
      <c r="C42" s="183" t="s">
        <v>2315</v>
      </c>
      <c r="D42" s="177" t="s">
        <v>518</v>
      </c>
      <c r="E42" s="178">
        <v>60</v>
      </c>
      <c r="F42" s="179"/>
      <c r="G42" s="180">
        <f t="shared" si="0"/>
        <v>0</v>
      </c>
      <c r="H42" s="179"/>
      <c r="I42" s="180">
        <f t="shared" si="1"/>
        <v>0</v>
      </c>
      <c r="J42" s="179"/>
      <c r="K42" s="180">
        <f t="shared" si="2"/>
        <v>0</v>
      </c>
      <c r="L42" s="180">
        <v>21</v>
      </c>
      <c r="M42" s="180">
        <f t="shared" si="3"/>
        <v>0</v>
      </c>
      <c r="N42" s="178">
        <v>4.8999999999999998E-4</v>
      </c>
      <c r="O42" s="178">
        <f t="shared" si="4"/>
        <v>0.03</v>
      </c>
      <c r="P42" s="178">
        <v>8.9999999999999993E-3</v>
      </c>
      <c r="Q42" s="178">
        <f t="shared" si="5"/>
        <v>0.54</v>
      </c>
      <c r="R42" s="180"/>
      <c r="S42" s="180" t="s">
        <v>529</v>
      </c>
      <c r="T42" s="181" t="s">
        <v>289</v>
      </c>
      <c r="U42" s="159">
        <v>0.247</v>
      </c>
      <c r="V42" s="159">
        <f t="shared" si="6"/>
        <v>14.82</v>
      </c>
      <c r="W42" s="159"/>
      <c r="X42" s="159" t="s">
        <v>302</v>
      </c>
      <c r="Y42" s="149"/>
      <c r="Z42" s="149"/>
      <c r="AA42" s="149"/>
      <c r="AB42" s="149"/>
      <c r="AC42" s="149"/>
      <c r="AD42" s="149"/>
      <c r="AE42" s="149"/>
      <c r="AF42" s="149"/>
      <c r="AG42" s="149" t="s">
        <v>1344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2316</v>
      </c>
      <c r="C43" s="183" t="s">
        <v>2317</v>
      </c>
      <c r="D43" s="177" t="s">
        <v>518</v>
      </c>
      <c r="E43" s="178">
        <v>60</v>
      </c>
      <c r="F43" s="179"/>
      <c r="G43" s="180">
        <f t="shared" si="0"/>
        <v>0</v>
      </c>
      <c r="H43" s="179"/>
      <c r="I43" s="180">
        <f t="shared" si="1"/>
        <v>0</v>
      </c>
      <c r="J43" s="179"/>
      <c r="K43" s="180">
        <f t="shared" si="2"/>
        <v>0</v>
      </c>
      <c r="L43" s="180">
        <v>21</v>
      </c>
      <c r="M43" s="180">
        <f t="shared" si="3"/>
        <v>0</v>
      </c>
      <c r="N43" s="178">
        <v>4.3299999999999996E-3</v>
      </c>
      <c r="O43" s="178">
        <f t="shared" si="4"/>
        <v>0.26</v>
      </c>
      <c r="P43" s="178">
        <v>0</v>
      </c>
      <c r="Q43" s="178">
        <f t="shared" si="5"/>
        <v>0</v>
      </c>
      <c r="R43" s="180"/>
      <c r="S43" s="180" t="s">
        <v>529</v>
      </c>
      <c r="T43" s="181" t="s">
        <v>289</v>
      </c>
      <c r="U43" s="159">
        <v>0.152</v>
      </c>
      <c r="V43" s="159">
        <f t="shared" si="6"/>
        <v>9.1199999999999992</v>
      </c>
      <c r="W43" s="159"/>
      <c r="X43" s="159" t="s">
        <v>302</v>
      </c>
      <c r="Y43" s="149"/>
      <c r="Z43" s="149"/>
      <c r="AA43" s="149"/>
      <c r="AB43" s="149"/>
      <c r="AC43" s="149"/>
      <c r="AD43" s="149"/>
      <c r="AE43" s="149"/>
      <c r="AF43" s="149"/>
      <c r="AG43" s="149" t="s">
        <v>1344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2318</v>
      </c>
      <c r="C44" s="183" t="s">
        <v>2319</v>
      </c>
      <c r="D44" s="177" t="s">
        <v>518</v>
      </c>
      <c r="E44" s="178">
        <v>30</v>
      </c>
      <c r="F44" s="179"/>
      <c r="G44" s="180">
        <f t="shared" si="0"/>
        <v>0</v>
      </c>
      <c r="H44" s="179"/>
      <c r="I44" s="180">
        <f t="shared" si="1"/>
        <v>0</v>
      </c>
      <c r="J44" s="179"/>
      <c r="K44" s="180">
        <f t="shared" si="2"/>
        <v>0</v>
      </c>
      <c r="L44" s="180">
        <v>21</v>
      </c>
      <c r="M44" s="180">
        <f t="shared" si="3"/>
        <v>0</v>
      </c>
      <c r="N44" s="178">
        <v>4.8999999999999998E-4</v>
      </c>
      <c r="O44" s="178">
        <f t="shared" si="4"/>
        <v>0.01</v>
      </c>
      <c r="P44" s="178">
        <v>2E-3</v>
      </c>
      <c r="Q44" s="178">
        <f t="shared" si="5"/>
        <v>0.06</v>
      </c>
      <c r="R44" s="180"/>
      <c r="S44" s="180" t="s">
        <v>529</v>
      </c>
      <c r="T44" s="181" t="s">
        <v>289</v>
      </c>
      <c r="U44" s="159">
        <v>0.17599999999999999</v>
      </c>
      <c r="V44" s="159">
        <f t="shared" si="6"/>
        <v>5.28</v>
      </c>
      <c r="W44" s="159"/>
      <c r="X44" s="159" t="s">
        <v>302</v>
      </c>
      <c r="Y44" s="149"/>
      <c r="Z44" s="149"/>
      <c r="AA44" s="149"/>
      <c r="AB44" s="149"/>
      <c r="AC44" s="149"/>
      <c r="AD44" s="149"/>
      <c r="AE44" s="149"/>
      <c r="AF44" s="149"/>
      <c r="AG44" s="149" t="s">
        <v>1344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2320</v>
      </c>
      <c r="C45" s="183" t="s">
        <v>2321</v>
      </c>
      <c r="D45" s="177" t="s">
        <v>518</v>
      </c>
      <c r="E45" s="178">
        <v>30</v>
      </c>
      <c r="F45" s="179"/>
      <c r="G45" s="180">
        <f t="shared" si="0"/>
        <v>0</v>
      </c>
      <c r="H45" s="179"/>
      <c r="I45" s="180">
        <f t="shared" si="1"/>
        <v>0</v>
      </c>
      <c r="J45" s="179"/>
      <c r="K45" s="180">
        <f t="shared" si="2"/>
        <v>0</v>
      </c>
      <c r="L45" s="180">
        <v>21</v>
      </c>
      <c r="M45" s="180">
        <f t="shared" si="3"/>
        <v>0</v>
      </c>
      <c r="N45" s="178">
        <v>1.56E-3</v>
      </c>
      <c r="O45" s="178">
        <f t="shared" si="4"/>
        <v>0.05</v>
      </c>
      <c r="P45" s="178">
        <v>0</v>
      </c>
      <c r="Q45" s="178">
        <f t="shared" si="5"/>
        <v>0</v>
      </c>
      <c r="R45" s="180"/>
      <c r="S45" s="180" t="s">
        <v>529</v>
      </c>
      <c r="T45" s="181" t="s">
        <v>289</v>
      </c>
      <c r="U45" s="159">
        <v>0.12</v>
      </c>
      <c r="V45" s="159">
        <f t="shared" si="6"/>
        <v>3.6</v>
      </c>
      <c r="W45" s="159"/>
      <c r="X45" s="159" t="s">
        <v>302</v>
      </c>
      <c r="Y45" s="149"/>
      <c r="Z45" s="149"/>
      <c r="AA45" s="149"/>
      <c r="AB45" s="149"/>
      <c r="AC45" s="149"/>
      <c r="AD45" s="149"/>
      <c r="AE45" s="149"/>
      <c r="AF45" s="149"/>
      <c r="AG45" s="149" t="s">
        <v>1344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2322</v>
      </c>
      <c r="C46" s="183" t="s">
        <v>2323</v>
      </c>
      <c r="D46" s="177" t="s">
        <v>509</v>
      </c>
      <c r="E46" s="178">
        <v>1</v>
      </c>
      <c r="F46" s="179"/>
      <c r="G46" s="180">
        <f t="shared" si="0"/>
        <v>0</v>
      </c>
      <c r="H46" s="179"/>
      <c r="I46" s="180">
        <f t="shared" si="1"/>
        <v>0</v>
      </c>
      <c r="J46" s="179"/>
      <c r="K46" s="180">
        <f t="shared" si="2"/>
        <v>0</v>
      </c>
      <c r="L46" s="180">
        <v>21</v>
      </c>
      <c r="M46" s="180">
        <f t="shared" si="3"/>
        <v>0</v>
      </c>
      <c r="N46" s="178">
        <v>6.3000000000000003E-4</v>
      </c>
      <c r="O46" s="178">
        <f t="shared" si="4"/>
        <v>0</v>
      </c>
      <c r="P46" s="178">
        <v>0</v>
      </c>
      <c r="Q46" s="178">
        <f t="shared" si="5"/>
        <v>0</v>
      </c>
      <c r="R46" s="180"/>
      <c r="S46" s="180" t="s">
        <v>529</v>
      </c>
      <c r="T46" s="181" t="s">
        <v>289</v>
      </c>
      <c r="U46" s="159">
        <v>0.42120000000000002</v>
      </c>
      <c r="V46" s="159">
        <f t="shared" si="6"/>
        <v>0.42</v>
      </c>
      <c r="W46" s="159"/>
      <c r="X46" s="159" t="s">
        <v>302</v>
      </c>
      <c r="Y46" s="149"/>
      <c r="Z46" s="149"/>
      <c r="AA46" s="149"/>
      <c r="AB46" s="149"/>
      <c r="AC46" s="149"/>
      <c r="AD46" s="149"/>
      <c r="AE46" s="149"/>
      <c r="AF46" s="149"/>
      <c r="AG46" s="149" t="s">
        <v>1344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2324</v>
      </c>
      <c r="C47" s="183" t="s">
        <v>2325</v>
      </c>
      <c r="D47" s="177" t="s">
        <v>509</v>
      </c>
      <c r="E47" s="178">
        <v>1</v>
      </c>
      <c r="F47" s="179"/>
      <c r="G47" s="180">
        <f t="shared" si="0"/>
        <v>0</v>
      </c>
      <c r="H47" s="179"/>
      <c r="I47" s="180">
        <f t="shared" si="1"/>
        <v>0</v>
      </c>
      <c r="J47" s="179"/>
      <c r="K47" s="180">
        <f t="shared" si="2"/>
        <v>0</v>
      </c>
      <c r="L47" s="180">
        <v>21</v>
      </c>
      <c r="M47" s="180">
        <f t="shared" si="3"/>
        <v>0</v>
      </c>
      <c r="N47" s="178">
        <v>4.8999999999999998E-4</v>
      </c>
      <c r="O47" s="178">
        <f t="shared" si="4"/>
        <v>0</v>
      </c>
      <c r="P47" s="178">
        <v>1.4999999999999999E-2</v>
      </c>
      <c r="Q47" s="178">
        <f t="shared" si="5"/>
        <v>0.02</v>
      </c>
      <c r="R47" s="180"/>
      <c r="S47" s="180" t="s">
        <v>529</v>
      </c>
      <c r="T47" s="181" t="s">
        <v>289</v>
      </c>
      <c r="U47" s="159">
        <v>0.54200000000000004</v>
      </c>
      <c r="V47" s="159">
        <f t="shared" si="6"/>
        <v>0.54</v>
      </c>
      <c r="W47" s="159"/>
      <c r="X47" s="159" t="s">
        <v>302</v>
      </c>
      <c r="Y47" s="149"/>
      <c r="Z47" s="149"/>
      <c r="AA47" s="149"/>
      <c r="AB47" s="149"/>
      <c r="AC47" s="149"/>
      <c r="AD47" s="149"/>
      <c r="AE47" s="149"/>
      <c r="AF47" s="149"/>
      <c r="AG47" s="149" t="s">
        <v>1344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2326</v>
      </c>
      <c r="C48" s="183" t="s">
        <v>2327</v>
      </c>
      <c r="D48" s="177" t="s">
        <v>509</v>
      </c>
      <c r="E48" s="178">
        <v>36</v>
      </c>
      <c r="F48" s="179"/>
      <c r="G48" s="180">
        <f t="shared" si="0"/>
        <v>0</v>
      </c>
      <c r="H48" s="179"/>
      <c r="I48" s="180">
        <f t="shared" si="1"/>
        <v>0</v>
      </c>
      <c r="J48" s="179"/>
      <c r="K48" s="180">
        <f t="shared" si="2"/>
        <v>0</v>
      </c>
      <c r="L48" s="180">
        <v>21</v>
      </c>
      <c r="M48" s="180">
        <f t="shared" si="3"/>
        <v>0</v>
      </c>
      <c r="N48" s="178">
        <v>3.0000000000000001E-5</v>
      </c>
      <c r="O48" s="178">
        <f t="shared" si="4"/>
        <v>0</v>
      </c>
      <c r="P48" s="178">
        <v>0</v>
      </c>
      <c r="Q48" s="178">
        <f t="shared" si="5"/>
        <v>0</v>
      </c>
      <c r="R48" s="180"/>
      <c r="S48" s="180" t="s">
        <v>529</v>
      </c>
      <c r="T48" s="181" t="s">
        <v>289</v>
      </c>
      <c r="U48" s="159">
        <v>0.14130000000000001</v>
      </c>
      <c r="V48" s="159">
        <f t="shared" si="6"/>
        <v>5.09</v>
      </c>
      <c r="W48" s="159"/>
      <c r="X48" s="159" t="s">
        <v>302</v>
      </c>
      <c r="Y48" s="149"/>
      <c r="Z48" s="149"/>
      <c r="AA48" s="149"/>
      <c r="AB48" s="149"/>
      <c r="AC48" s="149"/>
      <c r="AD48" s="149"/>
      <c r="AE48" s="149"/>
      <c r="AF48" s="149"/>
      <c r="AG48" s="149" t="s">
        <v>1344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2328</v>
      </c>
      <c r="C49" s="183" t="s">
        <v>2329</v>
      </c>
      <c r="D49" s="177" t="s">
        <v>509</v>
      </c>
      <c r="E49" s="178">
        <v>36</v>
      </c>
      <c r="F49" s="179"/>
      <c r="G49" s="180">
        <f t="shared" si="0"/>
        <v>0</v>
      </c>
      <c r="H49" s="179"/>
      <c r="I49" s="180">
        <f t="shared" si="1"/>
        <v>0</v>
      </c>
      <c r="J49" s="179"/>
      <c r="K49" s="180">
        <f t="shared" si="2"/>
        <v>0</v>
      </c>
      <c r="L49" s="180">
        <v>21</v>
      </c>
      <c r="M49" s="180">
        <f t="shared" si="3"/>
        <v>0</v>
      </c>
      <c r="N49" s="178">
        <v>8.0000000000000007E-5</v>
      </c>
      <c r="O49" s="178">
        <f t="shared" si="4"/>
        <v>0</v>
      </c>
      <c r="P49" s="178">
        <v>1E-3</v>
      </c>
      <c r="Q49" s="178">
        <f t="shared" si="5"/>
        <v>0.04</v>
      </c>
      <c r="R49" s="180"/>
      <c r="S49" s="180" t="s">
        <v>529</v>
      </c>
      <c r="T49" s="181" t="s">
        <v>289</v>
      </c>
      <c r="U49" s="159">
        <v>0.152</v>
      </c>
      <c r="V49" s="159">
        <f t="shared" si="6"/>
        <v>5.47</v>
      </c>
      <c r="W49" s="159"/>
      <c r="X49" s="159" t="s">
        <v>302</v>
      </c>
      <c r="Y49" s="149"/>
      <c r="Z49" s="149"/>
      <c r="AA49" s="149"/>
      <c r="AB49" s="149"/>
      <c r="AC49" s="149"/>
      <c r="AD49" s="149"/>
      <c r="AE49" s="149"/>
      <c r="AF49" s="149"/>
      <c r="AG49" s="149" t="s">
        <v>1344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42</v>
      </c>
      <c r="B50" s="169" t="s">
        <v>2330</v>
      </c>
      <c r="C50" s="184" t="s">
        <v>2331</v>
      </c>
      <c r="D50" s="170" t="s">
        <v>509</v>
      </c>
      <c r="E50" s="171">
        <v>86</v>
      </c>
      <c r="F50" s="172"/>
      <c r="G50" s="173">
        <f t="shared" si="0"/>
        <v>0</v>
      </c>
      <c r="H50" s="172"/>
      <c r="I50" s="173">
        <f t="shared" si="1"/>
        <v>0</v>
      </c>
      <c r="J50" s="172"/>
      <c r="K50" s="173">
        <f t="shared" si="2"/>
        <v>0</v>
      </c>
      <c r="L50" s="173">
        <v>21</v>
      </c>
      <c r="M50" s="173">
        <f t="shared" si="3"/>
        <v>0</v>
      </c>
      <c r="N50" s="171">
        <v>0</v>
      </c>
      <c r="O50" s="171">
        <f t="shared" si="4"/>
        <v>0</v>
      </c>
      <c r="P50" s="171">
        <v>0</v>
      </c>
      <c r="Q50" s="171">
        <f t="shared" si="5"/>
        <v>0</v>
      </c>
      <c r="R50" s="173"/>
      <c r="S50" s="173" t="s">
        <v>529</v>
      </c>
      <c r="T50" s="174" t="s">
        <v>289</v>
      </c>
      <c r="U50" s="159">
        <v>0.66</v>
      </c>
      <c r="V50" s="159">
        <f t="shared" si="6"/>
        <v>56.76</v>
      </c>
      <c r="W50" s="159"/>
      <c r="X50" s="159" t="s">
        <v>302</v>
      </c>
      <c r="Y50" s="149"/>
      <c r="Z50" s="149"/>
      <c r="AA50" s="149"/>
      <c r="AB50" s="149"/>
      <c r="AC50" s="149"/>
      <c r="AD50" s="149"/>
      <c r="AE50" s="149"/>
      <c r="AF50" s="149"/>
      <c r="AG50" s="149" t="s">
        <v>1344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5" t="s">
        <v>2332</v>
      </c>
      <c r="D51" s="188"/>
      <c r="E51" s="189">
        <v>86</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307</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43</v>
      </c>
      <c r="B52" s="176" t="s">
        <v>2333</v>
      </c>
      <c r="C52" s="183" t="s">
        <v>2334</v>
      </c>
      <c r="D52" s="177" t="s">
        <v>509</v>
      </c>
      <c r="E52" s="178">
        <v>5</v>
      </c>
      <c r="F52" s="179"/>
      <c r="G52" s="180">
        <f t="shared" ref="G52:G89" si="7">ROUND(E52*F52,2)</f>
        <v>0</v>
      </c>
      <c r="H52" s="179"/>
      <c r="I52" s="180">
        <f t="shared" ref="I52:I89" si="8">ROUND(E52*H52,2)</f>
        <v>0</v>
      </c>
      <c r="J52" s="179"/>
      <c r="K52" s="180">
        <f t="shared" ref="K52:K89" si="9">ROUND(E52*J52,2)</f>
        <v>0</v>
      </c>
      <c r="L52" s="180">
        <v>21</v>
      </c>
      <c r="M52" s="180">
        <f t="shared" ref="M52:M89" si="10">G52*(1+L52/100)</f>
        <v>0</v>
      </c>
      <c r="N52" s="178">
        <v>0</v>
      </c>
      <c r="O52" s="178">
        <f t="shared" ref="O52:O89" si="11">ROUND(E52*N52,2)</f>
        <v>0</v>
      </c>
      <c r="P52" s="178">
        <v>0</v>
      </c>
      <c r="Q52" s="178">
        <f t="shared" ref="Q52:Q89" si="12">ROUND(E52*P52,2)</f>
        <v>0</v>
      </c>
      <c r="R52" s="180"/>
      <c r="S52" s="180" t="s">
        <v>529</v>
      </c>
      <c r="T52" s="181" t="s">
        <v>289</v>
      </c>
      <c r="U52" s="159">
        <v>0</v>
      </c>
      <c r="V52" s="159">
        <f t="shared" ref="V52:V89" si="13">ROUND(E52*U52,2)</f>
        <v>0</v>
      </c>
      <c r="W52" s="159"/>
      <c r="X52" s="159" t="s">
        <v>361</v>
      </c>
      <c r="Y52" s="149"/>
      <c r="Z52" s="149"/>
      <c r="AA52" s="149"/>
      <c r="AB52" s="149"/>
      <c r="AC52" s="149"/>
      <c r="AD52" s="149"/>
      <c r="AE52" s="149"/>
      <c r="AF52" s="149"/>
      <c r="AG52" s="149" t="s">
        <v>1341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44</v>
      </c>
      <c r="B53" s="176" t="s">
        <v>2335</v>
      </c>
      <c r="C53" s="183" t="s">
        <v>2336</v>
      </c>
      <c r="D53" s="177" t="s">
        <v>509</v>
      </c>
      <c r="E53" s="178">
        <v>24</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529</v>
      </c>
      <c r="T53" s="181" t="s">
        <v>289</v>
      </c>
      <c r="U53" s="159">
        <v>0</v>
      </c>
      <c r="V53" s="159">
        <f t="shared" si="13"/>
        <v>0</v>
      </c>
      <c r="W53" s="159"/>
      <c r="X53" s="159" t="s">
        <v>361</v>
      </c>
      <c r="Y53" s="149"/>
      <c r="Z53" s="149"/>
      <c r="AA53" s="149"/>
      <c r="AB53" s="149"/>
      <c r="AC53" s="149"/>
      <c r="AD53" s="149"/>
      <c r="AE53" s="149"/>
      <c r="AF53" s="149"/>
      <c r="AG53" s="149" t="s">
        <v>1341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45</v>
      </c>
      <c r="B54" s="176" t="s">
        <v>2337</v>
      </c>
      <c r="C54" s="183" t="s">
        <v>2338</v>
      </c>
      <c r="D54" s="177" t="s">
        <v>509</v>
      </c>
      <c r="E54" s="178">
        <v>3</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529</v>
      </c>
      <c r="T54" s="181" t="s">
        <v>289</v>
      </c>
      <c r="U54" s="159">
        <v>0</v>
      </c>
      <c r="V54" s="159">
        <f t="shared" si="13"/>
        <v>0</v>
      </c>
      <c r="W54" s="159"/>
      <c r="X54" s="159" t="s">
        <v>361</v>
      </c>
      <c r="Y54" s="149"/>
      <c r="Z54" s="149"/>
      <c r="AA54" s="149"/>
      <c r="AB54" s="149"/>
      <c r="AC54" s="149"/>
      <c r="AD54" s="149"/>
      <c r="AE54" s="149"/>
      <c r="AF54" s="149"/>
      <c r="AG54" s="149" t="s">
        <v>1341</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46</v>
      </c>
      <c r="B55" s="176" t="s">
        <v>2339</v>
      </c>
      <c r="C55" s="183" t="s">
        <v>2340</v>
      </c>
      <c r="D55" s="177" t="s">
        <v>509</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529</v>
      </c>
      <c r="T55" s="181" t="s">
        <v>289</v>
      </c>
      <c r="U55" s="159">
        <v>0</v>
      </c>
      <c r="V55" s="159">
        <f t="shared" si="13"/>
        <v>0</v>
      </c>
      <c r="W55" s="159"/>
      <c r="X55" s="159" t="s">
        <v>361</v>
      </c>
      <c r="Y55" s="149"/>
      <c r="Z55" s="149"/>
      <c r="AA55" s="149"/>
      <c r="AB55" s="149"/>
      <c r="AC55" s="149"/>
      <c r="AD55" s="149"/>
      <c r="AE55" s="149"/>
      <c r="AF55" s="149"/>
      <c r="AG55" s="149" t="s">
        <v>1341</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47</v>
      </c>
      <c r="B56" s="176" t="s">
        <v>2341</v>
      </c>
      <c r="C56" s="183" t="s">
        <v>2342</v>
      </c>
      <c r="D56" s="177" t="s">
        <v>509</v>
      </c>
      <c r="E56" s="178">
        <v>9</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529</v>
      </c>
      <c r="T56" s="181" t="s">
        <v>289</v>
      </c>
      <c r="U56" s="159">
        <v>0</v>
      </c>
      <c r="V56" s="159">
        <f t="shared" si="13"/>
        <v>0</v>
      </c>
      <c r="W56" s="159"/>
      <c r="X56" s="159" t="s">
        <v>361</v>
      </c>
      <c r="Y56" s="149"/>
      <c r="Z56" s="149"/>
      <c r="AA56" s="149"/>
      <c r="AB56" s="149"/>
      <c r="AC56" s="149"/>
      <c r="AD56" s="149"/>
      <c r="AE56" s="149"/>
      <c r="AF56" s="149"/>
      <c r="AG56" s="149" t="s">
        <v>1341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48</v>
      </c>
      <c r="B57" s="176" t="s">
        <v>2343</v>
      </c>
      <c r="C57" s="183" t="s">
        <v>2344</v>
      </c>
      <c r="D57" s="177" t="s">
        <v>509</v>
      </c>
      <c r="E57" s="178">
        <v>17</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529</v>
      </c>
      <c r="T57" s="181" t="s">
        <v>289</v>
      </c>
      <c r="U57" s="159">
        <v>0</v>
      </c>
      <c r="V57" s="159">
        <f t="shared" si="13"/>
        <v>0</v>
      </c>
      <c r="W57" s="159"/>
      <c r="X57" s="159" t="s">
        <v>361</v>
      </c>
      <c r="Y57" s="149"/>
      <c r="Z57" s="149"/>
      <c r="AA57" s="149"/>
      <c r="AB57" s="149"/>
      <c r="AC57" s="149"/>
      <c r="AD57" s="149"/>
      <c r="AE57" s="149"/>
      <c r="AF57" s="149"/>
      <c r="AG57" s="149" t="s">
        <v>1341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49</v>
      </c>
      <c r="B58" s="176" t="s">
        <v>2345</v>
      </c>
      <c r="C58" s="183" t="s">
        <v>2346</v>
      </c>
      <c r="D58" s="177" t="s">
        <v>509</v>
      </c>
      <c r="E58" s="178">
        <v>6</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529</v>
      </c>
      <c r="T58" s="181" t="s">
        <v>289</v>
      </c>
      <c r="U58" s="159">
        <v>0</v>
      </c>
      <c r="V58" s="159">
        <f t="shared" si="13"/>
        <v>0</v>
      </c>
      <c r="W58" s="159"/>
      <c r="X58" s="159" t="s">
        <v>361</v>
      </c>
      <c r="Y58" s="149"/>
      <c r="Z58" s="149"/>
      <c r="AA58" s="149"/>
      <c r="AB58" s="149"/>
      <c r="AC58" s="149"/>
      <c r="AD58" s="149"/>
      <c r="AE58" s="149"/>
      <c r="AF58" s="149"/>
      <c r="AG58" s="149" t="s">
        <v>1341</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50</v>
      </c>
      <c r="B59" s="176" t="s">
        <v>2347</v>
      </c>
      <c r="C59" s="183" t="s">
        <v>2348</v>
      </c>
      <c r="D59" s="177" t="s">
        <v>509</v>
      </c>
      <c r="E59" s="178">
        <v>8</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529</v>
      </c>
      <c r="T59" s="181" t="s">
        <v>289</v>
      </c>
      <c r="U59" s="159">
        <v>0</v>
      </c>
      <c r="V59" s="159">
        <f t="shared" si="13"/>
        <v>0</v>
      </c>
      <c r="W59" s="159"/>
      <c r="X59" s="159" t="s">
        <v>361</v>
      </c>
      <c r="Y59" s="149"/>
      <c r="Z59" s="149"/>
      <c r="AA59" s="149"/>
      <c r="AB59" s="149"/>
      <c r="AC59" s="149"/>
      <c r="AD59" s="149"/>
      <c r="AE59" s="149"/>
      <c r="AF59" s="149"/>
      <c r="AG59" s="149" t="s">
        <v>1341</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51</v>
      </c>
      <c r="B60" s="176" t="s">
        <v>2349</v>
      </c>
      <c r="C60" s="183" t="s">
        <v>2350</v>
      </c>
      <c r="D60" s="177" t="s">
        <v>509</v>
      </c>
      <c r="E60" s="178">
        <v>1</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529</v>
      </c>
      <c r="T60" s="181" t="s">
        <v>289</v>
      </c>
      <c r="U60" s="159">
        <v>0</v>
      </c>
      <c r="V60" s="159">
        <f t="shared" si="13"/>
        <v>0</v>
      </c>
      <c r="W60" s="159"/>
      <c r="X60" s="159" t="s">
        <v>361</v>
      </c>
      <c r="Y60" s="149"/>
      <c r="Z60" s="149"/>
      <c r="AA60" s="149"/>
      <c r="AB60" s="149"/>
      <c r="AC60" s="149"/>
      <c r="AD60" s="149"/>
      <c r="AE60" s="149"/>
      <c r="AF60" s="149"/>
      <c r="AG60" s="149" t="s">
        <v>1341</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52</v>
      </c>
      <c r="B61" s="176" t="s">
        <v>2351</v>
      </c>
      <c r="C61" s="183" t="s">
        <v>2352</v>
      </c>
      <c r="D61" s="177" t="s">
        <v>509</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529</v>
      </c>
      <c r="T61" s="181" t="s">
        <v>289</v>
      </c>
      <c r="U61" s="159">
        <v>0</v>
      </c>
      <c r="V61" s="159">
        <f t="shared" si="13"/>
        <v>0</v>
      </c>
      <c r="W61" s="159"/>
      <c r="X61" s="159" t="s">
        <v>361</v>
      </c>
      <c r="Y61" s="149"/>
      <c r="Z61" s="149"/>
      <c r="AA61" s="149"/>
      <c r="AB61" s="149"/>
      <c r="AC61" s="149"/>
      <c r="AD61" s="149"/>
      <c r="AE61" s="149"/>
      <c r="AF61" s="149"/>
      <c r="AG61" s="149" t="s">
        <v>1341</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5">
        <v>53</v>
      </c>
      <c r="B62" s="176" t="s">
        <v>2353</v>
      </c>
      <c r="C62" s="183" t="s">
        <v>2354</v>
      </c>
      <c r="D62" s="177" t="s">
        <v>518</v>
      </c>
      <c r="E62" s="178">
        <v>80</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529</v>
      </c>
      <c r="T62" s="181" t="s">
        <v>289</v>
      </c>
      <c r="U62" s="159">
        <v>0</v>
      </c>
      <c r="V62" s="159">
        <f t="shared" si="13"/>
        <v>0</v>
      </c>
      <c r="W62" s="159"/>
      <c r="X62" s="159" t="s">
        <v>361</v>
      </c>
      <c r="Y62" s="149"/>
      <c r="Z62" s="149"/>
      <c r="AA62" s="149"/>
      <c r="AB62" s="149"/>
      <c r="AC62" s="149"/>
      <c r="AD62" s="149"/>
      <c r="AE62" s="149"/>
      <c r="AF62" s="149"/>
      <c r="AG62" s="149" t="s">
        <v>362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54</v>
      </c>
      <c r="B63" s="176" t="s">
        <v>2355</v>
      </c>
      <c r="C63" s="183" t="s">
        <v>2356</v>
      </c>
      <c r="D63" s="177" t="s">
        <v>518</v>
      </c>
      <c r="E63" s="178">
        <v>120</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529</v>
      </c>
      <c r="T63" s="181" t="s">
        <v>289</v>
      </c>
      <c r="U63" s="159">
        <v>9.5670000000000005E-2</v>
      </c>
      <c r="V63" s="159">
        <f t="shared" si="13"/>
        <v>11.48</v>
      </c>
      <c r="W63" s="159"/>
      <c r="X63" s="159" t="s">
        <v>302</v>
      </c>
      <c r="Y63" s="149"/>
      <c r="Z63" s="149"/>
      <c r="AA63" s="149"/>
      <c r="AB63" s="149"/>
      <c r="AC63" s="149"/>
      <c r="AD63" s="149"/>
      <c r="AE63" s="149"/>
      <c r="AF63" s="149"/>
      <c r="AG63" s="149" t="s">
        <v>1344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55</v>
      </c>
      <c r="B64" s="176" t="s">
        <v>2357</v>
      </c>
      <c r="C64" s="183" t="s">
        <v>2358</v>
      </c>
      <c r="D64" s="177" t="s">
        <v>518</v>
      </c>
      <c r="E64" s="178">
        <v>120</v>
      </c>
      <c r="F64" s="179"/>
      <c r="G64" s="180">
        <f t="shared" si="7"/>
        <v>0</v>
      </c>
      <c r="H64" s="179"/>
      <c r="I64" s="180">
        <f t="shared" si="8"/>
        <v>0</v>
      </c>
      <c r="J64" s="179"/>
      <c r="K64" s="180">
        <f t="shared" si="9"/>
        <v>0</v>
      </c>
      <c r="L64" s="180">
        <v>21</v>
      </c>
      <c r="M64" s="180">
        <f t="shared" si="10"/>
        <v>0</v>
      </c>
      <c r="N64" s="178">
        <v>1.8000000000000001E-4</v>
      </c>
      <c r="O64" s="178">
        <f t="shared" si="11"/>
        <v>0.02</v>
      </c>
      <c r="P64" s="178">
        <v>0</v>
      </c>
      <c r="Q64" s="178">
        <f t="shared" si="12"/>
        <v>0</v>
      </c>
      <c r="R64" s="180"/>
      <c r="S64" s="180" t="s">
        <v>529</v>
      </c>
      <c r="T64" s="181" t="s">
        <v>289</v>
      </c>
      <c r="U64" s="159">
        <v>0</v>
      </c>
      <c r="V64" s="159">
        <f t="shared" si="13"/>
        <v>0</v>
      </c>
      <c r="W64" s="159"/>
      <c r="X64" s="159" t="s">
        <v>361</v>
      </c>
      <c r="Y64" s="149"/>
      <c r="Z64" s="149"/>
      <c r="AA64" s="149"/>
      <c r="AB64" s="149"/>
      <c r="AC64" s="149"/>
      <c r="AD64" s="149"/>
      <c r="AE64" s="149"/>
      <c r="AF64" s="149"/>
      <c r="AG64" s="149" t="s">
        <v>362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56</v>
      </c>
      <c r="B65" s="176" t="s">
        <v>2359</v>
      </c>
      <c r="C65" s="183" t="s">
        <v>2360</v>
      </c>
      <c r="D65" s="177" t="s">
        <v>509</v>
      </c>
      <c r="E65" s="178">
        <v>120</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529</v>
      </c>
      <c r="T65" s="181" t="s">
        <v>289</v>
      </c>
      <c r="U65" s="159">
        <v>0</v>
      </c>
      <c r="V65" s="159">
        <f t="shared" si="13"/>
        <v>0</v>
      </c>
      <c r="W65" s="159"/>
      <c r="X65" s="159" t="s">
        <v>361</v>
      </c>
      <c r="Y65" s="149"/>
      <c r="Z65" s="149"/>
      <c r="AA65" s="149"/>
      <c r="AB65" s="149"/>
      <c r="AC65" s="149"/>
      <c r="AD65" s="149"/>
      <c r="AE65" s="149"/>
      <c r="AF65" s="149"/>
      <c r="AG65" s="149" t="s">
        <v>362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57</v>
      </c>
      <c r="B66" s="176" t="s">
        <v>2361</v>
      </c>
      <c r="C66" s="183" t="s">
        <v>2362</v>
      </c>
      <c r="D66" s="177" t="s">
        <v>518</v>
      </c>
      <c r="E66" s="178">
        <v>60</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529</v>
      </c>
      <c r="T66" s="181" t="s">
        <v>289</v>
      </c>
      <c r="U66" s="159">
        <v>8.2170000000000007E-2</v>
      </c>
      <c r="V66" s="159">
        <f t="shared" si="13"/>
        <v>4.93</v>
      </c>
      <c r="W66" s="159"/>
      <c r="X66" s="159" t="s">
        <v>302</v>
      </c>
      <c r="Y66" s="149"/>
      <c r="Z66" s="149"/>
      <c r="AA66" s="149"/>
      <c r="AB66" s="149"/>
      <c r="AC66" s="149"/>
      <c r="AD66" s="149"/>
      <c r="AE66" s="149"/>
      <c r="AF66" s="149"/>
      <c r="AG66" s="149" t="s">
        <v>1344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58</v>
      </c>
      <c r="B67" s="176" t="s">
        <v>2363</v>
      </c>
      <c r="C67" s="183" t="s">
        <v>2364</v>
      </c>
      <c r="D67" s="177" t="s">
        <v>518</v>
      </c>
      <c r="E67" s="178">
        <v>60</v>
      </c>
      <c r="F67" s="179"/>
      <c r="G67" s="180">
        <f t="shared" si="7"/>
        <v>0</v>
      </c>
      <c r="H67" s="179"/>
      <c r="I67" s="180">
        <f t="shared" si="8"/>
        <v>0</v>
      </c>
      <c r="J67" s="179"/>
      <c r="K67" s="180">
        <f t="shared" si="9"/>
        <v>0</v>
      </c>
      <c r="L67" s="180">
        <v>21</v>
      </c>
      <c r="M67" s="180">
        <f t="shared" si="10"/>
        <v>0</v>
      </c>
      <c r="N67" s="178">
        <v>1.1E-4</v>
      </c>
      <c r="O67" s="178">
        <f t="shared" si="11"/>
        <v>0.01</v>
      </c>
      <c r="P67" s="178">
        <v>0</v>
      </c>
      <c r="Q67" s="178">
        <f t="shared" si="12"/>
        <v>0</v>
      </c>
      <c r="R67" s="180"/>
      <c r="S67" s="180" t="s">
        <v>529</v>
      </c>
      <c r="T67" s="181" t="s">
        <v>289</v>
      </c>
      <c r="U67" s="159">
        <v>0</v>
      </c>
      <c r="V67" s="159">
        <f t="shared" si="13"/>
        <v>0</v>
      </c>
      <c r="W67" s="159"/>
      <c r="X67" s="159" t="s">
        <v>361</v>
      </c>
      <c r="Y67" s="149"/>
      <c r="Z67" s="149"/>
      <c r="AA67" s="149"/>
      <c r="AB67" s="149"/>
      <c r="AC67" s="149"/>
      <c r="AD67" s="149"/>
      <c r="AE67" s="149"/>
      <c r="AF67" s="149"/>
      <c r="AG67" s="149" t="s">
        <v>362</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59</v>
      </c>
      <c r="B68" s="176" t="s">
        <v>2365</v>
      </c>
      <c r="C68" s="183" t="s">
        <v>2366</v>
      </c>
      <c r="D68" s="177" t="s">
        <v>518</v>
      </c>
      <c r="E68" s="178">
        <v>160</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529</v>
      </c>
      <c r="T68" s="181" t="s">
        <v>289</v>
      </c>
      <c r="U68" s="159">
        <v>7.9000000000000001E-2</v>
      </c>
      <c r="V68" s="159">
        <f t="shared" si="13"/>
        <v>12.64</v>
      </c>
      <c r="W68" s="159"/>
      <c r="X68" s="159" t="s">
        <v>302</v>
      </c>
      <c r="Y68" s="149"/>
      <c r="Z68" s="149"/>
      <c r="AA68" s="149"/>
      <c r="AB68" s="149"/>
      <c r="AC68" s="149"/>
      <c r="AD68" s="149"/>
      <c r="AE68" s="149"/>
      <c r="AF68" s="149"/>
      <c r="AG68" s="149" t="s">
        <v>1344</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60</v>
      </c>
      <c r="B69" s="176" t="s">
        <v>2367</v>
      </c>
      <c r="C69" s="183" t="s">
        <v>2368</v>
      </c>
      <c r="D69" s="177" t="s">
        <v>518</v>
      </c>
      <c r="E69" s="178">
        <v>160</v>
      </c>
      <c r="F69" s="179"/>
      <c r="G69" s="180">
        <f t="shared" si="7"/>
        <v>0</v>
      </c>
      <c r="H69" s="179"/>
      <c r="I69" s="180">
        <f t="shared" si="8"/>
        <v>0</v>
      </c>
      <c r="J69" s="179"/>
      <c r="K69" s="180">
        <f t="shared" si="9"/>
        <v>0</v>
      </c>
      <c r="L69" s="180">
        <v>21</v>
      </c>
      <c r="M69" s="180">
        <f t="shared" si="10"/>
        <v>0</v>
      </c>
      <c r="N69" s="178">
        <v>1.1E-4</v>
      </c>
      <c r="O69" s="178">
        <f t="shared" si="11"/>
        <v>0.02</v>
      </c>
      <c r="P69" s="178">
        <v>0</v>
      </c>
      <c r="Q69" s="178">
        <f t="shared" si="12"/>
        <v>0</v>
      </c>
      <c r="R69" s="180"/>
      <c r="S69" s="180" t="s">
        <v>529</v>
      </c>
      <c r="T69" s="181" t="s">
        <v>289</v>
      </c>
      <c r="U69" s="159">
        <v>0</v>
      </c>
      <c r="V69" s="159">
        <f t="shared" si="13"/>
        <v>0</v>
      </c>
      <c r="W69" s="159"/>
      <c r="X69" s="159" t="s">
        <v>361</v>
      </c>
      <c r="Y69" s="149"/>
      <c r="Z69" s="149"/>
      <c r="AA69" s="149"/>
      <c r="AB69" s="149"/>
      <c r="AC69" s="149"/>
      <c r="AD69" s="149"/>
      <c r="AE69" s="149"/>
      <c r="AF69" s="149"/>
      <c r="AG69" s="149" t="s">
        <v>362</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61</v>
      </c>
      <c r="B70" s="176" t="s">
        <v>2369</v>
      </c>
      <c r="C70" s="183" t="s">
        <v>2370</v>
      </c>
      <c r="D70" s="177" t="s">
        <v>509</v>
      </c>
      <c r="E70" s="178">
        <v>160</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529</v>
      </c>
      <c r="T70" s="181" t="s">
        <v>289</v>
      </c>
      <c r="U70" s="159">
        <v>0</v>
      </c>
      <c r="V70" s="159">
        <f t="shared" si="13"/>
        <v>0</v>
      </c>
      <c r="W70" s="159"/>
      <c r="X70" s="159" t="s">
        <v>361</v>
      </c>
      <c r="Y70" s="149"/>
      <c r="Z70" s="149"/>
      <c r="AA70" s="149"/>
      <c r="AB70" s="149"/>
      <c r="AC70" s="149"/>
      <c r="AD70" s="149"/>
      <c r="AE70" s="149"/>
      <c r="AF70" s="149"/>
      <c r="AG70" s="149" t="s">
        <v>362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62</v>
      </c>
      <c r="B71" s="176" t="s">
        <v>2371</v>
      </c>
      <c r="C71" s="183" t="s">
        <v>2372</v>
      </c>
      <c r="D71" s="177" t="s">
        <v>518</v>
      </c>
      <c r="E71" s="178">
        <v>40</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529</v>
      </c>
      <c r="T71" s="181" t="s">
        <v>289</v>
      </c>
      <c r="U71" s="159">
        <v>7.8E-2</v>
      </c>
      <c r="V71" s="159">
        <f t="shared" si="13"/>
        <v>3.12</v>
      </c>
      <c r="W71" s="159"/>
      <c r="X71" s="159" t="s">
        <v>302</v>
      </c>
      <c r="Y71" s="149"/>
      <c r="Z71" s="149"/>
      <c r="AA71" s="149"/>
      <c r="AB71" s="149"/>
      <c r="AC71" s="149"/>
      <c r="AD71" s="149"/>
      <c r="AE71" s="149"/>
      <c r="AF71" s="149"/>
      <c r="AG71" s="149" t="s">
        <v>1344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63</v>
      </c>
      <c r="B72" s="176" t="s">
        <v>2373</v>
      </c>
      <c r="C72" s="183" t="s">
        <v>2374</v>
      </c>
      <c r="D72" s="177" t="s">
        <v>518</v>
      </c>
      <c r="E72" s="178">
        <v>40</v>
      </c>
      <c r="F72" s="179"/>
      <c r="G72" s="180">
        <f t="shared" si="7"/>
        <v>0</v>
      </c>
      <c r="H72" s="179"/>
      <c r="I72" s="180">
        <f t="shared" si="8"/>
        <v>0</v>
      </c>
      <c r="J72" s="179"/>
      <c r="K72" s="180">
        <f t="shared" si="9"/>
        <v>0</v>
      </c>
      <c r="L72" s="180">
        <v>21</v>
      </c>
      <c r="M72" s="180">
        <f t="shared" si="10"/>
        <v>0</v>
      </c>
      <c r="N72" s="178">
        <v>6.0000000000000002E-5</v>
      </c>
      <c r="O72" s="178">
        <f t="shared" si="11"/>
        <v>0</v>
      </c>
      <c r="P72" s="178">
        <v>0</v>
      </c>
      <c r="Q72" s="178">
        <f t="shared" si="12"/>
        <v>0</v>
      </c>
      <c r="R72" s="180"/>
      <c r="S72" s="180" t="s">
        <v>529</v>
      </c>
      <c r="T72" s="181" t="s">
        <v>289</v>
      </c>
      <c r="U72" s="159">
        <v>0</v>
      </c>
      <c r="V72" s="159">
        <f t="shared" si="13"/>
        <v>0</v>
      </c>
      <c r="W72" s="159"/>
      <c r="X72" s="159" t="s">
        <v>361</v>
      </c>
      <c r="Y72" s="149"/>
      <c r="Z72" s="149"/>
      <c r="AA72" s="149"/>
      <c r="AB72" s="149"/>
      <c r="AC72" s="149"/>
      <c r="AD72" s="149"/>
      <c r="AE72" s="149"/>
      <c r="AF72" s="149"/>
      <c r="AG72" s="149" t="s">
        <v>362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64</v>
      </c>
      <c r="B73" s="176" t="s">
        <v>2375</v>
      </c>
      <c r="C73" s="183" t="s">
        <v>2376</v>
      </c>
      <c r="D73" s="177" t="s">
        <v>518</v>
      </c>
      <c r="E73" s="178">
        <v>100</v>
      </c>
      <c r="F73" s="179"/>
      <c r="G73" s="180">
        <f t="shared" si="7"/>
        <v>0</v>
      </c>
      <c r="H73" s="179"/>
      <c r="I73" s="180">
        <f t="shared" si="8"/>
        <v>0</v>
      </c>
      <c r="J73" s="179"/>
      <c r="K73" s="180">
        <f t="shared" si="9"/>
        <v>0</v>
      </c>
      <c r="L73" s="180">
        <v>21</v>
      </c>
      <c r="M73" s="180">
        <f t="shared" si="10"/>
        <v>0</v>
      </c>
      <c r="N73" s="178">
        <v>0</v>
      </c>
      <c r="O73" s="178">
        <f t="shared" si="11"/>
        <v>0</v>
      </c>
      <c r="P73" s="178">
        <v>0</v>
      </c>
      <c r="Q73" s="178">
        <f t="shared" si="12"/>
        <v>0</v>
      </c>
      <c r="R73" s="180"/>
      <c r="S73" s="180" t="s">
        <v>529</v>
      </c>
      <c r="T73" s="181" t="s">
        <v>289</v>
      </c>
      <c r="U73" s="159">
        <v>8.7330000000000005E-2</v>
      </c>
      <c r="V73" s="159">
        <f t="shared" si="13"/>
        <v>8.73</v>
      </c>
      <c r="W73" s="159"/>
      <c r="X73" s="159" t="s">
        <v>302</v>
      </c>
      <c r="Y73" s="149"/>
      <c r="Z73" s="149"/>
      <c r="AA73" s="149"/>
      <c r="AB73" s="149"/>
      <c r="AC73" s="149"/>
      <c r="AD73" s="149"/>
      <c r="AE73" s="149"/>
      <c r="AF73" s="149"/>
      <c r="AG73" s="149" t="s">
        <v>1344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2377</v>
      </c>
      <c r="C74" s="183" t="s">
        <v>2378</v>
      </c>
      <c r="D74" s="177" t="s">
        <v>518</v>
      </c>
      <c r="E74" s="178">
        <v>100</v>
      </c>
      <c r="F74" s="179"/>
      <c r="G74" s="180">
        <f t="shared" si="7"/>
        <v>0</v>
      </c>
      <c r="H74" s="179"/>
      <c r="I74" s="180">
        <f t="shared" si="8"/>
        <v>0</v>
      </c>
      <c r="J74" s="179"/>
      <c r="K74" s="180">
        <f t="shared" si="9"/>
        <v>0</v>
      </c>
      <c r="L74" s="180">
        <v>21</v>
      </c>
      <c r="M74" s="180">
        <f t="shared" si="10"/>
        <v>0</v>
      </c>
      <c r="N74" s="178">
        <v>1.2999999999999999E-4</v>
      </c>
      <c r="O74" s="178">
        <f t="shared" si="11"/>
        <v>0.01</v>
      </c>
      <c r="P74" s="178">
        <v>0</v>
      </c>
      <c r="Q74" s="178">
        <f t="shared" si="12"/>
        <v>0</v>
      </c>
      <c r="R74" s="180"/>
      <c r="S74" s="180" t="s">
        <v>529</v>
      </c>
      <c r="T74" s="181" t="s">
        <v>289</v>
      </c>
      <c r="U74" s="159">
        <v>0</v>
      </c>
      <c r="V74" s="159">
        <f t="shared" si="13"/>
        <v>0</v>
      </c>
      <c r="W74" s="159"/>
      <c r="X74" s="159" t="s">
        <v>361</v>
      </c>
      <c r="Y74" s="149"/>
      <c r="Z74" s="149"/>
      <c r="AA74" s="149"/>
      <c r="AB74" s="149"/>
      <c r="AC74" s="149"/>
      <c r="AD74" s="149"/>
      <c r="AE74" s="149"/>
      <c r="AF74" s="149"/>
      <c r="AG74" s="149" t="s">
        <v>362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2379</v>
      </c>
      <c r="C75" s="183" t="s">
        <v>2380</v>
      </c>
      <c r="D75" s="177" t="s">
        <v>509</v>
      </c>
      <c r="E75" s="178">
        <v>100</v>
      </c>
      <c r="F75" s="179"/>
      <c r="G75" s="180">
        <f t="shared" si="7"/>
        <v>0</v>
      </c>
      <c r="H75" s="179"/>
      <c r="I75" s="180">
        <f t="shared" si="8"/>
        <v>0</v>
      </c>
      <c r="J75" s="179"/>
      <c r="K75" s="180">
        <f t="shared" si="9"/>
        <v>0</v>
      </c>
      <c r="L75" s="180">
        <v>21</v>
      </c>
      <c r="M75" s="180">
        <f t="shared" si="10"/>
        <v>0</v>
      </c>
      <c r="N75" s="178">
        <v>0</v>
      </c>
      <c r="O75" s="178">
        <f t="shared" si="11"/>
        <v>0</v>
      </c>
      <c r="P75" s="178">
        <v>0</v>
      </c>
      <c r="Q75" s="178">
        <f t="shared" si="12"/>
        <v>0</v>
      </c>
      <c r="R75" s="180"/>
      <c r="S75" s="180" t="s">
        <v>529</v>
      </c>
      <c r="T75" s="181" t="s">
        <v>289</v>
      </c>
      <c r="U75" s="159">
        <v>0</v>
      </c>
      <c r="V75" s="159">
        <f t="shared" si="13"/>
        <v>0</v>
      </c>
      <c r="W75" s="159"/>
      <c r="X75" s="159" t="s">
        <v>361</v>
      </c>
      <c r="Y75" s="149"/>
      <c r="Z75" s="149"/>
      <c r="AA75" s="149"/>
      <c r="AB75" s="149"/>
      <c r="AC75" s="149"/>
      <c r="AD75" s="149"/>
      <c r="AE75" s="149"/>
      <c r="AF75" s="149"/>
      <c r="AG75" s="149" t="s">
        <v>362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2381</v>
      </c>
      <c r="C76" s="183" t="s">
        <v>2382</v>
      </c>
      <c r="D76" s="177" t="s">
        <v>518</v>
      </c>
      <c r="E76" s="178">
        <v>20</v>
      </c>
      <c r="F76" s="179"/>
      <c r="G76" s="180">
        <f t="shared" si="7"/>
        <v>0</v>
      </c>
      <c r="H76" s="179"/>
      <c r="I76" s="180">
        <f t="shared" si="8"/>
        <v>0</v>
      </c>
      <c r="J76" s="179"/>
      <c r="K76" s="180">
        <f t="shared" si="9"/>
        <v>0</v>
      </c>
      <c r="L76" s="180">
        <v>21</v>
      </c>
      <c r="M76" s="180">
        <f t="shared" si="10"/>
        <v>0</v>
      </c>
      <c r="N76" s="178">
        <v>0</v>
      </c>
      <c r="O76" s="178">
        <f t="shared" si="11"/>
        <v>0</v>
      </c>
      <c r="P76" s="178">
        <v>0</v>
      </c>
      <c r="Q76" s="178">
        <f t="shared" si="12"/>
        <v>0</v>
      </c>
      <c r="R76" s="180"/>
      <c r="S76" s="180" t="s">
        <v>529</v>
      </c>
      <c r="T76" s="181" t="s">
        <v>289</v>
      </c>
      <c r="U76" s="159">
        <v>8.0170000000000005E-2</v>
      </c>
      <c r="V76" s="159">
        <f t="shared" si="13"/>
        <v>1.6</v>
      </c>
      <c r="W76" s="159"/>
      <c r="X76" s="159" t="s">
        <v>302</v>
      </c>
      <c r="Y76" s="149"/>
      <c r="Z76" s="149"/>
      <c r="AA76" s="149"/>
      <c r="AB76" s="149"/>
      <c r="AC76" s="149"/>
      <c r="AD76" s="149"/>
      <c r="AE76" s="149"/>
      <c r="AF76" s="149"/>
      <c r="AG76" s="149" t="s">
        <v>1344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2373</v>
      </c>
      <c r="C77" s="183" t="s">
        <v>2374</v>
      </c>
      <c r="D77" s="177" t="s">
        <v>518</v>
      </c>
      <c r="E77" s="178">
        <v>20</v>
      </c>
      <c r="F77" s="179"/>
      <c r="G77" s="180">
        <f t="shared" si="7"/>
        <v>0</v>
      </c>
      <c r="H77" s="179"/>
      <c r="I77" s="180">
        <f t="shared" si="8"/>
        <v>0</v>
      </c>
      <c r="J77" s="179"/>
      <c r="K77" s="180">
        <f t="shared" si="9"/>
        <v>0</v>
      </c>
      <c r="L77" s="180">
        <v>21</v>
      </c>
      <c r="M77" s="180">
        <f t="shared" si="10"/>
        <v>0</v>
      </c>
      <c r="N77" s="178">
        <v>6.0000000000000002E-5</v>
      </c>
      <c r="O77" s="178">
        <f t="shared" si="11"/>
        <v>0</v>
      </c>
      <c r="P77" s="178">
        <v>0</v>
      </c>
      <c r="Q77" s="178">
        <f t="shared" si="12"/>
        <v>0</v>
      </c>
      <c r="R77" s="180"/>
      <c r="S77" s="180" t="s">
        <v>529</v>
      </c>
      <c r="T77" s="181" t="s">
        <v>289</v>
      </c>
      <c r="U77" s="159">
        <v>0</v>
      </c>
      <c r="V77" s="159">
        <f t="shared" si="13"/>
        <v>0</v>
      </c>
      <c r="W77" s="159"/>
      <c r="X77" s="159" t="s">
        <v>361</v>
      </c>
      <c r="Y77" s="149"/>
      <c r="Z77" s="149"/>
      <c r="AA77" s="149"/>
      <c r="AB77" s="149"/>
      <c r="AC77" s="149"/>
      <c r="AD77" s="149"/>
      <c r="AE77" s="149"/>
      <c r="AF77" s="149"/>
      <c r="AG77" s="149" t="s">
        <v>362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2383</v>
      </c>
      <c r="C78" s="183" t="s">
        <v>2384</v>
      </c>
      <c r="D78" s="177" t="s">
        <v>2311</v>
      </c>
      <c r="E78" s="178">
        <v>5</v>
      </c>
      <c r="F78" s="179"/>
      <c r="G78" s="180">
        <f t="shared" si="7"/>
        <v>0</v>
      </c>
      <c r="H78" s="179"/>
      <c r="I78" s="180">
        <f t="shared" si="8"/>
        <v>0</v>
      </c>
      <c r="J78" s="179"/>
      <c r="K78" s="180">
        <f t="shared" si="9"/>
        <v>0</v>
      </c>
      <c r="L78" s="180">
        <v>21</v>
      </c>
      <c r="M78" s="180">
        <f t="shared" si="10"/>
        <v>0</v>
      </c>
      <c r="N78" s="178">
        <v>0</v>
      </c>
      <c r="O78" s="178">
        <f t="shared" si="11"/>
        <v>0</v>
      </c>
      <c r="P78" s="178">
        <v>0</v>
      </c>
      <c r="Q78" s="178">
        <f t="shared" si="12"/>
        <v>0</v>
      </c>
      <c r="R78" s="180"/>
      <c r="S78" s="180" t="s">
        <v>529</v>
      </c>
      <c r="T78" s="181" t="s">
        <v>289</v>
      </c>
      <c r="U78" s="159">
        <v>0</v>
      </c>
      <c r="V78" s="159">
        <f t="shared" si="13"/>
        <v>0</v>
      </c>
      <c r="W78" s="159"/>
      <c r="X78" s="159" t="s">
        <v>361</v>
      </c>
      <c r="Y78" s="149"/>
      <c r="Z78" s="149"/>
      <c r="AA78" s="149"/>
      <c r="AB78" s="149"/>
      <c r="AC78" s="149"/>
      <c r="AD78" s="149"/>
      <c r="AE78" s="149"/>
      <c r="AF78" s="149"/>
      <c r="AG78" s="149" t="s">
        <v>362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2385</v>
      </c>
      <c r="C79" s="183" t="s">
        <v>2386</v>
      </c>
      <c r="D79" s="177" t="s">
        <v>518</v>
      </c>
      <c r="E79" s="178">
        <v>50</v>
      </c>
      <c r="F79" s="179"/>
      <c r="G79" s="180">
        <f t="shared" si="7"/>
        <v>0</v>
      </c>
      <c r="H79" s="179"/>
      <c r="I79" s="180">
        <f t="shared" si="8"/>
        <v>0</v>
      </c>
      <c r="J79" s="179"/>
      <c r="K79" s="180">
        <f t="shared" si="9"/>
        <v>0</v>
      </c>
      <c r="L79" s="180">
        <v>21</v>
      </c>
      <c r="M79" s="180">
        <f t="shared" si="10"/>
        <v>0</v>
      </c>
      <c r="N79" s="178">
        <v>0</v>
      </c>
      <c r="O79" s="178">
        <f t="shared" si="11"/>
        <v>0</v>
      </c>
      <c r="P79" s="178">
        <v>0</v>
      </c>
      <c r="Q79" s="178">
        <f t="shared" si="12"/>
        <v>0</v>
      </c>
      <c r="R79" s="180"/>
      <c r="S79" s="180" t="s">
        <v>529</v>
      </c>
      <c r="T79" s="181" t="s">
        <v>289</v>
      </c>
      <c r="U79" s="159">
        <v>0.08</v>
      </c>
      <c r="V79" s="159">
        <f t="shared" si="13"/>
        <v>4</v>
      </c>
      <c r="W79" s="159"/>
      <c r="X79" s="159" t="s">
        <v>302</v>
      </c>
      <c r="Y79" s="149"/>
      <c r="Z79" s="149"/>
      <c r="AA79" s="149"/>
      <c r="AB79" s="149"/>
      <c r="AC79" s="149"/>
      <c r="AD79" s="149"/>
      <c r="AE79" s="149"/>
      <c r="AF79" s="149"/>
      <c r="AG79" s="149" t="s">
        <v>303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2387</v>
      </c>
      <c r="C80" s="183" t="s">
        <v>2388</v>
      </c>
      <c r="D80" s="177" t="s">
        <v>518</v>
      </c>
      <c r="E80" s="178">
        <v>50</v>
      </c>
      <c r="F80" s="179"/>
      <c r="G80" s="180">
        <f t="shared" si="7"/>
        <v>0</v>
      </c>
      <c r="H80" s="179"/>
      <c r="I80" s="180">
        <f t="shared" si="8"/>
        <v>0</v>
      </c>
      <c r="J80" s="179"/>
      <c r="K80" s="180">
        <f t="shared" si="9"/>
        <v>0</v>
      </c>
      <c r="L80" s="180">
        <v>21</v>
      </c>
      <c r="M80" s="180">
        <f t="shared" si="10"/>
        <v>0</v>
      </c>
      <c r="N80" s="178">
        <v>1.9000000000000001E-4</v>
      </c>
      <c r="O80" s="178">
        <f t="shared" si="11"/>
        <v>0.01</v>
      </c>
      <c r="P80" s="178">
        <v>0</v>
      </c>
      <c r="Q80" s="178">
        <f t="shared" si="12"/>
        <v>0</v>
      </c>
      <c r="R80" s="180"/>
      <c r="S80" s="180" t="s">
        <v>529</v>
      </c>
      <c r="T80" s="181" t="s">
        <v>289</v>
      </c>
      <c r="U80" s="159">
        <v>0</v>
      </c>
      <c r="V80" s="159">
        <f t="shared" si="13"/>
        <v>0</v>
      </c>
      <c r="W80" s="159"/>
      <c r="X80" s="159" t="s">
        <v>361</v>
      </c>
      <c r="Y80" s="149"/>
      <c r="Z80" s="149"/>
      <c r="AA80" s="149"/>
      <c r="AB80" s="149"/>
      <c r="AC80" s="149"/>
      <c r="AD80" s="149"/>
      <c r="AE80" s="149"/>
      <c r="AF80" s="149"/>
      <c r="AG80" s="149" t="s">
        <v>362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2389</v>
      </c>
      <c r="C81" s="183" t="s">
        <v>2390</v>
      </c>
      <c r="D81" s="177" t="s">
        <v>518</v>
      </c>
      <c r="E81" s="178">
        <v>6</v>
      </c>
      <c r="F81" s="179"/>
      <c r="G81" s="180">
        <f t="shared" si="7"/>
        <v>0</v>
      </c>
      <c r="H81" s="179"/>
      <c r="I81" s="180">
        <f t="shared" si="8"/>
        <v>0</v>
      </c>
      <c r="J81" s="179"/>
      <c r="K81" s="180">
        <f t="shared" si="9"/>
        <v>0</v>
      </c>
      <c r="L81" s="180">
        <v>21</v>
      </c>
      <c r="M81" s="180">
        <f t="shared" si="10"/>
        <v>0</v>
      </c>
      <c r="N81" s="178">
        <v>0</v>
      </c>
      <c r="O81" s="178">
        <f t="shared" si="11"/>
        <v>0</v>
      </c>
      <c r="P81" s="178">
        <v>0</v>
      </c>
      <c r="Q81" s="178">
        <f t="shared" si="12"/>
        <v>0</v>
      </c>
      <c r="R81" s="180"/>
      <c r="S81" s="180" t="s">
        <v>529</v>
      </c>
      <c r="T81" s="181" t="s">
        <v>289</v>
      </c>
      <c r="U81" s="159">
        <v>0.77400000000000002</v>
      </c>
      <c r="V81" s="159">
        <f t="shared" si="13"/>
        <v>4.6399999999999997</v>
      </c>
      <c r="W81" s="159"/>
      <c r="X81" s="159" t="s">
        <v>302</v>
      </c>
      <c r="Y81" s="149"/>
      <c r="Z81" s="149"/>
      <c r="AA81" s="149"/>
      <c r="AB81" s="149"/>
      <c r="AC81" s="149"/>
      <c r="AD81" s="149"/>
      <c r="AE81" s="149"/>
      <c r="AF81" s="149"/>
      <c r="AG81" s="149" t="s">
        <v>303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2391</v>
      </c>
      <c r="C82" s="183" t="s">
        <v>2392</v>
      </c>
      <c r="D82" s="177" t="s">
        <v>518</v>
      </c>
      <c r="E82" s="178">
        <v>6</v>
      </c>
      <c r="F82" s="179"/>
      <c r="G82" s="180">
        <f t="shared" si="7"/>
        <v>0</v>
      </c>
      <c r="H82" s="179"/>
      <c r="I82" s="180">
        <f t="shared" si="8"/>
        <v>0</v>
      </c>
      <c r="J82" s="179"/>
      <c r="K82" s="180">
        <f t="shared" si="9"/>
        <v>0</v>
      </c>
      <c r="L82" s="180">
        <v>21</v>
      </c>
      <c r="M82" s="180">
        <f t="shared" si="10"/>
        <v>0</v>
      </c>
      <c r="N82" s="178">
        <v>1.371E-2</v>
      </c>
      <c r="O82" s="178">
        <f t="shared" si="11"/>
        <v>0.08</v>
      </c>
      <c r="P82" s="178">
        <v>0</v>
      </c>
      <c r="Q82" s="178">
        <f t="shared" si="12"/>
        <v>0</v>
      </c>
      <c r="R82" s="180"/>
      <c r="S82" s="180" t="s">
        <v>529</v>
      </c>
      <c r="T82" s="181" t="s">
        <v>289</v>
      </c>
      <c r="U82" s="159">
        <v>0</v>
      </c>
      <c r="V82" s="159">
        <f t="shared" si="13"/>
        <v>0</v>
      </c>
      <c r="W82" s="159"/>
      <c r="X82" s="159" t="s">
        <v>361</v>
      </c>
      <c r="Y82" s="149"/>
      <c r="Z82" s="149"/>
      <c r="AA82" s="149"/>
      <c r="AB82" s="149"/>
      <c r="AC82" s="149"/>
      <c r="AD82" s="149"/>
      <c r="AE82" s="149"/>
      <c r="AF82" s="149"/>
      <c r="AG82" s="149" t="s">
        <v>362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2393</v>
      </c>
      <c r="C83" s="183" t="s">
        <v>2394</v>
      </c>
      <c r="D83" s="177" t="s">
        <v>518</v>
      </c>
      <c r="E83" s="178">
        <v>120</v>
      </c>
      <c r="F83" s="179"/>
      <c r="G83" s="180">
        <f t="shared" si="7"/>
        <v>0</v>
      </c>
      <c r="H83" s="179"/>
      <c r="I83" s="180">
        <f t="shared" si="8"/>
        <v>0</v>
      </c>
      <c r="J83" s="179"/>
      <c r="K83" s="180">
        <f t="shared" si="9"/>
        <v>0</v>
      </c>
      <c r="L83" s="180">
        <v>21</v>
      </c>
      <c r="M83" s="180">
        <f t="shared" si="10"/>
        <v>0</v>
      </c>
      <c r="N83" s="178">
        <v>0</v>
      </c>
      <c r="O83" s="178">
        <f t="shared" si="11"/>
        <v>0</v>
      </c>
      <c r="P83" s="178">
        <v>0</v>
      </c>
      <c r="Q83" s="178">
        <f t="shared" si="12"/>
        <v>0</v>
      </c>
      <c r="R83" s="180"/>
      <c r="S83" s="180" t="s">
        <v>529</v>
      </c>
      <c r="T83" s="181" t="s">
        <v>289</v>
      </c>
      <c r="U83" s="159">
        <v>0.434</v>
      </c>
      <c r="V83" s="159">
        <f t="shared" si="13"/>
        <v>52.08</v>
      </c>
      <c r="W83" s="159"/>
      <c r="X83" s="159" t="s">
        <v>302</v>
      </c>
      <c r="Y83" s="149"/>
      <c r="Z83" s="149"/>
      <c r="AA83" s="149"/>
      <c r="AB83" s="149"/>
      <c r="AC83" s="149"/>
      <c r="AD83" s="149"/>
      <c r="AE83" s="149"/>
      <c r="AF83" s="149"/>
      <c r="AG83" s="149" t="s">
        <v>303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2395</v>
      </c>
      <c r="C84" s="183" t="s">
        <v>2396</v>
      </c>
      <c r="D84" s="177" t="s">
        <v>518</v>
      </c>
      <c r="E84" s="178">
        <v>120</v>
      </c>
      <c r="F84" s="179"/>
      <c r="G84" s="180">
        <f t="shared" si="7"/>
        <v>0</v>
      </c>
      <c r="H84" s="179"/>
      <c r="I84" s="180">
        <f t="shared" si="8"/>
        <v>0</v>
      </c>
      <c r="J84" s="179"/>
      <c r="K84" s="180">
        <f t="shared" si="9"/>
        <v>0</v>
      </c>
      <c r="L84" s="180">
        <v>21</v>
      </c>
      <c r="M84" s="180">
        <f t="shared" si="10"/>
        <v>0</v>
      </c>
      <c r="N84" s="178">
        <v>6.1199999999999996E-3</v>
      </c>
      <c r="O84" s="178">
        <f t="shared" si="11"/>
        <v>0.73</v>
      </c>
      <c r="P84" s="178">
        <v>0</v>
      </c>
      <c r="Q84" s="178">
        <f t="shared" si="12"/>
        <v>0</v>
      </c>
      <c r="R84" s="180"/>
      <c r="S84" s="180" t="s">
        <v>529</v>
      </c>
      <c r="T84" s="181" t="s">
        <v>289</v>
      </c>
      <c r="U84" s="159">
        <v>0</v>
      </c>
      <c r="V84" s="159">
        <f t="shared" si="13"/>
        <v>0</v>
      </c>
      <c r="W84" s="159"/>
      <c r="X84" s="159" t="s">
        <v>361</v>
      </c>
      <c r="Y84" s="149"/>
      <c r="Z84" s="149"/>
      <c r="AA84" s="149"/>
      <c r="AB84" s="149"/>
      <c r="AC84" s="149"/>
      <c r="AD84" s="149"/>
      <c r="AE84" s="149"/>
      <c r="AF84" s="149"/>
      <c r="AG84" s="149" t="s">
        <v>362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5">
        <v>76</v>
      </c>
      <c r="B85" s="176" t="s">
        <v>2397</v>
      </c>
      <c r="C85" s="183" t="s">
        <v>2398</v>
      </c>
      <c r="D85" s="177" t="s">
        <v>509</v>
      </c>
      <c r="E85" s="178">
        <v>246</v>
      </c>
      <c r="F85" s="179"/>
      <c r="G85" s="180">
        <f t="shared" si="7"/>
        <v>0</v>
      </c>
      <c r="H85" s="179"/>
      <c r="I85" s="180">
        <f t="shared" si="8"/>
        <v>0</v>
      </c>
      <c r="J85" s="179"/>
      <c r="K85" s="180">
        <f t="shared" si="9"/>
        <v>0</v>
      </c>
      <c r="L85" s="180">
        <v>21</v>
      </c>
      <c r="M85" s="180">
        <f t="shared" si="10"/>
        <v>0</v>
      </c>
      <c r="N85" s="178">
        <v>2.0000000000000002E-5</v>
      </c>
      <c r="O85" s="178">
        <f t="shared" si="11"/>
        <v>0</v>
      </c>
      <c r="P85" s="178">
        <v>0</v>
      </c>
      <c r="Q85" s="178">
        <f t="shared" si="12"/>
        <v>0</v>
      </c>
      <c r="R85" s="180"/>
      <c r="S85" s="180" t="s">
        <v>529</v>
      </c>
      <c r="T85" s="181" t="s">
        <v>289</v>
      </c>
      <c r="U85" s="159">
        <v>0</v>
      </c>
      <c r="V85" s="159">
        <f t="shared" si="13"/>
        <v>0</v>
      </c>
      <c r="W85" s="159"/>
      <c r="X85" s="159" t="s">
        <v>361</v>
      </c>
      <c r="Y85" s="149"/>
      <c r="Z85" s="149"/>
      <c r="AA85" s="149"/>
      <c r="AB85" s="149"/>
      <c r="AC85" s="149"/>
      <c r="AD85" s="149"/>
      <c r="AE85" s="149"/>
      <c r="AF85" s="149"/>
      <c r="AG85" s="149" t="s">
        <v>362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5">
        <v>77</v>
      </c>
      <c r="B86" s="176" t="s">
        <v>2399</v>
      </c>
      <c r="C86" s="183" t="s">
        <v>2400</v>
      </c>
      <c r="D86" s="177" t="s">
        <v>509</v>
      </c>
      <c r="E86" s="178">
        <v>246</v>
      </c>
      <c r="F86" s="179"/>
      <c r="G86" s="180">
        <f t="shared" si="7"/>
        <v>0</v>
      </c>
      <c r="H86" s="179"/>
      <c r="I86" s="180">
        <f t="shared" si="8"/>
        <v>0</v>
      </c>
      <c r="J86" s="179"/>
      <c r="K86" s="180">
        <f t="shared" si="9"/>
        <v>0</v>
      </c>
      <c r="L86" s="180">
        <v>21</v>
      </c>
      <c r="M86" s="180">
        <f t="shared" si="10"/>
        <v>0</v>
      </c>
      <c r="N86" s="178">
        <v>0</v>
      </c>
      <c r="O86" s="178">
        <f t="shared" si="11"/>
        <v>0</v>
      </c>
      <c r="P86" s="178">
        <v>0</v>
      </c>
      <c r="Q86" s="178">
        <f t="shared" si="12"/>
        <v>0</v>
      </c>
      <c r="R86" s="180"/>
      <c r="S86" s="180" t="s">
        <v>529</v>
      </c>
      <c r="T86" s="181" t="s">
        <v>289</v>
      </c>
      <c r="U86" s="159">
        <v>0</v>
      </c>
      <c r="V86" s="159">
        <f t="shared" si="13"/>
        <v>0</v>
      </c>
      <c r="W86" s="159"/>
      <c r="X86" s="159" t="s">
        <v>361</v>
      </c>
      <c r="Y86" s="149"/>
      <c r="Z86" s="149"/>
      <c r="AA86" s="149"/>
      <c r="AB86" s="149"/>
      <c r="AC86" s="149"/>
      <c r="AD86" s="149"/>
      <c r="AE86" s="149"/>
      <c r="AF86" s="149"/>
      <c r="AG86" s="149" t="s">
        <v>362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78</v>
      </c>
      <c r="B87" s="176" t="s">
        <v>2401</v>
      </c>
      <c r="C87" s="183" t="s">
        <v>2402</v>
      </c>
      <c r="D87" s="177" t="s">
        <v>2403</v>
      </c>
      <c r="E87" s="178">
        <v>0.246</v>
      </c>
      <c r="F87" s="179"/>
      <c r="G87" s="180">
        <f t="shared" si="7"/>
        <v>0</v>
      </c>
      <c r="H87" s="179"/>
      <c r="I87" s="180">
        <f t="shared" si="8"/>
        <v>0</v>
      </c>
      <c r="J87" s="179"/>
      <c r="K87" s="180">
        <f t="shared" si="9"/>
        <v>0</v>
      </c>
      <c r="L87" s="180">
        <v>21</v>
      </c>
      <c r="M87" s="180">
        <f t="shared" si="10"/>
        <v>0</v>
      </c>
      <c r="N87" s="178">
        <v>0.01</v>
      </c>
      <c r="O87" s="178">
        <f t="shared" si="11"/>
        <v>0</v>
      </c>
      <c r="P87" s="178">
        <v>0</v>
      </c>
      <c r="Q87" s="178">
        <f t="shared" si="12"/>
        <v>0</v>
      </c>
      <c r="R87" s="180"/>
      <c r="S87" s="180" t="s">
        <v>529</v>
      </c>
      <c r="T87" s="181" t="s">
        <v>289</v>
      </c>
      <c r="U87" s="159">
        <v>0</v>
      </c>
      <c r="V87" s="159">
        <f t="shared" si="13"/>
        <v>0</v>
      </c>
      <c r="W87" s="159"/>
      <c r="X87" s="159" t="s">
        <v>361</v>
      </c>
      <c r="Y87" s="149"/>
      <c r="Z87" s="149"/>
      <c r="AA87" s="149"/>
      <c r="AB87" s="149"/>
      <c r="AC87" s="149"/>
      <c r="AD87" s="149"/>
      <c r="AE87" s="149"/>
      <c r="AF87" s="149"/>
      <c r="AG87" s="149" t="s">
        <v>362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79</v>
      </c>
      <c r="B88" s="176" t="s">
        <v>2404</v>
      </c>
      <c r="C88" s="183" t="s">
        <v>2405</v>
      </c>
      <c r="D88" s="177" t="s">
        <v>509</v>
      </c>
      <c r="E88" s="178">
        <v>123</v>
      </c>
      <c r="F88" s="179"/>
      <c r="G88" s="180">
        <f t="shared" si="7"/>
        <v>0</v>
      </c>
      <c r="H88" s="179"/>
      <c r="I88" s="180">
        <f t="shared" si="8"/>
        <v>0</v>
      </c>
      <c r="J88" s="179"/>
      <c r="K88" s="180">
        <f t="shared" si="9"/>
        <v>0</v>
      </c>
      <c r="L88" s="180">
        <v>21</v>
      </c>
      <c r="M88" s="180">
        <f t="shared" si="10"/>
        <v>0</v>
      </c>
      <c r="N88" s="178">
        <v>0</v>
      </c>
      <c r="O88" s="178">
        <f t="shared" si="11"/>
        <v>0</v>
      </c>
      <c r="P88" s="178">
        <v>0</v>
      </c>
      <c r="Q88" s="178">
        <f t="shared" si="12"/>
        <v>0</v>
      </c>
      <c r="R88" s="180"/>
      <c r="S88" s="180" t="s">
        <v>529</v>
      </c>
      <c r="T88" s="181" t="s">
        <v>289</v>
      </c>
      <c r="U88" s="159">
        <v>0</v>
      </c>
      <c r="V88" s="159">
        <f t="shared" si="13"/>
        <v>0</v>
      </c>
      <c r="W88" s="159"/>
      <c r="X88" s="159" t="s">
        <v>361</v>
      </c>
      <c r="Y88" s="149"/>
      <c r="Z88" s="149"/>
      <c r="AA88" s="149"/>
      <c r="AB88" s="149"/>
      <c r="AC88" s="149"/>
      <c r="AD88" s="149"/>
      <c r="AE88" s="149"/>
      <c r="AF88" s="149"/>
      <c r="AG88" s="149" t="s">
        <v>362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80</v>
      </c>
      <c r="B89" s="169" t="s">
        <v>2406</v>
      </c>
      <c r="C89" s="184" t="s">
        <v>2407</v>
      </c>
      <c r="D89" s="170" t="s">
        <v>518</v>
      </c>
      <c r="E89" s="171">
        <v>20</v>
      </c>
      <c r="F89" s="172"/>
      <c r="G89" s="173">
        <f t="shared" si="7"/>
        <v>0</v>
      </c>
      <c r="H89" s="172"/>
      <c r="I89" s="173">
        <f t="shared" si="8"/>
        <v>0</v>
      </c>
      <c r="J89" s="172"/>
      <c r="K89" s="173">
        <f t="shared" si="9"/>
        <v>0</v>
      </c>
      <c r="L89" s="173">
        <v>21</v>
      </c>
      <c r="M89" s="173">
        <f t="shared" si="10"/>
        <v>0</v>
      </c>
      <c r="N89" s="171">
        <v>3.1E-4</v>
      </c>
      <c r="O89" s="171">
        <f t="shared" si="11"/>
        <v>0.01</v>
      </c>
      <c r="P89" s="171">
        <v>0</v>
      </c>
      <c r="Q89" s="171">
        <f t="shared" si="12"/>
        <v>0</v>
      </c>
      <c r="R89" s="173"/>
      <c r="S89" s="173" t="s">
        <v>529</v>
      </c>
      <c r="T89" s="174" t="s">
        <v>289</v>
      </c>
      <c r="U89" s="159">
        <v>0</v>
      </c>
      <c r="V89" s="159">
        <f t="shared" si="13"/>
        <v>0</v>
      </c>
      <c r="W89" s="159"/>
      <c r="X89" s="159" t="s">
        <v>361</v>
      </c>
      <c r="Y89" s="149"/>
      <c r="Z89" s="149"/>
      <c r="AA89" s="149"/>
      <c r="AB89" s="149"/>
      <c r="AC89" s="149"/>
      <c r="AD89" s="149"/>
      <c r="AE89" s="149"/>
      <c r="AF89" s="149"/>
      <c r="AG89" s="149" t="s">
        <v>362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3"/>
      <c r="B90" s="4"/>
      <c r="C90" s="185"/>
      <c r="D90" s="6"/>
      <c r="E90" s="3"/>
      <c r="F90" s="3"/>
      <c r="G90" s="3"/>
      <c r="H90" s="3"/>
      <c r="I90" s="3"/>
      <c r="J90" s="3"/>
      <c r="K90" s="3"/>
      <c r="L90" s="3"/>
      <c r="M90" s="3"/>
      <c r="N90" s="3"/>
      <c r="O90" s="3"/>
      <c r="P90" s="3"/>
      <c r="Q90" s="3"/>
      <c r="R90" s="3"/>
      <c r="S90" s="3"/>
      <c r="T90" s="3"/>
      <c r="U90" s="3"/>
      <c r="V90" s="3"/>
      <c r="W90" s="3"/>
      <c r="X90" s="3"/>
      <c r="AE90">
        <v>15</v>
      </c>
      <c r="AF90">
        <v>21</v>
      </c>
      <c r="AG90" t="s">
        <v>270</v>
      </c>
    </row>
    <row r="91" spans="1:60" x14ac:dyDescent="0.2">
      <c r="A91" s="152"/>
      <c r="B91" s="153" t="s">
        <v>29</v>
      </c>
      <c r="C91" s="186"/>
      <c r="D91" s="154"/>
      <c r="E91" s="155"/>
      <c r="F91" s="155"/>
      <c r="G91" s="167">
        <f>G8</f>
        <v>0</v>
      </c>
      <c r="H91" s="3"/>
      <c r="I91" s="3"/>
      <c r="J91" s="3"/>
      <c r="K91" s="3"/>
      <c r="L91" s="3"/>
      <c r="M91" s="3"/>
      <c r="N91" s="3"/>
      <c r="O91" s="3"/>
      <c r="P91" s="3"/>
      <c r="Q91" s="3"/>
      <c r="R91" s="3"/>
      <c r="S91" s="3"/>
      <c r="T91" s="3"/>
      <c r="U91" s="3"/>
      <c r="V91" s="3"/>
      <c r="W91" s="3"/>
      <c r="X91" s="3"/>
      <c r="AE91">
        <f>SUMIF(L7:L89,AE90,G7:G89)</f>
        <v>0</v>
      </c>
      <c r="AF91">
        <f>SUMIF(L7:L89,AF90,G7:G89)</f>
        <v>0</v>
      </c>
      <c r="AG91" t="s">
        <v>296</v>
      </c>
    </row>
    <row r="92" spans="1:60" x14ac:dyDescent="0.2">
      <c r="C92" s="187"/>
      <c r="D92" s="10"/>
      <c r="AG92" t="s">
        <v>297</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5" t="s">
        <v>2509</v>
      </c>
      <c r="B1" s="255"/>
      <c r="C1" s="255"/>
      <c r="D1" s="255"/>
      <c r="E1" s="255"/>
      <c r="F1" s="255"/>
      <c r="G1" s="255"/>
      <c r="AG1" t="s">
        <v>256</v>
      </c>
    </row>
    <row r="2" spans="1:60" ht="25.15" customHeight="1" x14ac:dyDescent="0.2">
      <c r="A2" s="141" t="s">
        <v>7</v>
      </c>
      <c r="B2" s="49" t="s">
        <v>42</v>
      </c>
      <c r="C2" s="256" t="s">
        <v>43</v>
      </c>
      <c r="D2" s="257"/>
      <c r="E2" s="257"/>
      <c r="F2" s="257"/>
      <c r="G2" s="258"/>
      <c r="AG2" t="s">
        <v>257</v>
      </c>
    </row>
    <row r="3" spans="1:60" ht="25.15" customHeight="1" x14ac:dyDescent="0.2">
      <c r="A3" s="141" t="s">
        <v>8</v>
      </c>
      <c r="B3" s="49" t="s">
        <v>55</v>
      </c>
      <c r="C3" s="256" t="s">
        <v>56</v>
      </c>
      <c r="D3" s="257"/>
      <c r="E3" s="257"/>
      <c r="F3" s="257"/>
      <c r="G3" s="258"/>
      <c r="AC3" s="123" t="s">
        <v>257</v>
      </c>
      <c r="AG3" t="s">
        <v>260</v>
      </c>
    </row>
    <row r="4" spans="1:60" ht="25.15" customHeight="1" x14ac:dyDescent="0.2">
      <c r="A4" s="142" t="s">
        <v>9</v>
      </c>
      <c r="B4" s="143" t="s">
        <v>75</v>
      </c>
      <c r="C4" s="259" t="s">
        <v>76</v>
      </c>
      <c r="D4" s="260"/>
      <c r="E4" s="260"/>
      <c r="F4" s="260"/>
      <c r="G4" s="261"/>
      <c r="AG4" t="s">
        <v>261</v>
      </c>
    </row>
    <row r="5" spans="1:60" x14ac:dyDescent="0.2">
      <c r="D5" s="10"/>
    </row>
    <row r="6" spans="1:60" ht="38.25" x14ac:dyDescent="0.2">
      <c r="A6" s="145" t="s">
        <v>262</v>
      </c>
      <c r="B6" s="147" t="s">
        <v>263</v>
      </c>
      <c r="C6" s="147" t="s">
        <v>264</v>
      </c>
      <c r="D6" s="146" t="s">
        <v>265</v>
      </c>
      <c r="E6" s="145" t="s">
        <v>266</v>
      </c>
      <c r="F6" s="144" t="s">
        <v>267</v>
      </c>
      <c r="G6" s="145" t="s">
        <v>29</v>
      </c>
      <c r="H6" s="148" t="s">
        <v>30</v>
      </c>
      <c r="I6" s="148" t="s">
        <v>268</v>
      </c>
      <c r="J6" s="148" t="s">
        <v>31</v>
      </c>
      <c r="K6" s="148" t="s">
        <v>269</v>
      </c>
      <c r="L6" s="148" t="s">
        <v>270</v>
      </c>
      <c r="M6" s="148" t="s">
        <v>271</v>
      </c>
      <c r="N6" s="148" t="s">
        <v>272</v>
      </c>
      <c r="O6" s="148" t="s">
        <v>273</v>
      </c>
      <c r="P6" s="148" t="s">
        <v>274</v>
      </c>
      <c r="Q6" s="148" t="s">
        <v>275</v>
      </c>
      <c r="R6" s="148" t="s">
        <v>276</v>
      </c>
      <c r="S6" s="148" t="s">
        <v>277</v>
      </c>
      <c r="T6" s="148" t="s">
        <v>278</v>
      </c>
      <c r="U6" s="148" t="s">
        <v>279</v>
      </c>
      <c r="V6" s="148" t="s">
        <v>280</v>
      </c>
      <c r="W6" s="148" t="s">
        <v>281</v>
      </c>
      <c r="X6" s="148" t="s">
        <v>282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
      <c r="A8" s="161" t="s">
        <v>283</v>
      </c>
      <c r="B8" s="162" t="s">
        <v>247</v>
      </c>
      <c r="C8" s="182" t="s">
        <v>248</v>
      </c>
      <c r="D8" s="163"/>
      <c r="E8" s="164"/>
      <c r="F8" s="165"/>
      <c r="G8" s="165">
        <f>SUMIF(AG9:AG44,"&lt;&gt;NOR",G9:G44)</f>
        <v>0</v>
      </c>
      <c r="H8" s="165"/>
      <c r="I8" s="165">
        <f>SUM(I9:I44)</f>
        <v>0</v>
      </c>
      <c r="J8" s="165"/>
      <c r="K8" s="165">
        <f>SUM(K9:K44)</f>
        <v>0</v>
      </c>
      <c r="L8" s="165"/>
      <c r="M8" s="165">
        <f>SUM(M9:M44)</f>
        <v>0</v>
      </c>
      <c r="N8" s="164"/>
      <c r="O8" s="164">
        <f>SUM(O9:O44)</f>
        <v>0.5</v>
      </c>
      <c r="P8" s="164"/>
      <c r="Q8" s="164">
        <f>SUM(Q9:Q44)</f>
        <v>0</v>
      </c>
      <c r="R8" s="165"/>
      <c r="S8" s="165"/>
      <c r="T8" s="166"/>
      <c r="U8" s="160"/>
      <c r="V8" s="160">
        <f>SUM(V9:V44)</f>
        <v>306.74</v>
      </c>
      <c r="W8" s="160"/>
      <c r="X8" s="160"/>
      <c r="AG8" t="s">
        <v>284</v>
      </c>
    </row>
    <row r="9" spans="1:60" ht="22.5" outlineLevel="1" x14ac:dyDescent="0.2">
      <c r="A9" s="175">
        <v>1</v>
      </c>
      <c r="B9" s="176" t="s">
        <v>2408</v>
      </c>
      <c r="C9" s="183" t="s">
        <v>2409</v>
      </c>
      <c r="D9" s="177" t="s">
        <v>518</v>
      </c>
      <c r="E9" s="178">
        <v>215</v>
      </c>
      <c r="F9" s="179"/>
      <c r="G9" s="180">
        <f t="shared" ref="G9:G36" si="0">ROUND(E9*F9,2)</f>
        <v>0</v>
      </c>
      <c r="H9" s="179"/>
      <c r="I9" s="180">
        <f t="shared" ref="I9:I36" si="1">ROUND(E9*H9,2)</f>
        <v>0</v>
      </c>
      <c r="J9" s="179"/>
      <c r="K9" s="180">
        <f t="shared" ref="K9:K36" si="2">ROUND(E9*J9,2)</f>
        <v>0</v>
      </c>
      <c r="L9" s="180">
        <v>21</v>
      </c>
      <c r="M9" s="180">
        <f t="shared" ref="M9:M36" si="3">G9*(1+L9/100)</f>
        <v>0</v>
      </c>
      <c r="N9" s="178">
        <v>7.9000000000000001E-4</v>
      </c>
      <c r="O9" s="178">
        <f t="shared" ref="O9:O36" si="4">ROUND(E9*N9,2)</f>
        <v>0.17</v>
      </c>
      <c r="P9" s="178">
        <v>0</v>
      </c>
      <c r="Q9" s="178">
        <f t="shared" ref="Q9:Q36" si="5">ROUND(E9*P9,2)</f>
        <v>0</v>
      </c>
      <c r="R9" s="180"/>
      <c r="S9" s="180" t="s">
        <v>529</v>
      </c>
      <c r="T9" s="181" t="s">
        <v>289</v>
      </c>
      <c r="U9" s="159">
        <v>0.13</v>
      </c>
      <c r="V9" s="159">
        <f t="shared" ref="V9:V36" si="6">ROUND(E9*U9,2)</f>
        <v>27.95</v>
      </c>
      <c r="W9" s="159"/>
      <c r="X9" s="159" t="s">
        <v>302</v>
      </c>
      <c r="Y9" s="149"/>
      <c r="Z9" s="149"/>
      <c r="AA9" s="149"/>
      <c r="AB9" s="149"/>
      <c r="AC9" s="149"/>
      <c r="AD9" s="149"/>
      <c r="AE9" s="149"/>
      <c r="AF9" s="149"/>
      <c r="AG9" s="149" t="s">
        <v>2410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2411</v>
      </c>
      <c r="C10" s="183" t="s">
        <v>2412</v>
      </c>
      <c r="D10" s="177" t="s">
        <v>509</v>
      </c>
      <c r="E10" s="178">
        <v>19</v>
      </c>
      <c r="F10" s="179"/>
      <c r="G10" s="180">
        <f t="shared" si="0"/>
        <v>0</v>
      </c>
      <c r="H10" s="179"/>
      <c r="I10" s="180">
        <f t="shared" si="1"/>
        <v>0</v>
      </c>
      <c r="J10" s="179"/>
      <c r="K10" s="180">
        <f t="shared" si="2"/>
        <v>0</v>
      </c>
      <c r="L10" s="180">
        <v>21</v>
      </c>
      <c r="M10" s="180">
        <f t="shared" si="3"/>
        <v>0</v>
      </c>
      <c r="N10" s="178">
        <v>7.77E-3</v>
      </c>
      <c r="O10" s="178">
        <f t="shared" si="4"/>
        <v>0.15</v>
      </c>
      <c r="P10" s="178">
        <v>0</v>
      </c>
      <c r="Q10" s="178">
        <f t="shared" si="5"/>
        <v>0</v>
      </c>
      <c r="R10" s="180"/>
      <c r="S10" s="180" t="s">
        <v>529</v>
      </c>
      <c r="T10" s="181" t="s">
        <v>289</v>
      </c>
      <c r="U10" s="159">
        <v>1.4546699999999999</v>
      </c>
      <c r="V10" s="159">
        <f t="shared" si="6"/>
        <v>27.64</v>
      </c>
      <c r="W10" s="159"/>
      <c r="X10" s="159" t="s">
        <v>302</v>
      </c>
      <c r="Y10" s="149"/>
      <c r="Z10" s="149"/>
      <c r="AA10" s="149"/>
      <c r="AB10" s="149"/>
      <c r="AC10" s="149"/>
      <c r="AD10" s="149"/>
      <c r="AE10" s="149"/>
      <c r="AF10" s="149"/>
      <c r="AG10" s="149" t="s">
        <v>2410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2413</v>
      </c>
      <c r="C11" s="183" t="s">
        <v>2414</v>
      </c>
      <c r="D11" s="177" t="s">
        <v>518</v>
      </c>
      <c r="E11" s="178">
        <v>260</v>
      </c>
      <c r="F11" s="179"/>
      <c r="G11" s="180">
        <f t="shared" si="0"/>
        <v>0</v>
      </c>
      <c r="H11" s="179"/>
      <c r="I11" s="180">
        <f t="shared" si="1"/>
        <v>0</v>
      </c>
      <c r="J11" s="179"/>
      <c r="K11" s="180">
        <f t="shared" si="2"/>
        <v>0</v>
      </c>
      <c r="L11" s="180">
        <v>21</v>
      </c>
      <c r="M11" s="180">
        <f t="shared" si="3"/>
        <v>0</v>
      </c>
      <c r="N11" s="178">
        <v>2.0000000000000001E-4</v>
      </c>
      <c r="O11" s="178">
        <f t="shared" si="4"/>
        <v>0.05</v>
      </c>
      <c r="P11" s="178">
        <v>0</v>
      </c>
      <c r="Q11" s="178">
        <f t="shared" si="5"/>
        <v>0</v>
      </c>
      <c r="R11" s="180"/>
      <c r="S11" s="180" t="s">
        <v>529</v>
      </c>
      <c r="T11" s="181" t="s">
        <v>289</v>
      </c>
      <c r="U11" s="159">
        <v>9.1219999999999996E-2</v>
      </c>
      <c r="V11" s="159">
        <f t="shared" si="6"/>
        <v>23.72</v>
      </c>
      <c r="W11" s="159"/>
      <c r="X11" s="159" t="s">
        <v>302</v>
      </c>
      <c r="Y11" s="149"/>
      <c r="Z11" s="149"/>
      <c r="AA11" s="149"/>
      <c r="AB11" s="149"/>
      <c r="AC11" s="149"/>
      <c r="AD11" s="149"/>
      <c r="AE11" s="149"/>
      <c r="AF11" s="149"/>
      <c r="AG11" s="149" t="s">
        <v>2410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2415</v>
      </c>
      <c r="C12" s="183" t="s">
        <v>2416</v>
      </c>
      <c r="D12" s="177" t="s">
        <v>509</v>
      </c>
      <c r="E12" s="178">
        <v>260</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529</v>
      </c>
      <c r="T12" s="181" t="s">
        <v>289</v>
      </c>
      <c r="U12" s="159">
        <v>0</v>
      </c>
      <c r="V12" s="159">
        <f t="shared" si="6"/>
        <v>0</v>
      </c>
      <c r="W12" s="159"/>
      <c r="X12" s="159" t="s">
        <v>302</v>
      </c>
      <c r="Y12" s="149"/>
      <c r="Z12" s="149"/>
      <c r="AA12" s="149"/>
      <c r="AB12" s="149"/>
      <c r="AC12" s="149"/>
      <c r="AD12" s="149"/>
      <c r="AE12" s="149"/>
      <c r="AF12" s="149"/>
      <c r="AG12" s="149" t="s">
        <v>2410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5">
        <v>5</v>
      </c>
      <c r="B13" s="176" t="s">
        <v>2417</v>
      </c>
      <c r="C13" s="183" t="s">
        <v>2418</v>
      </c>
      <c r="D13" s="177" t="s">
        <v>509</v>
      </c>
      <c r="E13" s="178">
        <v>8</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529</v>
      </c>
      <c r="T13" s="181" t="s">
        <v>289</v>
      </c>
      <c r="U13" s="159">
        <v>0</v>
      </c>
      <c r="V13" s="159">
        <f t="shared" si="6"/>
        <v>0</v>
      </c>
      <c r="W13" s="159"/>
      <c r="X13" s="159" t="s">
        <v>361</v>
      </c>
      <c r="Y13" s="149"/>
      <c r="Z13" s="149"/>
      <c r="AA13" s="149"/>
      <c r="AB13" s="149"/>
      <c r="AC13" s="149"/>
      <c r="AD13" s="149"/>
      <c r="AE13" s="149"/>
      <c r="AF13" s="149"/>
      <c r="AG13" s="149" t="s">
        <v>1341</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2419</v>
      </c>
      <c r="C14" s="183" t="s">
        <v>2420</v>
      </c>
      <c r="D14" s="177" t="s">
        <v>518</v>
      </c>
      <c r="E14" s="178">
        <v>70</v>
      </c>
      <c r="F14" s="179"/>
      <c r="G14" s="180">
        <f t="shared" si="0"/>
        <v>0</v>
      </c>
      <c r="H14" s="179"/>
      <c r="I14" s="180">
        <f t="shared" si="1"/>
        <v>0</v>
      </c>
      <c r="J14" s="179"/>
      <c r="K14" s="180">
        <f t="shared" si="2"/>
        <v>0</v>
      </c>
      <c r="L14" s="180">
        <v>21</v>
      </c>
      <c r="M14" s="180">
        <f t="shared" si="3"/>
        <v>0</v>
      </c>
      <c r="N14" s="178">
        <v>6.8999999999999997E-4</v>
      </c>
      <c r="O14" s="178">
        <f t="shared" si="4"/>
        <v>0.05</v>
      </c>
      <c r="P14" s="178">
        <v>0</v>
      </c>
      <c r="Q14" s="178">
        <f t="shared" si="5"/>
        <v>0</v>
      </c>
      <c r="R14" s="180"/>
      <c r="S14" s="180" t="s">
        <v>529</v>
      </c>
      <c r="T14" s="181" t="s">
        <v>289</v>
      </c>
      <c r="U14" s="159">
        <v>0.17917</v>
      </c>
      <c r="V14" s="159">
        <f t="shared" si="6"/>
        <v>12.54</v>
      </c>
      <c r="W14" s="159"/>
      <c r="X14" s="159" t="s">
        <v>302</v>
      </c>
      <c r="Y14" s="149"/>
      <c r="Z14" s="149"/>
      <c r="AA14" s="149"/>
      <c r="AB14" s="149"/>
      <c r="AC14" s="149"/>
      <c r="AD14" s="149"/>
      <c r="AE14" s="149"/>
      <c r="AF14" s="149"/>
      <c r="AG14" s="149" t="s">
        <v>2410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2421</v>
      </c>
      <c r="C15" s="183" t="s">
        <v>2422</v>
      </c>
      <c r="D15" s="177" t="s">
        <v>518</v>
      </c>
      <c r="E15" s="178">
        <v>340</v>
      </c>
      <c r="F15" s="179"/>
      <c r="G15" s="180">
        <f t="shared" si="0"/>
        <v>0</v>
      </c>
      <c r="H15" s="179"/>
      <c r="I15" s="180">
        <f t="shared" si="1"/>
        <v>0</v>
      </c>
      <c r="J15" s="179"/>
      <c r="K15" s="180">
        <f t="shared" si="2"/>
        <v>0</v>
      </c>
      <c r="L15" s="180">
        <v>21</v>
      </c>
      <c r="M15" s="180">
        <f t="shared" si="3"/>
        <v>0</v>
      </c>
      <c r="N15" s="178">
        <v>1.3999999999999999E-4</v>
      </c>
      <c r="O15" s="178">
        <f t="shared" si="4"/>
        <v>0.05</v>
      </c>
      <c r="P15" s="178">
        <v>0</v>
      </c>
      <c r="Q15" s="178">
        <f t="shared" si="5"/>
        <v>0</v>
      </c>
      <c r="R15" s="180"/>
      <c r="S15" s="180" t="s">
        <v>529</v>
      </c>
      <c r="T15" s="181" t="s">
        <v>289</v>
      </c>
      <c r="U15" s="159">
        <v>0.49717</v>
      </c>
      <c r="V15" s="159">
        <f t="shared" si="6"/>
        <v>169.04</v>
      </c>
      <c r="W15" s="159"/>
      <c r="X15" s="159" t="s">
        <v>302</v>
      </c>
      <c r="Y15" s="149"/>
      <c r="Z15" s="149"/>
      <c r="AA15" s="149"/>
      <c r="AB15" s="149"/>
      <c r="AC15" s="149"/>
      <c r="AD15" s="149"/>
      <c r="AE15" s="149"/>
      <c r="AF15" s="149"/>
      <c r="AG15" s="149" t="s">
        <v>2410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5">
        <v>8</v>
      </c>
      <c r="B16" s="176" t="s">
        <v>2423</v>
      </c>
      <c r="C16" s="183" t="s">
        <v>2424</v>
      </c>
      <c r="D16" s="177" t="s">
        <v>509</v>
      </c>
      <c r="E16" s="178">
        <v>340</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529</v>
      </c>
      <c r="T16" s="181" t="s">
        <v>289</v>
      </c>
      <c r="U16" s="159">
        <v>0</v>
      </c>
      <c r="V16" s="159">
        <f t="shared" si="6"/>
        <v>0</v>
      </c>
      <c r="W16" s="159"/>
      <c r="X16" s="159" t="s">
        <v>302</v>
      </c>
      <c r="Y16" s="149"/>
      <c r="Z16" s="149"/>
      <c r="AA16" s="149"/>
      <c r="AB16" s="149"/>
      <c r="AC16" s="149"/>
      <c r="AD16" s="149"/>
      <c r="AE16" s="149"/>
      <c r="AF16" s="149"/>
      <c r="AG16" s="149" t="s">
        <v>2410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2425</v>
      </c>
      <c r="C17" s="183" t="s">
        <v>2426</v>
      </c>
      <c r="D17" s="177" t="s">
        <v>509</v>
      </c>
      <c r="E17" s="178">
        <v>12</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529</v>
      </c>
      <c r="T17" s="181" t="s">
        <v>289</v>
      </c>
      <c r="U17" s="159">
        <v>0</v>
      </c>
      <c r="V17" s="159">
        <f t="shared" si="6"/>
        <v>0</v>
      </c>
      <c r="W17" s="159"/>
      <c r="X17" s="159" t="s">
        <v>302</v>
      </c>
      <c r="Y17" s="149"/>
      <c r="Z17" s="149"/>
      <c r="AA17" s="149"/>
      <c r="AB17" s="149"/>
      <c r="AC17" s="149"/>
      <c r="AD17" s="149"/>
      <c r="AE17" s="149"/>
      <c r="AF17" s="149"/>
      <c r="AG17" s="149" t="s">
        <v>2410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2427</v>
      </c>
      <c r="C18" s="183" t="s">
        <v>2428</v>
      </c>
      <c r="D18" s="177" t="s">
        <v>509</v>
      </c>
      <c r="E18" s="178">
        <v>12</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529</v>
      </c>
      <c r="T18" s="181" t="s">
        <v>289</v>
      </c>
      <c r="U18" s="159">
        <v>0</v>
      </c>
      <c r="V18" s="159">
        <f t="shared" si="6"/>
        <v>0</v>
      </c>
      <c r="W18" s="159"/>
      <c r="X18" s="159" t="s">
        <v>302</v>
      </c>
      <c r="Y18" s="149"/>
      <c r="Z18" s="149"/>
      <c r="AA18" s="149"/>
      <c r="AB18" s="149"/>
      <c r="AC18" s="149"/>
      <c r="AD18" s="149"/>
      <c r="AE18" s="149"/>
      <c r="AF18" s="149"/>
      <c r="AG18" s="149" t="s">
        <v>303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2429</v>
      </c>
      <c r="C19" s="183" t="s">
        <v>2430</v>
      </c>
      <c r="D19" s="177" t="s">
        <v>509</v>
      </c>
      <c r="E19" s="178">
        <v>12</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529</v>
      </c>
      <c r="T19" s="181" t="s">
        <v>289</v>
      </c>
      <c r="U19" s="159">
        <v>0</v>
      </c>
      <c r="V19" s="159">
        <f t="shared" si="6"/>
        <v>0</v>
      </c>
      <c r="W19" s="159"/>
      <c r="X19" s="159" t="s">
        <v>302</v>
      </c>
      <c r="Y19" s="149"/>
      <c r="Z19" s="149"/>
      <c r="AA19" s="149"/>
      <c r="AB19" s="149"/>
      <c r="AC19" s="149"/>
      <c r="AD19" s="149"/>
      <c r="AE19" s="149"/>
      <c r="AF19" s="149"/>
      <c r="AG19" s="149" t="s">
        <v>2410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2431</v>
      </c>
      <c r="C20" s="183" t="s">
        <v>2432</v>
      </c>
      <c r="D20" s="177" t="s">
        <v>509</v>
      </c>
      <c r="E20" s="178">
        <v>3</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529</v>
      </c>
      <c r="T20" s="181" t="s">
        <v>289</v>
      </c>
      <c r="U20" s="159">
        <v>0</v>
      </c>
      <c r="V20" s="159">
        <f t="shared" si="6"/>
        <v>0</v>
      </c>
      <c r="W20" s="159"/>
      <c r="X20" s="159" t="s">
        <v>302</v>
      </c>
      <c r="Y20" s="149"/>
      <c r="Z20" s="149"/>
      <c r="AA20" s="149"/>
      <c r="AB20" s="149"/>
      <c r="AC20" s="149"/>
      <c r="AD20" s="149"/>
      <c r="AE20" s="149"/>
      <c r="AF20" s="149"/>
      <c r="AG20" s="149" t="s">
        <v>2410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2433</v>
      </c>
      <c r="C21" s="183" t="s">
        <v>2434</v>
      </c>
      <c r="D21" s="177" t="s">
        <v>509</v>
      </c>
      <c r="E21" s="178">
        <v>12</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529</v>
      </c>
      <c r="T21" s="181" t="s">
        <v>289</v>
      </c>
      <c r="U21" s="159">
        <v>0</v>
      </c>
      <c r="V21" s="159">
        <f t="shared" si="6"/>
        <v>0</v>
      </c>
      <c r="W21" s="159"/>
      <c r="X21" s="159" t="s">
        <v>302</v>
      </c>
      <c r="Y21" s="149"/>
      <c r="Z21" s="149"/>
      <c r="AA21" s="149"/>
      <c r="AB21" s="149"/>
      <c r="AC21" s="149"/>
      <c r="AD21" s="149"/>
      <c r="AE21" s="149"/>
      <c r="AF21" s="149"/>
      <c r="AG21" s="149" t="s">
        <v>2410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2435</v>
      </c>
      <c r="C22" s="183" t="s">
        <v>2436</v>
      </c>
      <c r="D22" s="177" t="s">
        <v>509</v>
      </c>
      <c r="E22" s="178">
        <v>2</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529</v>
      </c>
      <c r="T22" s="181" t="s">
        <v>289</v>
      </c>
      <c r="U22" s="159">
        <v>0</v>
      </c>
      <c r="V22" s="159">
        <f t="shared" si="6"/>
        <v>0</v>
      </c>
      <c r="W22" s="159"/>
      <c r="X22" s="159" t="s">
        <v>302</v>
      </c>
      <c r="Y22" s="149"/>
      <c r="Z22" s="149"/>
      <c r="AA22" s="149"/>
      <c r="AB22" s="149"/>
      <c r="AC22" s="149"/>
      <c r="AD22" s="149"/>
      <c r="AE22" s="149"/>
      <c r="AF22" s="149"/>
      <c r="AG22" s="149" t="s">
        <v>2410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2437</v>
      </c>
      <c r="C23" s="183" t="s">
        <v>2438</v>
      </c>
      <c r="D23" s="177" t="s">
        <v>509</v>
      </c>
      <c r="E23" s="178">
        <v>150</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529</v>
      </c>
      <c r="T23" s="181" t="s">
        <v>289</v>
      </c>
      <c r="U23" s="159">
        <v>0</v>
      </c>
      <c r="V23" s="159">
        <f t="shared" si="6"/>
        <v>0</v>
      </c>
      <c r="W23" s="159"/>
      <c r="X23" s="159" t="s">
        <v>302</v>
      </c>
      <c r="Y23" s="149"/>
      <c r="Z23" s="149"/>
      <c r="AA23" s="149"/>
      <c r="AB23" s="149"/>
      <c r="AC23" s="149"/>
      <c r="AD23" s="149"/>
      <c r="AE23" s="149"/>
      <c r="AF23" s="149"/>
      <c r="AG23" s="149" t="s">
        <v>2410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2439</v>
      </c>
      <c r="C24" s="183" t="s">
        <v>2440</v>
      </c>
      <c r="D24" s="177" t="s">
        <v>518</v>
      </c>
      <c r="E24" s="178">
        <v>195</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529</v>
      </c>
      <c r="T24" s="181" t="s">
        <v>289</v>
      </c>
      <c r="U24" s="159">
        <v>0</v>
      </c>
      <c r="V24" s="159">
        <f t="shared" si="6"/>
        <v>0</v>
      </c>
      <c r="W24" s="159"/>
      <c r="X24" s="159" t="s">
        <v>302</v>
      </c>
      <c r="Y24" s="149"/>
      <c r="Z24" s="149"/>
      <c r="AA24" s="149"/>
      <c r="AB24" s="149"/>
      <c r="AC24" s="149"/>
      <c r="AD24" s="149"/>
      <c r="AE24" s="149"/>
      <c r="AF24" s="149"/>
      <c r="AG24" s="149" t="s">
        <v>2410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2441</v>
      </c>
      <c r="C25" s="183" t="s">
        <v>2442</v>
      </c>
      <c r="D25" s="177" t="s">
        <v>509</v>
      </c>
      <c r="E25" s="178">
        <v>36</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529</v>
      </c>
      <c r="T25" s="181" t="s">
        <v>289</v>
      </c>
      <c r="U25" s="159">
        <v>0</v>
      </c>
      <c r="V25" s="159">
        <f t="shared" si="6"/>
        <v>0</v>
      </c>
      <c r="W25" s="159"/>
      <c r="X25" s="159" t="s">
        <v>302</v>
      </c>
      <c r="Y25" s="149"/>
      <c r="Z25" s="149"/>
      <c r="AA25" s="149"/>
      <c r="AB25" s="149"/>
      <c r="AC25" s="149"/>
      <c r="AD25" s="149"/>
      <c r="AE25" s="149"/>
      <c r="AF25" s="149"/>
      <c r="AG25" s="149" t="s">
        <v>2410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2443</v>
      </c>
      <c r="C26" s="183" t="s">
        <v>2444</v>
      </c>
      <c r="D26" s="177" t="s">
        <v>518</v>
      </c>
      <c r="E26" s="178">
        <v>32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529</v>
      </c>
      <c r="T26" s="181" t="s">
        <v>289</v>
      </c>
      <c r="U26" s="159">
        <v>0</v>
      </c>
      <c r="V26" s="159">
        <f t="shared" si="6"/>
        <v>0</v>
      </c>
      <c r="W26" s="159"/>
      <c r="X26" s="159" t="s">
        <v>302</v>
      </c>
      <c r="Y26" s="149"/>
      <c r="Z26" s="149"/>
      <c r="AA26" s="149"/>
      <c r="AB26" s="149"/>
      <c r="AC26" s="149"/>
      <c r="AD26" s="149"/>
      <c r="AE26" s="149"/>
      <c r="AF26" s="149"/>
      <c r="AG26" s="149" t="s">
        <v>2410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2445</v>
      </c>
      <c r="C27" s="183" t="s">
        <v>2446</v>
      </c>
      <c r="D27" s="177" t="s">
        <v>509</v>
      </c>
      <c r="E27" s="178">
        <v>6</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529</v>
      </c>
      <c r="T27" s="181" t="s">
        <v>289</v>
      </c>
      <c r="U27" s="159">
        <v>0</v>
      </c>
      <c r="V27" s="159">
        <f t="shared" si="6"/>
        <v>0</v>
      </c>
      <c r="W27" s="159"/>
      <c r="X27" s="159" t="s">
        <v>302</v>
      </c>
      <c r="Y27" s="149"/>
      <c r="Z27" s="149"/>
      <c r="AA27" s="149"/>
      <c r="AB27" s="149"/>
      <c r="AC27" s="149"/>
      <c r="AD27" s="149"/>
      <c r="AE27" s="149"/>
      <c r="AF27" s="149"/>
      <c r="AG27" s="149" t="s">
        <v>2410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5">
        <v>20</v>
      </c>
      <c r="B28" s="176" t="s">
        <v>2447</v>
      </c>
      <c r="C28" s="183" t="s">
        <v>2448</v>
      </c>
      <c r="D28" s="177" t="s">
        <v>509</v>
      </c>
      <c r="E28" s="178">
        <v>45</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529</v>
      </c>
      <c r="T28" s="181" t="s">
        <v>289</v>
      </c>
      <c r="U28" s="159">
        <v>0</v>
      </c>
      <c r="V28" s="159">
        <f t="shared" si="6"/>
        <v>0</v>
      </c>
      <c r="W28" s="159"/>
      <c r="X28" s="159" t="s">
        <v>302</v>
      </c>
      <c r="Y28" s="149"/>
      <c r="Z28" s="149"/>
      <c r="AA28" s="149"/>
      <c r="AB28" s="149"/>
      <c r="AC28" s="149"/>
      <c r="AD28" s="149"/>
      <c r="AE28" s="149"/>
      <c r="AF28" s="149"/>
      <c r="AG28" s="149" t="s">
        <v>2410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2449</v>
      </c>
      <c r="C29" s="183" t="s">
        <v>2450</v>
      </c>
      <c r="D29" s="177" t="s">
        <v>509</v>
      </c>
      <c r="E29" s="178">
        <v>210</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529</v>
      </c>
      <c r="T29" s="181" t="s">
        <v>289</v>
      </c>
      <c r="U29" s="159">
        <v>0</v>
      </c>
      <c r="V29" s="159">
        <f t="shared" si="6"/>
        <v>0</v>
      </c>
      <c r="W29" s="159"/>
      <c r="X29" s="159" t="s">
        <v>302</v>
      </c>
      <c r="Y29" s="149"/>
      <c r="Z29" s="149"/>
      <c r="AA29" s="149"/>
      <c r="AB29" s="149"/>
      <c r="AC29" s="149"/>
      <c r="AD29" s="149"/>
      <c r="AE29" s="149"/>
      <c r="AF29" s="149"/>
      <c r="AG29" s="149" t="s">
        <v>2410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5">
        <v>22</v>
      </c>
      <c r="B30" s="176" t="s">
        <v>2451</v>
      </c>
      <c r="C30" s="183" t="s">
        <v>2452</v>
      </c>
      <c r="D30" s="177" t="s">
        <v>509</v>
      </c>
      <c r="E30" s="178">
        <v>5</v>
      </c>
      <c r="F30" s="179"/>
      <c r="G30" s="180">
        <f t="shared" si="0"/>
        <v>0</v>
      </c>
      <c r="H30" s="179"/>
      <c r="I30" s="180">
        <f t="shared" si="1"/>
        <v>0</v>
      </c>
      <c r="J30" s="179"/>
      <c r="K30" s="180">
        <f t="shared" si="2"/>
        <v>0</v>
      </c>
      <c r="L30" s="180">
        <v>21</v>
      </c>
      <c r="M30" s="180">
        <f t="shared" si="3"/>
        <v>0</v>
      </c>
      <c r="N30" s="178">
        <v>6.3000000000000003E-4</v>
      </c>
      <c r="O30" s="178">
        <f t="shared" si="4"/>
        <v>0</v>
      </c>
      <c r="P30" s="178">
        <v>0</v>
      </c>
      <c r="Q30" s="178">
        <f t="shared" si="5"/>
        <v>0</v>
      </c>
      <c r="R30" s="180"/>
      <c r="S30" s="180" t="s">
        <v>529</v>
      </c>
      <c r="T30" s="181" t="s">
        <v>289</v>
      </c>
      <c r="U30" s="159">
        <v>0.42120000000000002</v>
      </c>
      <c r="V30" s="159">
        <f t="shared" si="6"/>
        <v>2.11</v>
      </c>
      <c r="W30" s="159"/>
      <c r="X30" s="159" t="s">
        <v>302</v>
      </c>
      <c r="Y30" s="149"/>
      <c r="Z30" s="149"/>
      <c r="AA30" s="149"/>
      <c r="AB30" s="149"/>
      <c r="AC30" s="149"/>
      <c r="AD30" s="149"/>
      <c r="AE30" s="149"/>
      <c r="AF30" s="149"/>
      <c r="AG30" s="149" t="s">
        <v>2410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2453</v>
      </c>
      <c r="C31" s="183" t="s">
        <v>2454</v>
      </c>
      <c r="D31" s="177" t="s">
        <v>509</v>
      </c>
      <c r="E31" s="178">
        <v>5</v>
      </c>
      <c r="F31" s="179"/>
      <c r="G31" s="180">
        <f t="shared" si="0"/>
        <v>0</v>
      </c>
      <c r="H31" s="179"/>
      <c r="I31" s="180">
        <f t="shared" si="1"/>
        <v>0</v>
      </c>
      <c r="J31" s="179"/>
      <c r="K31" s="180">
        <f t="shared" si="2"/>
        <v>0</v>
      </c>
      <c r="L31" s="180">
        <v>21</v>
      </c>
      <c r="M31" s="180">
        <f t="shared" si="3"/>
        <v>0</v>
      </c>
      <c r="N31" s="178">
        <v>2.5000000000000001E-4</v>
      </c>
      <c r="O31" s="178">
        <f t="shared" si="4"/>
        <v>0</v>
      </c>
      <c r="P31" s="178">
        <v>0</v>
      </c>
      <c r="Q31" s="178">
        <f t="shared" si="5"/>
        <v>0</v>
      </c>
      <c r="R31" s="180"/>
      <c r="S31" s="180" t="s">
        <v>529</v>
      </c>
      <c r="T31" s="181" t="s">
        <v>289</v>
      </c>
      <c r="U31" s="159">
        <v>0.2</v>
      </c>
      <c r="V31" s="159">
        <f t="shared" si="6"/>
        <v>1</v>
      </c>
      <c r="W31" s="159"/>
      <c r="X31" s="159" t="s">
        <v>302</v>
      </c>
      <c r="Y31" s="149"/>
      <c r="Z31" s="149"/>
      <c r="AA31" s="149"/>
      <c r="AB31" s="149"/>
      <c r="AC31" s="149"/>
      <c r="AD31" s="149"/>
      <c r="AE31" s="149"/>
      <c r="AF31" s="149"/>
      <c r="AG31" s="149" t="s">
        <v>2410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2312</v>
      </c>
      <c r="C32" s="183" t="s">
        <v>2455</v>
      </c>
      <c r="D32" s="177" t="s">
        <v>921</v>
      </c>
      <c r="E32" s="178">
        <v>1</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529</v>
      </c>
      <c r="T32" s="181" t="s">
        <v>289</v>
      </c>
      <c r="U32" s="159">
        <v>0</v>
      </c>
      <c r="V32" s="159">
        <f t="shared" si="6"/>
        <v>0</v>
      </c>
      <c r="W32" s="159"/>
      <c r="X32" s="159" t="s">
        <v>361</v>
      </c>
      <c r="Y32" s="149"/>
      <c r="Z32" s="149"/>
      <c r="AA32" s="149"/>
      <c r="AB32" s="149"/>
      <c r="AC32" s="149"/>
      <c r="AD32" s="149"/>
      <c r="AE32" s="149"/>
      <c r="AF32" s="149"/>
      <c r="AG32" s="149" t="s">
        <v>1341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2456</v>
      </c>
      <c r="C33" s="183" t="s">
        <v>2457</v>
      </c>
      <c r="D33" s="177" t="s">
        <v>509</v>
      </c>
      <c r="E33" s="178">
        <v>14</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529</v>
      </c>
      <c r="T33" s="181" t="s">
        <v>289</v>
      </c>
      <c r="U33" s="159">
        <v>0</v>
      </c>
      <c r="V33" s="159">
        <f t="shared" si="6"/>
        <v>0</v>
      </c>
      <c r="W33" s="159"/>
      <c r="X33" s="159" t="s">
        <v>302</v>
      </c>
      <c r="Y33" s="149"/>
      <c r="Z33" s="149"/>
      <c r="AA33" s="149"/>
      <c r="AB33" s="149"/>
      <c r="AC33" s="149"/>
      <c r="AD33" s="149"/>
      <c r="AE33" s="149"/>
      <c r="AF33" s="149"/>
      <c r="AG33" s="149" t="s">
        <v>2410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2458</v>
      </c>
      <c r="C34" s="183" t="s">
        <v>2459</v>
      </c>
      <c r="D34" s="177" t="s">
        <v>509</v>
      </c>
      <c r="E34" s="178">
        <v>14</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529</v>
      </c>
      <c r="T34" s="181" t="s">
        <v>289</v>
      </c>
      <c r="U34" s="159">
        <v>0.11</v>
      </c>
      <c r="V34" s="159">
        <f t="shared" si="6"/>
        <v>1.54</v>
      </c>
      <c r="W34" s="159"/>
      <c r="X34" s="159" t="s">
        <v>302</v>
      </c>
      <c r="Y34" s="149"/>
      <c r="Z34" s="149"/>
      <c r="AA34" s="149"/>
      <c r="AB34" s="149"/>
      <c r="AC34" s="149"/>
      <c r="AD34" s="149"/>
      <c r="AE34" s="149"/>
      <c r="AF34" s="149"/>
      <c r="AG34" s="149" t="s">
        <v>2410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2460</v>
      </c>
      <c r="C35" s="183" t="s">
        <v>2461</v>
      </c>
      <c r="D35" s="177" t="s">
        <v>509</v>
      </c>
      <c r="E35" s="178">
        <v>14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529</v>
      </c>
      <c r="T35" s="181" t="s">
        <v>289</v>
      </c>
      <c r="U35" s="159">
        <v>0</v>
      </c>
      <c r="V35" s="159">
        <f t="shared" si="6"/>
        <v>0</v>
      </c>
      <c r="W35" s="159"/>
      <c r="X35" s="159" t="s">
        <v>361</v>
      </c>
      <c r="Y35" s="149"/>
      <c r="Z35" s="149"/>
      <c r="AA35" s="149"/>
      <c r="AB35" s="149"/>
      <c r="AC35" s="149"/>
      <c r="AD35" s="149"/>
      <c r="AE35" s="149"/>
      <c r="AF35" s="149"/>
      <c r="AG35" s="149" t="s">
        <v>362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8">
        <v>28</v>
      </c>
      <c r="B36" s="169" t="s">
        <v>2462</v>
      </c>
      <c r="C36" s="184" t="s">
        <v>2463</v>
      </c>
      <c r="D36" s="170" t="s">
        <v>509</v>
      </c>
      <c r="E36" s="171">
        <v>26</v>
      </c>
      <c r="F36" s="172"/>
      <c r="G36" s="173">
        <f t="shared" si="0"/>
        <v>0</v>
      </c>
      <c r="H36" s="172"/>
      <c r="I36" s="173">
        <f t="shared" si="1"/>
        <v>0</v>
      </c>
      <c r="J36" s="172"/>
      <c r="K36" s="173">
        <f t="shared" si="2"/>
        <v>0</v>
      </c>
      <c r="L36" s="173">
        <v>21</v>
      </c>
      <c r="M36" s="173">
        <f t="shared" si="3"/>
        <v>0</v>
      </c>
      <c r="N36" s="171">
        <v>0</v>
      </c>
      <c r="O36" s="171">
        <f t="shared" si="4"/>
        <v>0</v>
      </c>
      <c r="P36" s="171">
        <v>0</v>
      </c>
      <c r="Q36" s="171">
        <f t="shared" si="5"/>
        <v>0</v>
      </c>
      <c r="R36" s="173"/>
      <c r="S36" s="173" t="s">
        <v>529</v>
      </c>
      <c r="T36" s="174" t="s">
        <v>289</v>
      </c>
      <c r="U36" s="159">
        <v>0.24399999999999999</v>
      </c>
      <c r="V36" s="159">
        <f t="shared" si="6"/>
        <v>6.34</v>
      </c>
      <c r="W36" s="159"/>
      <c r="X36" s="159" t="s">
        <v>302</v>
      </c>
      <c r="Y36" s="149"/>
      <c r="Z36" s="149"/>
      <c r="AA36" s="149"/>
      <c r="AB36" s="149"/>
      <c r="AC36" s="149"/>
      <c r="AD36" s="149"/>
      <c r="AE36" s="149"/>
      <c r="AF36" s="149"/>
      <c r="AG36" s="149" t="s">
        <v>303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5" t="s">
        <v>2464</v>
      </c>
      <c r="D37" s="188"/>
      <c r="E37" s="189">
        <v>26</v>
      </c>
      <c r="F37" s="159"/>
      <c r="G37" s="159"/>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307</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29</v>
      </c>
      <c r="B38" s="176" t="s">
        <v>2465</v>
      </c>
      <c r="C38" s="183" t="s">
        <v>2466</v>
      </c>
      <c r="D38" s="177" t="s">
        <v>509</v>
      </c>
      <c r="E38" s="178">
        <v>12</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529</v>
      </c>
      <c r="T38" s="181" t="s">
        <v>289</v>
      </c>
      <c r="U38" s="159">
        <v>0</v>
      </c>
      <c r="V38" s="159">
        <f>ROUND(E38*U38,2)</f>
        <v>0</v>
      </c>
      <c r="W38" s="159"/>
      <c r="X38" s="159" t="s">
        <v>361</v>
      </c>
      <c r="Y38" s="149"/>
      <c r="Z38" s="149"/>
      <c r="AA38" s="149"/>
      <c r="AB38" s="149"/>
      <c r="AC38" s="149"/>
      <c r="AD38" s="149"/>
      <c r="AE38" s="149"/>
      <c r="AF38" s="149"/>
      <c r="AG38" s="149" t="s">
        <v>362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30</v>
      </c>
      <c r="B39" s="176" t="s">
        <v>2467</v>
      </c>
      <c r="C39" s="183" t="s">
        <v>2468</v>
      </c>
      <c r="D39" s="177" t="s">
        <v>509</v>
      </c>
      <c r="E39" s="178">
        <v>14</v>
      </c>
      <c r="F39" s="179"/>
      <c r="G39" s="180">
        <f>ROUND(E39*F39,2)</f>
        <v>0</v>
      </c>
      <c r="H39" s="179"/>
      <c r="I39" s="180">
        <f>ROUND(E39*H39,2)</f>
        <v>0</v>
      </c>
      <c r="J39" s="179"/>
      <c r="K39" s="180">
        <f>ROUND(E39*J39,2)</f>
        <v>0</v>
      </c>
      <c r="L39" s="180">
        <v>21</v>
      </c>
      <c r="M39" s="180">
        <f>G39*(1+L39/100)</f>
        <v>0</v>
      </c>
      <c r="N39" s="178">
        <v>2.0000000000000001E-4</v>
      </c>
      <c r="O39" s="178">
        <f>ROUND(E39*N39,2)</f>
        <v>0</v>
      </c>
      <c r="P39" s="178">
        <v>0</v>
      </c>
      <c r="Q39" s="178">
        <f>ROUND(E39*P39,2)</f>
        <v>0</v>
      </c>
      <c r="R39" s="180"/>
      <c r="S39" s="180" t="s">
        <v>529</v>
      </c>
      <c r="T39" s="181" t="s">
        <v>289</v>
      </c>
      <c r="U39" s="159">
        <v>0</v>
      </c>
      <c r="V39" s="159">
        <f>ROUND(E39*U39,2)</f>
        <v>0</v>
      </c>
      <c r="W39" s="159"/>
      <c r="X39" s="159" t="s">
        <v>361</v>
      </c>
      <c r="Y39" s="149"/>
      <c r="Z39" s="149"/>
      <c r="AA39" s="149"/>
      <c r="AB39" s="149"/>
      <c r="AC39" s="149"/>
      <c r="AD39" s="149"/>
      <c r="AE39" s="149"/>
      <c r="AF39" s="149"/>
      <c r="AG39" s="149" t="s">
        <v>362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31</v>
      </c>
      <c r="B40" s="169" t="s">
        <v>2469</v>
      </c>
      <c r="C40" s="184" t="s">
        <v>2470</v>
      </c>
      <c r="D40" s="170" t="s">
        <v>509</v>
      </c>
      <c r="E40" s="171">
        <v>99</v>
      </c>
      <c r="F40" s="172"/>
      <c r="G40" s="173">
        <f>ROUND(E40*F40,2)</f>
        <v>0</v>
      </c>
      <c r="H40" s="172"/>
      <c r="I40" s="173">
        <f>ROUND(E40*H40,2)</f>
        <v>0</v>
      </c>
      <c r="J40" s="172"/>
      <c r="K40" s="173">
        <f>ROUND(E40*J40,2)</f>
        <v>0</v>
      </c>
      <c r="L40" s="173">
        <v>21</v>
      </c>
      <c r="M40" s="173">
        <f>G40*(1+L40/100)</f>
        <v>0</v>
      </c>
      <c r="N40" s="171">
        <v>0</v>
      </c>
      <c r="O40" s="171">
        <f>ROUND(E40*N40,2)</f>
        <v>0</v>
      </c>
      <c r="P40" s="171">
        <v>0</v>
      </c>
      <c r="Q40" s="171">
        <f>ROUND(E40*P40,2)</f>
        <v>0</v>
      </c>
      <c r="R40" s="173"/>
      <c r="S40" s="173" t="s">
        <v>529</v>
      </c>
      <c r="T40" s="174" t="s">
        <v>289</v>
      </c>
      <c r="U40" s="159">
        <v>0.35216999999999998</v>
      </c>
      <c r="V40" s="159">
        <f>ROUND(E40*U40,2)</f>
        <v>34.86</v>
      </c>
      <c r="W40" s="159"/>
      <c r="X40" s="159" t="s">
        <v>302</v>
      </c>
      <c r="Y40" s="149"/>
      <c r="Z40" s="149"/>
      <c r="AA40" s="149"/>
      <c r="AB40" s="149"/>
      <c r="AC40" s="149"/>
      <c r="AD40" s="149"/>
      <c r="AE40" s="149"/>
      <c r="AF40" s="149"/>
      <c r="AG40" s="149" t="s">
        <v>303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5" t="s">
        <v>2471</v>
      </c>
      <c r="D41" s="188"/>
      <c r="E41" s="189">
        <v>99</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307</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32</v>
      </c>
      <c r="B42" s="176" t="s">
        <v>2472</v>
      </c>
      <c r="C42" s="183" t="s">
        <v>2473</v>
      </c>
      <c r="D42" s="177" t="s">
        <v>509</v>
      </c>
      <c r="E42" s="178">
        <v>35</v>
      </c>
      <c r="F42" s="179"/>
      <c r="G42" s="180">
        <f>ROUND(E42*F42,2)</f>
        <v>0</v>
      </c>
      <c r="H42" s="179"/>
      <c r="I42" s="180">
        <f>ROUND(E42*H42,2)</f>
        <v>0</v>
      </c>
      <c r="J42" s="179"/>
      <c r="K42" s="180">
        <f>ROUND(E42*J42,2)</f>
        <v>0</v>
      </c>
      <c r="L42" s="180">
        <v>21</v>
      </c>
      <c r="M42" s="180">
        <f>G42*(1+L42/100)</f>
        <v>0</v>
      </c>
      <c r="N42" s="178">
        <v>2.2000000000000001E-4</v>
      </c>
      <c r="O42" s="178">
        <f>ROUND(E42*N42,2)</f>
        <v>0.01</v>
      </c>
      <c r="P42" s="178">
        <v>0</v>
      </c>
      <c r="Q42" s="178">
        <f>ROUND(E42*P42,2)</f>
        <v>0</v>
      </c>
      <c r="R42" s="180"/>
      <c r="S42" s="180" t="s">
        <v>529</v>
      </c>
      <c r="T42" s="181" t="s">
        <v>289</v>
      </c>
      <c r="U42" s="159">
        <v>0</v>
      </c>
      <c r="V42" s="159">
        <f>ROUND(E42*U42,2)</f>
        <v>0</v>
      </c>
      <c r="W42" s="159"/>
      <c r="X42" s="159" t="s">
        <v>361</v>
      </c>
      <c r="Y42" s="149"/>
      <c r="Z42" s="149"/>
      <c r="AA42" s="149"/>
      <c r="AB42" s="149"/>
      <c r="AC42" s="149"/>
      <c r="AD42" s="149"/>
      <c r="AE42" s="149"/>
      <c r="AF42" s="149"/>
      <c r="AG42" s="149" t="s">
        <v>1341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33</v>
      </c>
      <c r="B43" s="176" t="s">
        <v>2474</v>
      </c>
      <c r="C43" s="183" t="s">
        <v>2475</v>
      </c>
      <c r="D43" s="177" t="s">
        <v>509</v>
      </c>
      <c r="E43" s="178">
        <v>24</v>
      </c>
      <c r="F43" s="179"/>
      <c r="G43" s="180">
        <f>ROUND(E43*F43,2)</f>
        <v>0</v>
      </c>
      <c r="H43" s="179"/>
      <c r="I43" s="180">
        <f>ROUND(E43*H43,2)</f>
        <v>0</v>
      </c>
      <c r="J43" s="179"/>
      <c r="K43" s="180">
        <f>ROUND(E43*J43,2)</f>
        <v>0</v>
      </c>
      <c r="L43" s="180">
        <v>21</v>
      </c>
      <c r="M43" s="180">
        <f>G43*(1+L43/100)</f>
        <v>0</v>
      </c>
      <c r="N43" s="178">
        <v>2.1000000000000001E-4</v>
      </c>
      <c r="O43" s="178">
        <f>ROUND(E43*N43,2)</f>
        <v>0.01</v>
      </c>
      <c r="P43" s="178">
        <v>0</v>
      </c>
      <c r="Q43" s="178">
        <f>ROUND(E43*P43,2)</f>
        <v>0</v>
      </c>
      <c r="R43" s="180"/>
      <c r="S43" s="180" t="s">
        <v>529</v>
      </c>
      <c r="T43" s="181" t="s">
        <v>289</v>
      </c>
      <c r="U43" s="159">
        <v>0</v>
      </c>
      <c r="V43" s="159">
        <f>ROUND(E43*U43,2)</f>
        <v>0</v>
      </c>
      <c r="W43" s="159"/>
      <c r="X43" s="159" t="s">
        <v>361</v>
      </c>
      <c r="Y43" s="149"/>
      <c r="Z43" s="149"/>
      <c r="AA43" s="149"/>
      <c r="AB43" s="149"/>
      <c r="AC43" s="149"/>
      <c r="AD43" s="149"/>
      <c r="AE43" s="149"/>
      <c r="AF43" s="149"/>
      <c r="AG43" s="149" t="s">
        <v>1341</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34</v>
      </c>
      <c r="B44" s="176" t="s">
        <v>2476</v>
      </c>
      <c r="C44" s="183" t="s">
        <v>2477</v>
      </c>
      <c r="D44" s="177" t="s">
        <v>509</v>
      </c>
      <c r="E44" s="178">
        <v>40</v>
      </c>
      <c r="F44" s="179"/>
      <c r="G44" s="180">
        <f>ROUND(E44*F44,2)</f>
        <v>0</v>
      </c>
      <c r="H44" s="179"/>
      <c r="I44" s="180">
        <f>ROUND(E44*H44,2)</f>
        <v>0</v>
      </c>
      <c r="J44" s="179"/>
      <c r="K44" s="180">
        <f>ROUND(E44*J44,2)</f>
        <v>0</v>
      </c>
      <c r="L44" s="180">
        <v>21</v>
      </c>
      <c r="M44" s="180">
        <f>G44*(1+L44/100)</f>
        <v>0</v>
      </c>
      <c r="N44" s="178">
        <v>2.1000000000000001E-4</v>
      </c>
      <c r="O44" s="178">
        <f>ROUND(E44*N44,2)</f>
        <v>0.01</v>
      </c>
      <c r="P44" s="178">
        <v>0</v>
      </c>
      <c r="Q44" s="178">
        <f>ROUND(E44*P44,2)</f>
        <v>0</v>
      </c>
      <c r="R44" s="180"/>
      <c r="S44" s="180" t="s">
        <v>529</v>
      </c>
      <c r="T44" s="181" t="s">
        <v>289</v>
      </c>
      <c r="U44" s="159">
        <v>0</v>
      </c>
      <c r="V44" s="159">
        <f>ROUND(E44*U44,2)</f>
        <v>0</v>
      </c>
      <c r="W44" s="159"/>
      <c r="X44" s="159" t="s">
        <v>361</v>
      </c>
      <c r="Y44" s="149"/>
      <c r="Z44" s="149"/>
      <c r="AA44" s="149"/>
      <c r="AB44" s="149"/>
      <c r="AC44" s="149"/>
      <c r="AD44" s="149"/>
      <c r="AE44" s="149"/>
      <c r="AF44" s="149"/>
      <c r="AG44" s="149" t="s">
        <v>1341</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1" t="s">
        <v>283</v>
      </c>
      <c r="B45" s="162" t="s">
        <v>249</v>
      </c>
      <c r="C45" s="182" t="s">
        <v>250</v>
      </c>
      <c r="D45" s="163"/>
      <c r="E45" s="164"/>
      <c r="F45" s="165"/>
      <c r="G45" s="165">
        <f>SUMIF(AG46:AG49,"&lt;&gt;NOR",G46:G49)</f>
        <v>0</v>
      </c>
      <c r="H45" s="165"/>
      <c r="I45" s="165">
        <f>SUM(I46:I49)</f>
        <v>0</v>
      </c>
      <c r="J45" s="165"/>
      <c r="K45" s="165">
        <f>SUM(K46:K49)</f>
        <v>0</v>
      </c>
      <c r="L45" s="165"/>
      <c r="M45" s="165">
        <f>SUM(M46:M49)</f>
        <v>0</v>
      </c>
      <c r="N45" s="164"/>
      <c r="O45" s="164">
        <f>SUM(O46:O49)</f>
        <v>0</v>
      </c>
      <c r="P45" s="164"/>
      <c r="Q45" s="164">
        <f>SUM(Q46:Q49)</f>
        <v>0</v>
      </c>
      <c r="R45" s="165"/>
      <c r="S45" s="165"/>
      <c r="T45" s="166"/>
      <c r="U45" s="160"/>
      <c r="V45" s="160">
        <f>SUM(V46:V49)</f>
        <v>0</v>
      </c>
      <c r="W45" s="160"/>
      <c r="X45" s="160"/>
      <c r="AG45" t="s">
        <v>284</v>
      </c>
    </row>
    <row r="46" spans="1:60" outlineLevel="1" x14ac:dyDescent="0.2">
      <c r="A46" s="175">
        <v>35</v>
      </c>
      <c r="B46" s="176" t="s">
        <v>2478</v>
      </c>
      <c r="C46" s="183" t="s">
        <v>2479</v>
      </c>
      <c r="D46" s="177" t="s">
        <v>2480</v>
      </c>
      <c r="E46" s="178">
        <v>14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c r="S46" s="180" t="s">
        <v>529</v>
      </c>
      <c r="T46" s="181" t="s">
        <v>289</v>
      </c>
      <c r="U46" s="159">
        <v>0</v>
      </c>
      <c r="V46" s="159">
        <f>ROUND(E46*U46,2)</f>
        <v>0</v>
      </c>
      <c r="W46" s="159"/>
      <c r="X46" s="159" t="s">
        <v>2481</v>
      </c>
      <c r="Y46" s="149"/>
      <c r="Z46" s="149"/>
      <c r="AA46" s="149"/>
      <c r="AB46" s="149"/>
      <c r="AC46" s="149"/>
      <c r="AD46" s="149"/>
      <c r="AE46" s="149"/>
      <c r="AF46" s="149"/>
      <c r="AG46" s="149" t="s">
        <v>2482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36</v>
      </c>
      <c r="B47" s="176" t="s">
        <v>2483</v>
      </c>
      <c r="C47" s="183" t="s">
        <v>2484</v>
      </c>
      <c r="D47" s="177" t="s">
        <v>509</v>
      </c>
      <c r="E47" s="178">
        <v>1</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529</v>
      </c>
      <c r="T47" s="181" t="s">
        <v>289</v>
      </c>
      <c r="U47" s="159">
        <v>0</v>
      </c>
      <c r="V47" s="159">
        <f>ROUND(E47*U47,2)</f>
        <v>0</v>
      </c>
      <c r="W47" s="159"/>
      <c r="X47" s="159" t="s">
        <v>2481</v>
      </c>
      <c r="Y47" s="149"/>
      <c r="Z47" s="149"/>
      <c r="AA47" s="149"/>
      <c r="AB47" s="149"/>
      <c r="AC47" s="149"/>
      <c r="AD47" s="149"/>
      <c r="AE47" s="149"/>
      <c r="AF47" s="149"/>
      <c r="AG47" s="149" t="s">
        <v>2482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37</v>
      </c>
      <c r="B48" s="176" t="s">
        <v>2485</v>
      </c>
      <c r="C48" s="183" t="s">
        <v>2486</v>
      </c>
      <c r="D48" s="177" t="s">
        <v>509</v>
      </c>
      <c r="E48" s="178">
        <v>1</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c r="S48" s="180" t="s">
        <v>529</v>
      </c>
      <c r="T48" s="181" t="s">
        <v>289</v>
      </c>
      <c r="U48" s="159">
        <v>0</v>
      </c>
      <c r="V48" s="159">
        <f>ROUND(E48*U48,2)</f>
        <v>0</v>
      </c>
      <c r="W48" s="159"/>
      <c r="X48" s="159" t="s">
        <v>2481</v>
      </c>
      <c r="Y48" s="149"/>
      <c r="Z48" s="149"/>
      <c r="AA48" s="149"/>
      <c r="AB48" s="149"/>
      <c r="AC48" s="149"/>
      <c r="AD48" s="149"/>
      <c r="AE48" s="149"/>
      <c r="AF48" s="149"/>
      <c r="AG48" s="149" t="s">
        <v>2482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38</v>
      </c>
      <c r="B49" s="169" t="s">
        <v>2307</v>
      </c>
      <c r="C49" s="184" t="s">
        <v>2308</v>
      </c>
      <c r="D49" s="170" t="s">
        <v>509</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529</v>
      </c>
      <c r="T49" s="174" t="s">
        <v>289</v>
      </c>
      <c r="U49" s="159">
        <v>0</v>
      </c>
      <c r="V49" s="159">
        <f>ROUND(E49*U49,2)</f>
        <v>0</v>
      </c>
      <c r="W49" s="159"/>
      <c r="X49" s="159" t="s">
        <v>302</v>
      </c>
      <c r="Y49" s="149"/>
      <c r="Z49" s="149"/>
      <c r="AA49" s="149"/>
      <c r="AB49" s="149"/>
      <c r="AC49" s="149"/>
      <c r="AD49" s="149"/>
      <c r="AE49" s="149"/>
      <c r="AF49" s="149"/>
      <c r="AG49" s="149" t="s">
        <v>2410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3"/>
      <c r="B50" s="4"/>
      <c r="C50" s="185"/>
      <c r="D50" s="6"/>
      <c r="E50" s="3"/>
      <c r="F50" s="3"/>
      <c r="G50" s="3"/>
      <c r="H50" s="3"/>
      <c r="I50" s="3"/>
      <c r="J50" s="3"/>
      <c r="K50" s="3"/>
      <c r="L50" s="3"/>
      <c r="M50" s="3"/>
      <c r="N50" s="3"/>
      <c r="O50" s="3"/>
      <c r="P50" s="3"/>
      <c r="Q50" s="3"/>
      <c r="R50" s="3"/>
      <c r="S50" s="3"/>
      <c r="T50" s="3"/>
      <c r="U50" s="3"/>
      <c r="V50" s="3"/>
      <c r="W50" s="3"/>
      <c r="X50" s="3"/>
      <c r="AE50">
        <v>15</v>
      </c>
      <c r="AF50">
        <v>21</v>
      </c>
      <c r="AG50" t="s">
        <v>270</v>
      </c>
    </row>
    <row r="51" spans="1:60" x14ac:dyDescent="0.2">
      <c r="A51" s="152"/>
      <c r="B51" s="153" t="s">
        <v>29</v>
      </c>
      <c r="C51" s="186"/>
      <c r="D51" s="154"/>
      <c r="E51" s="155"/>
      <c r="F51" s="155"/>
      <c r="G51" s="167">
        <f>G8+G45</f>
        <v>0</v>
      </c>
      <c r="H51" s="3"/>
      <c r="I51" s="3"/>
      <c r="J51" s="3"/>
      <c r="K51" s="3"/>
      <c r="L51" s="3"/>
      <c r="M51" s="3"/>
      <c r="N51" s="3"/>
      <c r="O51" s="3"/>
      <c r="P51" s="3"/>
      <c r="Q51" s="3"/>
      <c r="R51" s="3"/>
      <c r="S51" s="3"/>
      <c r="T51" s="3"/>
      <c r="U51" s="3"/>
      <c r="V51" s="3"/>
      <c r="W51" s="3"/>
      <c r="X51" s="3"/>
      <c r="AE51">
        <f>SUMIF(L7:L49,AE50,G7:G49)</f>
        <v>0</v>
      </c>
      <c r="AF51">
        <f>SUMIF(L7:L49,AF50,G7:G49)</f>
        <v>0</v>
      </c>
      <c r="AG51" t="s">
        <v>296</v>
      </c>
    </row>
    <row r="52" spans="1:60" x14ac:dyDescent="0.2">
      <c r="C52" s="187"/>
      <c r="D52" s="10"/>
      <c r="AG52" t="s">
        <v>297</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 1 Naklady</vt:lpstr>
      <vt:lpstr>SO 542 01 Pol</vt:lpstr>
      <vt:lpstr>SO 542 02 Pol</vt:lpstr>
      <vt:lpstr>SO 542 04.01 Pol</vt:lpstr>
      <vt:lpstr>SO 542 04.02 Pol</vt:lpstr>
      <vt:lpstr>SO 542 04.03 Pol</vt:lpstr>
      <vt:lpstr>SO 542 04.04 Pol</vt:lpstr>
      <vt:lpstr>SO 542 05 Pol</vt:lpstr>
      <vt:lpstr>SO 542 06 Pol</vt:lpstr>
      <vt:lpstr>SO 542 07.01 Pol</vt:lpstr>
      <vt:lpstr>SO 542 07.02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'SO 542 01 Pol'!Názvy_tisku</vt:lpstr>
      <vt:lpstr>'SO 542 02 Pol'!Názvy_tisku</vt:lpstr>
      <vt:lpstr>'SO 542 04.01 Pol'!Názvy_tisku</vt:lpstr>
      <vt:lpstr>'SO 542 04.02 Pol'!Názvy_tisku</vt:lpstr>
      <vt:lpstr>'SO 542 04.03 Pol'!Názvy_tisku</vt:lpstr>
      <vt:lpstr>'SO 542 04.04 Pol'!Názvy_tisku</vt:lpstr>
      <vt:lpstr>'SO 542 05 Pol'!Názvy_tisku</vt:lpstr>
      <vt:lpstr>'SO 542 06 Pol'!Názvy_tisku</vt:lpstr>
      <vt:lpstr>'SO 542 07.01 Pol'!Názvy_tisku</vt:lpstr>
      <vt:lpstr>'SO 542 07.02 Pol'!Názvy_tisku</vt:lpstr>
      <vt:lpstr>oadresa</vt:lpstr>
      <vt:lpstr>Stavba!Objednatel</vt:lpstr>
      <vt:lpstr>Stavba!Objekt</vt:lpstr>
      <vt:lpstr>'0 1 Naklady'!Oblast_tisku</vt:lpstr>
      <vt:lpstr>'SO 542 01 Pol'!Oblast_tisku</vt:lpstr>
      <vt:lpstr>'SO 542 02 Pol'!Oblast_tisku</vt:lpstr>
      <vt:lpstr>'SO 542 04.01 Pol'!Oblast_tisku</vt:lpstr>
      <vt:lpstr>'SO 542 04.02 Pol'!Oblast_tisku</vt:lpstr>
      <vt:lpstr>'SO 542 04.03 Pol'!Oblast_tisku</vt:lpstr>
      <vt:lpstr>'SO 542 04.04 Pol'!Oblast_tisku</vt:lpstr>
      <vt:lpstr>'SO 542 05 Pol'!Oblast_tisku</vt:lpstr>
      <vt:lpstr>'SO 542 06 Pol'!Oblast_tisku</vt:lpstr>
      <vt:lpstr>'SO 542 07.01 Pol'!Oblast_tisku</vt:lpstr>
      <vt:lpstr>'SO 542 07.02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Alef Brno, spol.s.r.o.</cp:lastModifiedBy>
  <cp:lastPrinted>2019-03-19T12:27:02Z</cp:lastPrinted>
  <dcterms:created xsi:type="dcterms:W3CDTF">2009-04-08T07:15:50Z</dcterms:created>
  <dcterms:modified xsi:type="dcterms:W3CDTF">2022-10-06T07:36:55Z</dcterms:modified>
</cp:coreProperties>
</file>