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f14362ae3457641/Dokumenty/ALEF BRNO/2020/SAKO Brno/Optimalizace pomocných provozů/Dočasná skladovací plocha/"/>
    </mc:Choice>
  </mc:AlternateContent>
  <xr:revisionPtr revIDLastSave="0" documentId="8_{2FCCFF0A-C502-4E54-B375-5BA13C94B659}" xr6:coauthVersionLast="46" xr6:coauthVersionMax="46" xr10:uidLastSave="{00000000-0000-0000-0000-000000000000}"/>
  <bookViews>
    <workbookView xWindow="-28920" yWindow="-120" windowWidth="29040" windowHeight="176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 1 Pol'!$A$1:$X$80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G42" i="1"/>
  <c r="F42" i="1"/>
  <c r="G41" i="1"/>
  <c r="F41" i="1"/>
  <c r="G39" i="1"/>
  <c r="F39" i="1"/>
  <c r="G79" i="12"/>
  <c r="BA77" i="12"/>
  <c r="BA76" i="12"/>
  <c r="BA70" i="12"/>
  <c r="BA59" i="12"/>
  <c r="BA56" i="12"/>
  <c r="BA44" i="12"/>
  <c r="BA40" i="12"/>
  <c r="BA22" i="12"/>
  <c r="BA19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O8" i="12" s="1"/>
  <c r="Q18" i="12"/>
  <c r="V18" i="12"/>
  <c r="G21" i="12"/>
  <c r="M21" i="12" s="1"/>
  <c r="I21" i="12"/>
  <c r="K21" i="12"/>
  <c r="O21" i="12"/>
  <c r="Q21" i="12"/>
  <c r="V21" i="12"/>
  <c r="G24" i="12"/>
  <c r="I24" i="12"/>
  <c r="K24" i="12"/>
  <c r="M24" i="12"/>
  <c r="O24" i="12"/>
  <c r="Q24" i="12"/>
  <c r="V24" i="12"/>
  <c r="G29" i="12"/>
  <c r="I29" i="12"/>
  <c r="K29" i="12"/>
  <c r="M29" i="12"/>
  <c r="O29" i="12"/>
  <c r="Q29" i="12"/>
  <c r="V29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7" i="12"/>
  <c r="I37" i="12"/>
  <c r="K37" i="12"/>
  <c r="M37" i="12"/>
  <c r="O37" i="12"/>
  <c r="Q37" i="12"/>
  <c r="V37" i="12"/>
  <c r="G39" i="12"/>
  <c r="I39" i="12"/>
  <c r="K39" i="12"/>
  <c r="M39" i="12"/>
  <c r="O39" i="12"/>
  <c r="Q39" i="12"/>
  <c r="V39" i="12"/>
  <c r="G43" i="12"/>
  <c r="M43" i="12" s="1"/>
  <c r="I43" i="12"/>
  <c r="I42" i="12" s="1"/>
  <c r="K43" i="12"/>
  <c r="K42" i="12" s="1"/>
  <c r="O43" i="12"/>
  <c r="Q43" i="12"/>
  <c r="Q42" i="12" s="1"/>
  <c r="V43" i="12"/>
  <c r="V42" i="12" s="1"/>
  <c r="G46" i="12"/>
  <c r="I46" i="12"/>
  <c r="K46" i="12"/>
  <c r="M46" i="12"/>
  <c r="O46" i="12"/>
  <c r="Q46" i="12"/>
  <c r="V46" i="12"/>
  <c r="G49" i="12"/>
  <c r="I49" i="12"/>
  <c r="K49" i="12"/>
  <c r="M49" i="12"/>
  <c r="O49" i="12"/>
  <c r="Q49" i="12"/>
  <c r="V49" i="12"/>
  <c r="G52" i="12"/>
  <c r="M52" i="12" s="1"/>
  <c r="I52" i="12"/>
  <c r="K52" i="12"/>
  <c r="O52" i="12"/>
  <c r="O42" i="12" s="1"/>
  <c r="Q52" i="12"/>
  <c r="V52" i="12"/>
  <c r="G55" i="12"/>
  <c r="I55" i="12"/>
  <c r="K55" i="12"/>
  <c r="M55" i="12"/>
  <c r="O55" i="12"/>
  <c r="Q55" i="12"/>
  <c r="V55" i="12"/>
  <c r="G58" i="12"/>
  <c r="I58" i="12"/>
  <c r="K58" i="12"/>
  <c r="M58" i="12"/>
  <c r="O58" i="12"/>
  <c r="Q58" i="12"/>
  <c r="V58" i="12"/>
  <c r="G61" i="12"/>
  <c r="I61" i="12"/>
  <c r="K61" i="12"/>
  <c r="M61" i="12"/>
  <c r="O61" i="12"/>
  <c r="Q61" i="12"/>
  <c r="V61" i="12"/>
  <c r="G64" i="12"/>
  <c r="M64" i="12" s="1"/>
  <c r="I64" i="12"/>
  <c r="K64" i="12"/>
  <c r="O64" i="12"/>
  <c r="Q64" i="12"/>
  <c r="V64" i="12"/>
  <c r="G66" i="12"/>
  <c r="I66" i="12"/>
  <c r="K66" i="12"/>
  <c r="M66" i="12"/>
  <c r="O66" i="12"/>
  <c r="Q66" i="12"/>
  <c r="V66" i="12"/>
  <c r="K68" i="12"/>
  <c r="V68" i="12"/>
  <c r="G69" i="12"/>
  <c r="I69" i="12"/>
  <c r="I68" i="12" s="1"/>
  <c r="K69" i="12"/>
  <c r="M69" i="12"/>
  <c r="O69" i="12"/>
  <c r="Q69" i="12"/>
  <c r="Q68" i="12" s="1"/>
  <c r="V69" i="12"/>
  <c r="G72" i="12"/>
  <c r="G68" i="12" s="1"/>
  <c r="I72" i="12"/>
  <c r="K72" i="12"/>
  <c r="O72" i="12"/>
  <c r="O68" i="12" s="1"/>
  <c r="Q72" i="12"/>
  <c r="V72" i="12"/>
  <c r="I74" i="12"/>
  <c r="Q74" i="12"/>
  <c r="G75" i="12"/>
  <c r="G74" i="12" s="1"/>
  <c r="I75" i="12"/>
  <c r="K75" i="12"/>
  <c r="K74" i="12" s="1"/>
  <c r="O75" i="12"/>
  <c r="O74" i="12" s="1"/>
  <c r="Q75" i="12"/>
  <c r="V75" i="12"/>
  <c r="V74" i="12" s="1"/>
  <c r="AE79" i="12"/>
  <c r="AF79" i="12"/>
  <c r="I20" i="1"/>
  <c r="I19" i="1"/>
  <c r="I18" i="1"/>
  <c r="I17" i="1"/>
  <c r="I16" i="1"/>
  <c r="I54" i="1"/>
  <c r="J53" i="1" s="1"/>
  <c r="F43" i="1"/>
  <c r="G23" i="1" s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J51" i="1" l="1"/>
  <c r="J52" i="1"/>
  <c r="J50" i="1"/>
  <c r="J54" i="1" s="1"/>
  <c r="G26" i="1"/>
  <c r="A26" i="1"/>
  <c r="A23" i="1"/>
  <c r="G28" i="1"/>
  <c r="M8" i="12"/>
  <c r="M42" i="12"/>
  <c r="M75" i="12"/>
  <c r="M74" i="12" s="1"/>
  <c r="G42" i="12"/>
  <c r="G8" i="12"/>
  <c r="M72" i="12"/>
  <c r="M68" i="12" s="1"/>
  <c r="I21" i="1"/>
  <c r="J42" i="1"/>
  <c r="J41" i="1"/>
  <c r="J39" i="1"/>
  <c r="J43" i="1" s="1"/>
  <c r="H43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Zbynek</author>
  </authors>
  <commentList>
    <comment ref="S6" authorId="0" shapeId="0" xr:uid="{2511B25E-F6AB-49DB-B57A-7C673EBBBFF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5C316AE-5641-4137-B45C-E687BEFF2EE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<sst xmlns="http://schemas.openxmlformats.org/spreadsheetml/2006/main" count="425" uniqueCount="204">
  <si>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</si>
  <si>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</si>
  <si>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</si>
  <si>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</si>
  <si>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</si>
  <si>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</si>
  <si>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</si>
  <si>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</si>
  <si>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</si>
  <si>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</si>
  <si>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</si>
  <si>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</si>
  <si>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</si>
  <si>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</si>
  <si>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</si>
  <si>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</si>
  <si>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</si>
  <si>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</si>
  <si>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</si>
  <si>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</si>
  <si>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</si>
  <si>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</si>
  <si>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</si>
  <si>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</si>
  <si>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</si>
  <si>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</si>
  <si>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</si>
  <si>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</si>
  <si>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</si>
  <si>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</si>
  <si>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</si>
  <si>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</si>
  <si>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</si>
  <si>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</si>
  <si>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</si>
  <si>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</si>
  <si>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</si>
  <si>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</si>
  <si>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</si>
  <si>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</si>
  <si>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</si>
  <si>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</si>
  <si>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</si>
  <si>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</si>
  <si>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DOČASNÁ SKLADOVACÍ PLOCHA</t>
  </si>
  <si>
    <t>2</t>
  </si>
  <si>
    <t>Objekt:</t>
  </si>
  <si>
    <t>Rozpočet:</t>
  </si>
  <si>
    <t>20-12.00</t>
  </si>
  <si>
    <t>OPTIMALIZACE POMOCNÝCH PROVOZŮ</t>
  </si>
  <si>
    <t>SAKO Brno, a.s.</t>
  </si>
  <si>
    <t>Jedovnická 4247/2</t>
  </si>
  <si>
    <t>Brno-Židenice</t>
  </si>
  <si>
    <t>62800</t>
  </si>
  <si>
    <t>60713470</t>
  </si>
  <si>
    <t>CZ60713470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</si>
  <si>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</si>
  <si>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</si>
  <si>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</si>
  <si>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</si>
  <si>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</si>
  <si>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</si>
  <si>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</si>
  <si>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Základy a zvláštní zakládání</t>
  </si>
  <si>
    <t>63</t>
  </si>
  <si>
    <t>Podlahy a podlahové konstrukce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</si>
  <si>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</si>
  <si>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</si>
  <si>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</si>
  <si>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</si>
  <si>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</si>
  <si>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</si>
  <si>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</si>
  <si>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</si>
  <si>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</si>
  <si>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</si>
  <si>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</si>
  <si>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</si>
  <si>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</si>
  <si>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</si>
  <si>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</si>
  <si>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</si>
  <si>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</si>
  <si>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</si>
  <si>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</si>
  <si>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</si>
  <si>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</si>
  <si>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</si>
  <si>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</si>
  <si>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</si>
  <si>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</si>
  <si>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</si>
  <si>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</si>
  <si>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</si>
  <si>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</si>
  <si>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</si>
  <si>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</si>
  <si>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</si>
  <si>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121101100R00</t>
  </si>
  <si>
    <t>Sejmutí ornice s přemístěním na vzdálenost do 50 m</t>
  </si>
  <si>
    <t>m3</t>
  </si>
  <si>
    <t>800-1</t>
  </si>
  <si>
    <t>RTS 21/ I</t>
  </si>
  <si>
    <t>Práce</t>
  </si>
  <si>
    <t>POL1_</t>
  </si>
  <si>
    <t>nebo lesní půdy, s vodorovným přemístěním na hromady v místě upotřebení nebo na dočasné či trvalé skládky se složením</t>
  </si>
  <si>
    <t>SPI</t>
  </si>
  <si>
    <t>33,6</t>
  </si>
  <si>
    <t>VV</t>
  </si>
  <si>
    <t>122201101R00</t>
  </si>
  <si>
    <t>Odkopávky a  prokopávky nezapažené v hornině 3_x000D_
 do 100 m3</t>
  </si>
  <si>
    <t>s přehozením výkopku na vzdálenost do 3 m nebo s naložením na dopravní prostředek,</t>
  </si>
  <si>
    <t>50,4</t>
  </si>
  <si>
    <t>122201109R00</t>
  </si>
  <si>
    <t>Odkopávky a  prokopávky nezapažené v hornině 3_x000D_
 příplatek k cenám za lepivost horniny</t>
  </si>
  <si>
    <t>Odkaz na mn. položky pořadí 2 : 50,40000</t>
  </si>
  <si>
    <t>132201111R00</t>
  </si>
  <si>
    <t>Hloubení rýh šířky do 60 cm do 100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</si>
  <si>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</si>
  <si>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63,7</t>
  </si>
  <si>
    <t>132201119R00</t>
  </si>
  <si>
    <t xml:space="preserve">Hloubení rýh šířky do 60 cm příplatek za lepivost, v hornině 3,  </t>
  </si>
  <si>
    <t>Odkaz na mn. položky pořadí 4 : 63,70000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</si>
  <si>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</si>
  <si>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</si>
  <si>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</si>
  <si>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9 : 17,15000*-1</t>
  </si>
  <si>
    <t>162701109R00</t>
  </si>
  <si>
    <t>Vodorovné přemístění výkopku příplatek k ceně za každých dalších i započatých 1 000 m přes 10 000 m_x000D_
 z horniny 1 až 4</t>
  </si>
  <si>
    <t>Odkaz na mn. položky pořadí 6 : 96,95000*5</t>
  </si>
  <si>
    <t>167101101R00</t>
  </si>
  <si>
    <t>Nakládání, skládání, překládání neulehlého výkopku nakládání výkopku_x000D_
 do 100 m3, z horniny 1 až 4</t>
  </si>
  <si>
    <t>Odkaz na mn. položky pořadí 6 : 96,95000</t>
  </si>
  <si>
    <t>174101101R00</t>
  </si>
  <si>
    <t>Zásyp sypaninou se zhutněním jam, šachet, rýh nebo kolem objektů v těchto vykopávkách</t>
  </si>
  <si>
    <t>z jakékoliv horniny s uložením výkopku po vrstvách,</t>
  </si>
  <si>
    <t>17,15</t>
  </si>
  <si>
    <t>199000002R00</t>
  </si>
  <si>
    <t>Poplatky za skládku horniny 1- 4, skupina 17 05 04 z Katalogu odpadů</t>
  </si>
  <si>
    <t>181300010RAA</t>
  </si>
  <si>
    <t>Rozprostření ornice v rovině nebo svahu do 1 : 5 a osetí travou při tloušťce 150 mm, dovoz ornice ze vzdálenosti 500 m</t>
  </si>
  <si>
    <t>m2</t>
  </si>
  <si>
    <t>AP-HSV</t>
  </si>
  <si>
    <t>Agregovaná položka</t>
  </si>
  <si>
    <t>POL2_</t>
  </si>
  <si>
    <t>vč. urovnání ornice, naložení na skládce, vodorovným přemístěním ornice na místo rozprostření, založení trávníku osetím a dodávky travního semene.</t>
  </si>
  <si>
    <t>137,0</t>
  </si>
  <si>
    <t>215901101RT5</t>
  </si>
  <si>
    <t>Zhutnění podloží z rostlé horniny 1 až 4 pod násypy z hornin soudržných do 92% PS a nesoudržných  sypkých relativní ulehlosti l(d) do 0,8 vibrační deskou</t>
  </si>
  <si>
    <t>z rostlé horniny tř.1 - 4 pod násypy z hornin soudržných do 92% PS a hornin nesoudržných sypkých relativní ulehlosti I(d) do 0,8</t>
  </si>
  <si>
    <t>zhutnění základové spáry : 79,5</t>
  </si>
  <si>
    <t>273313511R00</t>
  </si>
  <si>
    <t>Beton základových desek prostý třídy C 12/15</t>
  </si>
  <si>
    <t>801-1</t>
  </si>
  <si>
    <t>dodávka a uložení betonu do připravené konstrukce,</t>
  </si>
  <si>
    <t>podkladní beton : 7,95</t>
  </si>
  <si>
    <t>274272130RT5</t>
  </si>
  <si>
    <t>Zdivo základové z bednicích tvárnic tloušťky 250 mm, výplň betonem C 25/30</t>
  </si>
  <si>
    <t>s výplní betonem, bez výztuže,</t>
  </si>
  <si>
    <t>576*0,5*0,25</t>
  </si>
  <si>
    <t>274321411R00</t>
  </si>
  <si>
    <t>Beton základových pasů železový třídy C 25/30</t>
  </si>
  <si>
    <t>včetně dodávky a uložení betonu, bez výztuže</t>
  </si>
  <si>
    <t>25,1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</si>
  <si>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</si>
  <si>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</si>
  <si>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</si>
  <si>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81,04</t>
  </si>
  <si>
    <t>274351216R00</t>
  </si>
  <si>
    <t>Bednění stěn základových pasů odstranění</t>
  </si>
  <si>
    <t>Odkaz na mn. položky pořadí 16 : 81,04000</t>
  </si>
  <si>
    <t>274361821R00</t>
  </si>
  <si>
    <t>Výztuž základových pasů z betonářské oceli 10 505 (R)</t>
  </si>
  <si>
    <t>t</t>
  </si>
  <si>
    <t>R10 : 1,132</t>
  </si>
  <si>
    <t>R12 : 0,418</t>
  </si>
  <si>
    <t>289970111R00</t>
  </si>
  <si>
    <t>Geotextílie separační, filtrační, zpevňující polypropylén, 300 g/m2</t>
  </si>
  <si>
    <t>800-2</t>
  </si>
  <si>
    <t>341,0</t>
  </si>
  <si>
    <t>210220021RT1</t>
  </si>
  <si>
    <t>Montáž uzemňovacího vedení v zemi, včetně svorek, propojení a izolace spojů, z profilů ocelových pozinkovaných  (FeZn),  , včetně dodávky pásku 30 x 4 mm, bez nátěru</t>
  </si>
  <si>
    <t>m</t>
  </si>
  <si>
    <t>M21</t>
  </si>
  <si>
    <t>150,0</t>
  </si>
  <si>
    <t>631571010R00</t>
  </si>
  <si>
    <t>Násyp pod podlahy z kameniva bez dodávky materiálu_x000D_
 bez určení tloušťky</t>
  </si>
  <si>
    <t>pod mazaniny a dlažby, popř. na plochých střechách, vodorovný nebo ve spádu, s udusáním a urovnáním povrchu,</t>
  </si>
  <si>
    <t>341,0*0,05</t>
  </si>
  <si>
    <t>583417003R</t>
  </si>
  <si>
    <t>kamenivo přírodní drcené frakce 0,0 až 32,0 mm; třída A</t>
  </si>
  <si>
    <t>SPCM</t>
  </si>
  <si>
    <t>Specifikace</t>
  </si>
  <si>
    <t>POL3_</t>
  </si>
  <si>
    <t>36,0</t>
  </si>
  <si>
    <t>998152121R00</t>
  </si>
  <si>
    <t>Přesun hmot pro oplocení a objekty zvláštní,monol. vodorovně do 50 m výšky do 3 m</t>
  </si>
  <si>
    <t>801-5</t>
  </si>
  <si>
    <t>Přesun hmot</t>
  </si>
  <si>
    <t>POL7_</t>
  </si>
  <si>
    <t>na novostavbách a změnách objektů pro oplocení (815 2 JKSo), objekty zvláštní pro chov živočichů (815 3 JKSO), objekty pozemní různé (815 9 JKSO)</t>
  </si>
  <si>
    <t>se svislou nosnou konstrukcí monolitickou betonovou tyčovou nebo plošnou ( KMCH 2 a 3 - JKSO šesté místo)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</si>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</sst>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1g5jpMaLfiEbU3NhNEyO6bDWmS15orHHTjJhX8XURIbZK+2r6EonUkcGrJEvhctiA8kqIKGj1b4oAmXjGwVxgg==" saltValue="huL8slqifqEg6EFE+JnlW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48</v>
      </c>
      <c r="E2" s="114" t="s">
        <v>49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46</v>
      </c>
      <c r="C3" s="112"/>
      <c r="D3" s="118" t="s">
        <v>45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5">
      <c r="A4" s="108">
        <v>5743</v>
      </c>
      <c r="B4" s="122" t="s">
        <v>47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42</v>
      </c>
      <c r="D5" s="128" t="s">
        <v>50</v>
      </c>
      <c r="E5" s="91"/>
      <c r="F5" s="91"/>
      <c r="G5" s="91"/>
      <c r="H5" s="18" t="s">
        <v>40</v>
      </c>
      <c r="I5" s="130" t="s">
        <v>54</v>
      </c>
      <c r="J5" s="8"/>
    </row>
    <row r="6" spans="1:15" ht="15.75" customHeight="1" x14ac:dyDescent="0.25">
      <c r="A6" s="2"/>
      <c r="B6" s="28"/>
      <c r="C6" s="55"/>
      <c r="D6" s="110" t="s">
        <v>51</v>
      </c>
      <c r="E6" s="92"/>
      <c r="F6" s="92"/>
      <c r="G6" s="92"/>
      <c r="H6" s="18" t="s">
        <v>34</v>
      </c>
      <c r="I6" s="130" t="s">
        <v>55</v>
      </c>
      <c r="J6" s="8"/>
    </row>
    <row r="7" spans="1:15" ht="15.75" customHeight="1" x14ac:dyDescent="0.25">
      <c r="A7" s="2"/>
      <c r="B7" s="29"/>
      <c r="C7" s="56"/>
      <c r="D7" s="109" t="s">
        <v>53</v>
      </c>
      <c r="E7" s="129" t="s">
        <v>52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5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5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SUMIF(F50:F53,A16,I50:I53)+SUMIF(F50:F53,"PSU",I50:I53)</f>
        <v>0</v>
      </c>
      <c r="J16" s="85"/>
    </row>
    <row r="17" spans="1:10" ht="23.25" customHeight="1" x14ac:dyDescent="0.25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SUMIF(F50:F53,A17,I50:I53)</f>
        <v>0</v>
      </c>
      <c r="J17" s="85"/>
    </row>
    <row r="18" spans="1:10" ht="23.25" customHeight="1" x14ac:dyDescent="0.25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SUMIF(F50:F53,A18,I50:I53)</f>
        <v>0</v>
      </c>
      <c r="J18" s="85"/>
    </row>
    <row r="19" spans="1:10" ht="23.25" customHeight="1" x14ac:dyDescent="0.25">
      <c r="A19" s="198" t="s">
        <v>68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SUMIF(F50:F53,A19,I50:I53)</f>
        <v>0</v>
      </c>
      <c r="J19" s="85"/>
    </row>
    <row r="20" spans="1:10" ht="23.25" customHeight="1" x14ac:dyDescent="0.25">
      <c r="A20" s="198" t="s">
        <v>69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SUMIF(F50:F53,A20,I50:I53)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8" t="s">
        <v>35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59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5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5">
      <c r="A39" s="139">
        <v>1</v>
      </c>
      <c r="B39" s="149" t="s">
        <v>56</v>
      </c>
      <c r="C39" s="150"/>
      <c r="D39" s="150"/>
      <c r="E39" s="150"/>
      <c r="F39" s="151">
        <f>'2 1 Pol'!AE79</f>
        <v>0</v>
      </c>
      <c r="G39" s="152">
        <f>'2 1 Pol'!AF79</f>
        <v>0</v>
      </c>
      <c r="H39" s="153">
        <f>(F39*SazbaDPH1/100)+(G39*SazbaDPH2/100)</f>
        <v>0</v>
      </c>
      <c r="I39" s="153">
        <f>F39+G39+H39</f>
        <v>0</v>
      </c>
      <c r="J39" s="154" t="str">
        <f>IF(_xlfn.SINGLE(CenaCelkemVypocet)=0,"",I39/_xlfn.SINGLE(CenaCelkemVypocet)*100)</f>
        <v/>
      </c>
    </row>
    <row r="40" spans="1:10" ht="25.5" hidden="1" customHeight="1" x14ac:dyDescent="0.25">
      <c r="A40" s="139">
        <v>2</v>
      </c>
      <c r="B40" s="155"/>
      <c r="C40" s="156" t="s">
        <v>57</v>
      </c>
      <c r="D40" s="156"/>
      <c r="E40" s="156"/>
      <c r="F40" s="157"/>
      <c r="G40" s="158"/>
      <c r="H40" s="158">
        <f>(F40*SazbaDPH1/100)+(G40*SazbaDPH2/100)</f>
        <v>0</v>
      </c>
      <c r="I40" s="158"/>
      <c r="J40" s="159"/>
    </row>
    <row r="41" spans="1:10" ht="25.5" hidden="1" customHeight="1" x14ac:dyDescent="0.25">
      <c r="A41" s="139">
        <v>2</v>
      </c>
      <c r="B41" s="155" t="s">
        <v>45</v>
      </c>
      <c r="C41" s="156" t="s">
        <v>44</v>
      </c>
      <c r="D41" s="156"/>
      <c r="E41" s="156"/>
      <c r="F41" s="157">
        <f>'2 1 Pol'!AE79</f>
        <v>0</v>
      </c>
      <c r="G41" s="158">
        <f>'2 1 Pol'!AF79</f>
        <v>0</v>
      </c>
      <c r="H41" s="158">
        <f>(F41*SazbaDPH1/100)+(G41*SazbaDPH2/100)</f>
        <v>0</v>
      </c>
      <c r="I41" s="158">
        <f>F41+G41+H41</f>
        <v>0</v>
      </c>
      <c r="J41" s="159" t="str">
        <f>IF(_xlfn.SINGLE(CenaCelkemVypocet)=0,"",I41/_xlfn.SINGLE(CenaCelkemVypocet)*100)</f>
        <v/>
      </c>
    </row>
    <row r="42" spans="1:10" ht="25.5" hidden="1" customHeight="1" x14ac:dyDescent="0.25">
      <c r="A42" s="139">
        <v>3</v>
      </c>
      <c r="B42" s="160" t="s">
        <v>43</v>
      </c>
      <c r="C42" s="150" t="s">
        <v>44</v>
      </c>
      <c r="D42" s="150"/>
      <c r="E42" s="150"/>
      <c r="F42" s="161">
        <f>'2 1 Pol'!AE79</f>
        <v>0</v>
      </c>
      <c r="G42" s="153">
        <f>'2 1 Pol'!AF79</f>
        <v>0</v>
      </c>
      <c r="H42" s="153">
        <f>(F42*SazbaDPH1/100)+(G42*SazbaDPH2/100)</f>
        <v>0</v>
      </c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hidden="1" customHeight="1" x14ac:dyDescent="0.25">
      <c r="A43" s="139"/>
      <c r="B43" s="162" t="s">
        <v>58</v>
      </c>
      <c r="C43" s="163"/>
      <c r="D43" s="163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7" spans="1:10" ht="15.6" x14ac:dyDescent="0.3">
      <c r="B47" s="178" t="s">
        <v>60</v>
      </c>
    </row>
    <row r="49" spans="1:10" ht="25.5" customHeight="1" x14ac:dyDescent="0.25">
      <c r="A49" s="180"/>
      <c r="B49" s="183" t="s">
        <v>17</v>
      </c>
      <c r="C49" s="183" t="s">
        <v>5</v>
      </c>
      <c r="D49" s="184"/>
      <c r="E49" s="184"/>
      <c r="F49" s="185" t="s">
        <v>61</v>
      </c>
      <c r="G49" s="185"/>
      <c r="H49" s="185"/>
      <c r="I49" s="185" t="s">
        <v>29</v>
      </c>
      <c r="J49" s="185" t="s">
        <v>0</v>
      </c>
    </row>
    <row r="50" spans="1:10" ht="36.75" customHeight="1" x14ac:dyDescent="0.25">
      <c r="A50" s="181"/>
      <c r="B50" s="186" t="s">
        <v>43</v>
      </c>
      <c r="C50" s="187" t="s">
        <v>62</v>
      </c>
      <c r="D50" s="188"/>
      <c r="E50" s="188"/>
      <c r="F50" s="194" t="s">
        <v>24</v>
      </c>
      <c r="G50" s="195"/>
      <c r="H50" s="195"/>
      <c r="I50" s="195">
        <f>'2 1 Pol'!G8</f>
        <v>0</v>
      </c>
      <c r="J50" s="192" t="str">
        <f>IF(I54=0,"",I50/I54*100)</f>
        <v/>
      </c>
    </row>
    <row r="51" spans="1:10" ht="36.75" customHeight="1" x14ac:dyDescent="0.25">
      <c r="A51" s="181"/>
      <c r="B51" s="186" t="s">
        <v>45</v>
      </c>
      <c r="C51" s="187" t="s">
        <v>63</v>
      </c>
      <c r="D51" s="188"/>
      <c r="E51" s="188"/>
      <c r="F51" s="194" t="s">
        <v>24</v>
      </c>
      <c r="G51" s="195"/>
      <c r="H51" s="195"/>
      <c r="I51" s="195">
        <f>'2 1 Pol'!G42</f>
        <v>0</v>
      </c>
      <c r="J51" s="192" t="str">
        <f>IF(I54=0,"",I51/I54*100)</f>
        <v/>
      </c>
    </row>
    <row r="52" spans="1:10" ht="36.75" customHeight="1" x14ac:dyDescent="0.25">
      <c r="A52" s="181"/>
      <c r="B52" s="186" t="s">
        <v>64</v>
      </c>
      <c r="C52" s="187" t="s">
        <v>65</v>
      </c>
      <c r="D52" s="188"/>
      <c r="E52" s="188"/>
      <c r="F52" s="194" t="s">
        <v>24</v>
      </c>
      <c r="G52" s="195"/>
      <c r="H52" s="195"/>
      <c r="I52" s="195">
        <f>'2 1 Pol'!G68</f>
        <v>0</v>
      </c>
      <c r="J52" s="192" t="str">
        <f>IF(I54=0,"",I52/I54*100)</f>
        <v/>
      </c>
    </row>
    <row r="53" spans="1:10" ht="36.75" customHeight="1" x14ac:dyDescent="0.25">
      <c r="A53" s="181"/>
      <c r="B53" s="186" t="s">
        <v>66</v>
      </c>
      <c r="C53" s="187" t="s">
        <v>67</v>
      </c>
      <c r="D53" s="188"/>
      <c r="E53" s="188"/>
      <c r="F53" s="194" t="s">
        <v>24</v>
      </c>
      <c r="G53" s="195"/>
      <c r="H53" s="195"/>
      <c r="I53" s="195">
        <f>'2 1 Pol'!G74</f>
        <v>0</v>
      </c>
      <c r="J53" s="192" t="str">
        <f>IF(I54=0,"",I53/I54*100)</f>
        <v/>
      </c>
    </row>
    <row r="54" spans="1:10" ht="25.5" customHeight="1" x14ac:dyDescent="0.25">
      <c r="A54" s="182"/>
      <c r="B54" s="189" t="s">
        <v>1</v>
      </c>
      <c r="C54" s="190"/>
      <c r="D54" s="191"/>
      <c r="E54" s="191"/>
      <c r="F54" s="196"/>
      <c r="G54" s="197"/>
      <c r="H54" s="197"/>
      <c r="I54" s="197">
        <f>SUM(I50:I53)</f>
        <v>0</v>
      </c>
      <c r="J54" s="193">
        <f>SUM(J50:J53)</f>
        <v>0</v>
      </c>
    </row>
    <row r="55" spans="1:10" x14ac:dyDescent="0.25">
      <c r="F55" s="137"/>
      <c r="G55" s="137"/>
      <c r="H55" s="137"/>
      <c r="I55" s="137"/>
      <c r="J55" s="138"/>
    </row>
    <row r="56" spans="1:10" x14ac:dyDescent="0.25">
      <c r="F56" s="137"/>
      <c r="G56" s="137"/>
      <c r="H56" s="137"/>
      <c r="I56" s="137"/>
      <c r="J56" s="138"/>
    </row>
    <row r="57" spans="1:10" x14ac:dyDescent="0.25">
      <c r="F57" s="137"/>
      <c r="G57" s="137"/>
      <c r="H57" s="137"/>
      <c r="I57" s="137"/>
      <c r="J57" s="138"/>
    </row>
  </sheetData>
  <sheetProtection algorithmName="SHA-512" hashValue="QRbI3zhcHhh68sVfQkibVpdziDYNw72f1Bv6UAjTL3nUGNcGo+f7QD820v6L0jAimf6uwpRQHJXJzdWL95R5sw==" saltValue="gfYoyO8308AcWa8BYZzVY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cU5by23bLdrHwH7rEALVF+NvWNaAVGrNmIVTBxoIo7jPjxYaHbaStfRBE5nDrkUHF79gI+9QVemF/lWqZdeiXg==" saltValue="RTuXa8sOo4jOKf9uvuHLd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DAFCB-FFB8-4E80-BF16-0A3AF89B734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9" customWidth="1"/>
    <col min="3" max="3" width="63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9" t="s">
        <v>70</v>
      </c>
      <c r="B1" s="199"/>
      <c r="C1" s="199"/>
      <c r="D1" s="199"/>
      <c r="E1" s="199"/>
      <c r="F1" s="199"/>
      <c r="G1" s="199"/>
      <c r="AG1" t="s">
        <v>71</v>
      </c>
    </row>
    <row r="2" spans="1:60" ht="25.05" customHeight="1" x14ac:dyDescent="0.25">
      <c r="A2" s="200" t="s">
        <v>7</v>
      </c>
      <c r="B2" s="49" t="s">
        <v>48</v>
      </c>
      <c r="C2" s="203" t="s">
        <v>49</v>
      </c>
      <c r="D2" s="201"/>
      <c r="E2" s="201"/>
      <c r="F2" s="201"/>
      <c r="G2" s="202"/>
      <c r="AG2" t="s">
        <v>72</v>
      </c>
    </row>
    <row r="3" spans="1:60" ht="25.05" customHeight="1" x14ac:dyDescent="0.25">
      <c r="A3" s="200" t="s">
        <v>8</v>
      </c>
      <c r="B3" s="49" t="s">
        <v>45</v>
      </c>
      <c r="C3" s="203" t="s">
        <v>44</v>
      </c>
      <c r="D3" s="201"/>
      <c r="E3" s="201"/>
      <c r="F3" s="201"/>
      <c r="G3" s="202"/>
      <c r="AC3" s="179" t="s">
        <v>72</v>
      </c>
      <c r="AG3" t="s">
        <v>73</v>
      </c>
    </row>
    <row r="4" spans="1:60" ht="25.05" customHeight="1" x14ac:dyDescent="0.25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74</v>
      </c>
    </row>
    <row r="5" spans="1:60" x14ac:dyDescent="0.25">
      <c r="D5" s="10"/>
    </row>
    <row r="6" spans="1:60" ht="39.6" x14ac:dyDescent="0.25">
      <c r="A6" s="210" t="s">
        <v>75</v>
      </c>
      <c r="B6" s="212" t="s">
        <v>76</v>
      </c>
      <c r="C6" s="212" t="s">
        <v>77</v>
      </c>
      <c r="D6" s="211" t="s">
        <v>78</v>
      </c>
      <c r="E6" s="210" t="s">
        <v>79</v>
      </c>
      <c r="F6" s="209" t="s">
        <v>80</v>
      </c>
      <c r="G6" s="210" t="s">
        <v>29</v>
      </c>
      <c r="H6" s="213" t="s">
        <v>30</v>
      </c>
      <c r="I6" s="213" t="s">
        <v>81</v>
      </c>
      <c r="J6" s="213" t="s">
        <v>31</v>
      </c>
      <c r="K6" s="213" t="s">
        <v>82</v>
      </c>
      <c r="L6" s="213" t="s">
        <v>83</v>
      </c>
      <c r="M6" s="213" t="s">
        <v>84</v>
      </c>
      <c r="N6" s="213" t="s">
        <v>85</v>
      </c>
      <c r="O6" s="213" t="s">
        <v>86</v>
      </c>
      <c r="P6" s="213" t="s">
        <v>87</v>
      </c>
      <c r="Q6" s="213" t="s">
        <v>88</v>
      </c>
      <c r="R6" s="213" t="s">
        <v>89</v>
      </c>
      <c r="S6" s="213" t="s">
        <v>90</v>
      </c>
      <c r="T6" s="213" t="s">
        <v>91</v>
      </c>
      <c r="U6" s="213" t="s">
        <v>92</v>
      </c>
      <c r="V6" s="213" t="s">
        <v>93</v>
      </c>
      <c r="W6" s="213" t="s">
        <v>94</v>
      </c>
      <c r="X6" s="213" t="s">
        <v>95</v>
      </c>
    </row>
    <row r="7" spans="1:60" hidden="1" x14ac:dyDescent="0.25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5">
      <c r="A8" s="227" t="s">
        <v>96</v>
      </c>
      <c r="B8" s="228" t="s">
        <v>43</v>
      </c>
      <c r="C8" s="244" t="s">
        <v>62</v>
      </c>
      <c r="D8" s="229"/>
      <c r="E8" s="230"/>
      <c r="F8" s="231"/>
      <c r="G8" s="231">
        <f>SUMIF(AG9:AG41,"&lt;&gt;NOR",G9:G41)</f>
        <v>0</v>
      </c>
      <c r="H8" s="231"/>
      <c r="I8" s="231">
        <f>SUM(I9:I41)</f>
        <v>0</v>
      </c>
      <c r="J8" s="231"/>
      <c r="K8" s="231">
        <f>SUM(K9:K41)</f>
        <v>0</v>
      </c>
      <c r="L8" s="231"/>
      <c r="M8" s="231">
        <f>SUM(M9:M41)</f>
        <v>0</v>
      </c>
      <c r="N8" s="231"/>
      <c r="O8" s="231">
        <f>SUM(O9:O41)</f>
        <v>0</v>
      </c>
      <c r="P8" s="231"/>
      <c r="Q8" s="231">
        <f>SUM(Q9:Q41)</f>
        <v>0</v>
      </c>
      <c r="R8" s="231"/>
      <c r="S8" s="231"/>
      <c r="T8" s="232"/>
      <c r="U8" s="226"/>
      <c r="V8" s="226">
        <f>SUM(V9:V41)</f>
        <v>131.89000000000001</v>
      </c>
      <c r="W8" s="226"/>
      <c r="X8" s="226"/>
      <c r="AG8" t="s">
        <v>97</v>
      </c>
    </row>
    <row r="9" spans="1:60" outlineLevel="1" x14ac:dyDescent="0.25">
      <c r="A9" s="233">
        <v>1</v>
      </c>
      <c r="B9" s="234" t="s">
        <v>98</v>
      </c>
      <c r="C9" s="245" t="s">
        <v>99</v>
      </c>
      <c r="D9" s="235" t="s">
        <v>100</v>
      </c>
      <c r="E9" s="236">
        <v>33.6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 t="s">
        <v>101</v>
      </c>
      <c r="S9" s="238" t="s">
        <v>102</v>
      </c>
      <c r="T9" s="239" t="s">
        <v>102</v>
      </c>
      <c r="U9" s="223">
        <v>9.5200000000000007E-2</v>
      </c>
      <c r="V9" s="223">
        <f>ROUND(E9*U9,2)</f>
        <v>3.2</v>
      </c>
      <c r="W9" s="223"/>
      <c r="X9" s="223" t="s">
        <v>103</v>
      </c>
      <c r="Y9" s="214"/>
      <c r="Z9" s="214"/>
      <c r="AA9" s="214"/>
      <c r="AB9" s="214"/>
      <c r="AC9" s="214"/>
      <c r="AD9" s="214"/>
      <c r="AE9" s="214"/>
      <c r="AF9" s="214"/>
      <c r="AG9" s="214" t="s">
        <v>104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5">
      <c r="A10" s="221"/>
      <c r="B10" s="222"/>
      <c r="C10" s="246" t="s">
        <v>105</v>
      </c>
      <c r="D10" s="241"/>
      <c r="E10" s="241"/>
      <c r="F10" s="241"/>
      <c r="G10" s="241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106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0" t="str">
        <f>C10</f>
        <v>nebo lesní půdy, s vodorovným přemístěním na hromady v místě upotřebení nebo na dočasné či trvalé skládky se složením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5">
      <c r="A11" s="221"/>
      <c r="B11" s="222"/>
      <c r="C11" s="247" t="s">
        <v>107</v>
      </c>
      <c r="D11" s="224"/>
      <c r="E11" s="225">
        <v>33.6</v>
      </c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108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0.399999999999999" outlineLevel="1" x14ac:dyDescent="0.25">
      <c r="A12" s="233">
        <v>2</v>
      </c>
      <c r="B12" s="234" t="s">
        <v>109</v>
      </c>
      <c r="C12" s="245" t="s">
        <v>110</v>
      </c>
      <c r="D12" s="235" t="s">
        <v>100</v>
      </c>
      <c r="E12" s="236">
        <v>50.4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8">
        <v>0</v>
      </c>
      <c r="O12" s="238">
        <f>ROUND(E12*N12,2)</f>
        <v>0</v>
      </c>
      <c r="P12" s="238">
        <v>0</v>
      </c>
      <c r="Q12" s="238">
        <f>ROUND(E12*P12,2)</f>
        <v>0</v>
      </c>
      <c r="R12" s="238" t="s">
        <v>101</v>
      </c>
      <c r="S12" s="238" t="s">
        <v>102</v>
      </c>
      <c r="T12" s="239" t="s">
        <v>102</v>
      </c>
      <c r="U12" s="223">
        <v>0.36799999999999999</v>
      </c>
      <c r="V12" s="223">
        <f>ROUND(E12*U12,2)</f>
        <v>18.55</v>
      </c>
      <c r="W12" s="223"/>
      <c r="X12" s="223" t="s">
        <v>103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104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5">
      <c r="A13" s="221"/>
      <c r="B13" s="222"/>
      <c r="C13" s="246" t="s">
        <v>111</v>
      </c>
      <c r="D13" s="241"/>
      <c r="E13" s="241"/>
      <c r="F13" s="241"/>
      <c r="G13" s="241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106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5">
      <c r="A14" s="221"/>
      <c r="B14" s="222"/>
      <c r="C14" s="247" t="s">
        <v>112</v>
      </c>
      <c r="D14" s="224"/>
      <c r="E14" s="225">
        <v>50.4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108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0.399999999999999" outlineLevel="1" x14ac:dyDescent="0.25">
      <c r="A15" s="233">
        <v>3</v>
      </c>
      <c r="B15" s="234" t="s">
        <v>113</v>
      </c>
      <c r="C15" s="245" t="s">
        <v>114</v>
      </c>
      <c r="D15" s="235" t="s">
        <v>100</v>
      </c>
      <c r="E15" s="236">
        <v>50.4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38" t="s">
        <v>101</v>
      </c>
      <c r="S15" s="238" t="s">
        <v>102</v>
      </c>
      <c r="T15" s="239" t="s">
        <v>102</v>
      </c>
      <c r="U15" s="223">
        <v>5.8000000000000003E-2</v>
      </c>
      <c r="V15" s="223">
        <f>ROUND(E15*U15,2)</f>
        <v>2.92</v>
      </c>
      <c r="W15" s="223"/>
      <c r="X15" s="223" t="s">
        <v>103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104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5">
      <c r="A16" s="221"/>
      <c r="B16" s="222"/>
      <c r="C16" s="246" t="s">
        <v>111</v>
      </c>
      <c r="D16" s="241"/>
      <c r="E16" s="241"/>
      <c r="F16" s="241"/>
      <c r="G16" s="241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106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5">
      <c r="A17" s="221"/>
      <c r="B17" s="222"/>
      <c r="C17" s="247" t="s">
        <v>115</v>
      </c>
      <c r="D17" s="224"/>
      <c r="E17" s="225">
        <v>50.4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4"/>
      <c r="Z17" s="214"/>
      <c r="AA17" s="214"/>
      <c r="AB17" s="214"/>
      <c r="AC17" s="214"/>
      <c r="AD17" s="214"/>
      <c r="AE17" s="214"/>
      <c r="AF17" s="214"/>
      <c r="AG17" s="214" t="s">
        <v>108</v>
      </c>
      <c r="AH17" s="214">
        <v>5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5">
      <c r="A18" s="233">
        <v>4</v>
      </c>
      <c r="B18" s="234" t="s">
        <v>116</v>
      </c>
      <c r="C18" s="245" t="s">
        <v>117</v>
      </c>
      <c r="D18" s="235" t="s">
        <v>100</v>
      </c>
      <c r="E18" s="236">
        <v>63.7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8">
        <v>0</v>
      </c>
      <c r="O18" s="238">
        <f>ROUND(E18*N18,2)</f>
        <v>0</v>
      </c>
      <c r="P18" s="238">
        <v>0</v>
      </c>
      <c r="Q18" s="238">
        <f>ROUND(E18*P18,2)</f>
        <v>0</v>
      </c>
      <c r="R18" s="238" t="s">
        <v>101</v>
      </c>
      <c r="S18" s="238" t="s">
        <v>102</v>
      </c>
      <c r="T18" s="239" t="s">
        <v>102</v>
      </c>
      <c r="U18" s="223">
        <v>0.23</v>
      </c>
      <c r="V18" s="223">
        <f>ROUND(E18*U18,2)</f>
        <v>14.65</v>
      </c>
      <c r="W18" s="223"/>
      <c r="X18" s="223" t="s">
        <v>103</v>
      </c>
      <c r="Y18" s="214"/>
      <c r="Z18" s="214"/>
      <c r="AA18" s="214"/>
      <c r="AB18" s="214"/>
      <c r="AC18" s="214"/>
      <c r="AD18" s="214"/>
      <c r="AE18" s="214"/>
      <c r="AF18" s="214"/>
      <c r="AG18" s="214" t="s">
        <v>104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1" outlineLevel="1" x14ac:dyDescent="0.25">
      <c r="A19" s="221"/>
      <c r="B19" s="222"/>
      <c r="C19" s="246" t="s">
        <v>118</v>
      </c>
      <c r="D19" s="241"/>
      <c r="E19" s="241"/>
      <c r="F19" s="241"/>
      <c r="G19" s="241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106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40" t="str">
        <f>C19</f>
        <v>zapažených i nezapažených s urovnáním dna do předepsaného profilu a spádu, s přehozením výkopku na přilehlém terénu na vzdálenost do 3 m od podélné osy rýhy nebo s naložením výkopku na dopravní prostředek.</v>
      </c>
      <c r="BB19" s="214"/>
      <c r="BC19" s="214"/>
      <c r="BD19" s="214"/>
      <c r="BE19" s="214"/>
      <c r="BF19" s="214"/>
      <c r="BG19" s="214"/>
      <c r="BH19" s="214"/>
    </row>
    <row r="20" spans="1:60" outlineLevel="1" x14ac:dyDescent="0.25">
      <c r="A20" s="221"/>
      <c r="B20" s="222"/>
      <c r="C20" s="247" t="s">
        <v>119</v>
      </c>
      <c r="D20" s="224"/>
      <c r="E20" s="225">
        <v>63.7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108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5">
      <c r="A21" s="233">
        <v>5</v>
      </c>
      <c r="B21" s="234" t="s">
        <v>120</v>
      </c>
      <c r="C21" s="245" t="s">
        <v>121</v>
      </c>
      <c r="D21" s="235" t="s">
        <v>100</v>
      </c>
      <c r="E21" s="236">
        <v>63.7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8">
        <v>0</v>
      </c>
      <c r="O21" s="238">
        <f>ROUND(E21*N21,2)</f>
        <v>0</v>
      </c>
      <c r="P21" s="238">
        <v>0</v>
      </c>
      <c r="Q21" s="238">
        <f>ROUND(E21*P21,2)</f>
        <v>0</v>
      </c>
      <c r="R21" s="238" t="s">
        <v>101</v>
      </c>
      <c r="S21" s="238" t="s">
        <v>102</v>
      </c>
      <c r="T21" s="239" t="s">
        <v>102</v>
      </c>
      <c r="U21" s="223">
        <v>0.38979999999999998</v>
      </c>
      <c r="V21" s="223">
        <f>ROUND(E21*U21,2)</f>
        <v>24.83</v>
      </c>
      <c r="W21" s="223"/>
      <c r="X21" s="223" t="s">
        <v>103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104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1" outlineLevel="1" x14ac:dyDescent="0.25">
      <c r="A22" s="221"/>
      <c r="B22" s="222"/>
      <c r="C22" s="246" t="s">
        <v>118</v>
      </c>
      <c r="D22" s="241"/>
      <c r="E22" s="241"/>
      <c r="F22" s="241"/>
      <c r="G22" s="241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106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40" t="str">
        <f>C22</f>
        <v>zapažených i nezapažených s urovnáním dna do předepsaného profilu a spádu, s přehozením výkopku na přilehlém terénu na vzdálenost do 3 m od podélné osy rýhy nebo s naložením výkopku na dopravní prostředek.</v>
      </c>
      <c r="BB22" s="214"/>
      <c r="BC22" s="214"/>
      <c r="BD22" s="214"/>
      <c r="BE22" s="214"/>
      <c r="BF22" s="214"/>
      <c r="BG22" s="214"/>
      <c r="BH22" s="214"/>
    </row>
    <row r="23" spans="1:60" outlineLevel="1" x14ac:dyDescent="0.25">
      <c r="A23" s="221"/>
      <c r="B23" s="222"/>
      <c r="C23" s="247" t="s">
        <v>122</v>
      </c>
      <c r="D23" s="224"/>
      <c r="E23" s="225">
        <v>63.7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108</v>
      </c>
      <c r="AH23" s="214">
        <v>5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5">
      <c r="A24" s="233">
        <v>6</v>
      </c>
      <c r="B24" s="234" t="s">
        <v>123</v>
      </c>
      <c r="C24" s="245" t="s">
        <v>124</v>
      </c>
      <c r="D24" s="235" t="s">
        <v>100</v>
      </c>
      <c r="E24" s="236">
        <v>96.95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21</v>
      </c>
      <c r="M24" s="238">
        <f>G24*(1+L24/100)</f>
        <v>0</v>
      </c>
      <c r="N24" s="238">
        <v>0</v>
      </c>
      <c r="O24" s="238">
        <f>ROUND(E24*N24,2)</f>
        <v>0</v>
      </c>
      <c r="P24" s="238">
        <v>0</v>
      </c>
      <c r="Q24" s="238">
        <f>ROUND(E24*P24,2)</f>
        <v>0</v>
      </c>
      <c r="R24" s="238" t="s">
        <v>101</v>
      </c>
      <c r="S24" s="238" t="s">
        <v>102</v>
      </c>
      <c r="T24" s="239" t="s">
        <v>102</v>
      </c>
      <c r="U24" s="223">
        <v>1.0999999999999999E-2</v>
      </c>
      <c r="V24" s="223">
        <f>ROUND(E24*U24,2)</f>
        <v>1.07</v>
      </c>
      <c r="W24" s="223"/>
      <c r="X24" s="223" t="s">
        <v>103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104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5">
      <c r="A25" s="221"/>
      <c r="B25" s="222"/>
      <c r="C25" s="246" t="s">
        <v>125</v>
      </c>
      <c r="D25" s="241"/>
      <c r="E25" s="241"/>
      <c r="F25" s="241"/>
      <c r="G25" s="241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106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5">
      <c r="A26" s="221"/>
      <c r="B26" s="222"/>
      <c r="C26" s="247" t="s">
        <v>115</v>
      </c>
      <c r="D26" s="224"/>
      <c r="E26" s="225">
        <v>50.4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108</v>
      </c>
      <c r="AH26" s="214">
        <v>5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5">
      <c r="A27" s="221"/>
      <c r="B27" s="222"/>
      <c r="C27" s="247" t="s">
        <v>122</v>
      </c>
      <c r="D27" s="224"/>
      <c r="E27" s="225">
        <v>63.7</v>
      </c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108</v>
      </c>
      <c r="AH27" s="214">
        <v>5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5">
      <c r="A28" s="221"/>
      <c r="B28" s="222"/>
      <c r="C28" s="247" t="s">
        <v>126</v>
      </c>
      <c r="D28" s="224"/>
      <c r="E28" s="225">
        <v>-17.149999999999999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108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30.6" outlineLevel="1" x14ac:dyDescent="0.25">
      <c r="A29" s="233">
        <v>7</v>
      </c>
      <c r="B29" s="234" t="s">
        <v>127</v>
      </c>
      <c r="C29" s="245" t="s">
        <v>128</v>
      </c>
      <c r="D29" s="235" t="s">
        <v>100</v>
      </c>
      <c r="E29" s="236">
        <v>484.75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8">
        <v>0</v>
      </c>
      <c r="O29" s="238">
        <f>ROUND(E29*N29,2)</f>
        <v>0</v>
      </c>
      <c r="P29" s="238">
        <v>0</v>
      </c>
      <c r="Q29" s="238">
        <f>ROUND(E29*P29,2)</f>
        <v>0</v>
      </c>
      <c r="R29" s="238" t="s">
        <v>101</v>
      </c>
      <c r="S29" s="238" t="s">
        <v>102</v>
      </c>
      <c r="T29" s="239" t="s">
        <v>102</v>
      </c>
      <c r="U29" s="223">
        <v>0</v>
      </c>
      <c r="V29" s="223">
        <f>ROUND(E29*U29,2)</f>
        <v>0</v>
      </c>
      <c r="W29" s="223"/>
      <c r="X29" s="223" t="s">
        <v>103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104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5">
      <c r="A30" s="221"/>
      <c r="B30" s="222"/>
      <c r="C30" s="246" t="s">
        <v>125</v>
      </c>
      <c r="D30" s="241"/>
      <c r="E30" s="241"/>
      <c r="F30" s="241"/>
      <c r="G30" s="241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4"/>
      <c r="Z30" s="214"/>
      <c r="AA30" s="214"/>
      <c r="AB30" s="214"/>
      <c r="AC30" s="214"/>
      <c r="AD30" s="214"/>
      <c r="AE30" s="214"/>
      <c r="AF30" s="214"/>
      <c r="AG30" s="214" t="s">
        <v>106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5">
      <c r="A31" s="221"/>
      <c r="B31" s="222"/>
      <c r="C31" s="247" t="s">
        <v>129</v>
      </c>
      <c r="D31" s="224"/>
      <c r="E31" s="225">
        <v>484.75</v>
      </c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108</v>
      </c>
      <c r="AH31" s="214">
        <v>5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0.399999999999999" outlineLevel="1" x14ac:dyDescent="0.25">
      <c r="A32" s="233">
        <v>8</v>
      </c>
      <c r="B32" s="234" t="s">
        <v>130</v>
      </c>
      <c r="C32" s="245" t="s">
        <v>131</v>
      </c>
      <c r="D32" s="235" t="s">
        <v>100</v>
      </c>
      <c r="E32" s="236">
        <v>96.95</v>
      </c>
      <c r="F32" s="237"/>
      <c r="G32" s="238">
        <f>ROUND(E32*F32,2)</f>
        <v>0</v>
      </c>
      <c r="H32" s="237"/>
      <c r="I32" s="238">
        <f>ROUND(E32*H32,2)</f>
        <v>0</v>
      </c>
      <c r="J32" s="237"/>
      <c r="K32" s="238">
        <f>ROUND(E32*J32,2)</f>
        <v>0</v>
      </c>
      <c r="L32" s="238">
        <v>21</v>
      </c>
      <c r="M32" s="238">
        <f>G32*(1+L32/100)</f>
        <v>0</v>
      </c>
      <c r="N32" s="238">
        <v>0</v>
      </c>
      <c r="O32" s="238">
        <f>ROUND(E32*N32,2)</f>
        <v>0</v>
      </c>
      <c r="P32" s="238">
        <v>0</v>
      </c>
      <c r="Q32" s="238">
        <f>ROUND(E32*P32,2)</f>
        <v>0</v>
      </c>
      <c r="R32" s="238" t="s">
        <v>101</v>
      </c>
      <c r="S32" s="238" t="s">
        <v>102</v>
      </c>
      <c r="T32" s="239" t="s">
        <v>102</v>
      </c>
      <c r="U32" s="223">
        <v>0.65200000000000002</v>
      </c>
      <c r="V32" s="223">
        <f>ROUND(E32*U32,2)</f>
        <v>63.21</v>
      </c>
      <c r="W32" s="223"/>
      <c r="X32" s="223" t="s">
        <v>103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104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5">
      <c r="A33" s="221"/>
      <c r="B33" s="222"/>
      <c r="C33" s="247" t="s">
        <v>132</v>
      </c>
      <c r="D33" s="224"/>
      <c r="E33" s="225">
        <v>96.95</v>
      </c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108</v>
      </c>
      <c r="AH33" s="214">
        <v>5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5">
      <c r="A34" s="233">
        <v>9</v>
      </c>
      <c r="B34" s="234" t="s">
        <v>133</v>
      </c>
      <c r="C34" s="245" t="s">
        <v>134</v>
      </c>
      <c r="D34" s="235" t="s">
        <v>100</v>
      </c>
      <c r="E34" s="236">
        <v>17.149999999999999</v>
      </c>
      <c r="F34" s="237"/>
      <c r="G34" s="238">
        <f>ROUND(E34*F34,2)</f>
        <v>0</v>
      </c>
      <c r="H34" s="237"/>
      <c r="I34" s="238">
        <f>ROUND(E34*H34,2)</f>
        <v>0</v>
      </c>
      <c r="J34" s="237"/>
      <c r="K34" s="238">
        <f>ROUND(E34*J34,2)</f>
        <v>0</v>
      </c>
      <c r="L34" s="238">
        <v>21</v>
      </c>
      <c r="M34" s="238">
        <f>G34*(1+L34/100)</f>
        <v>0</v>
      </c>
      <c r="N34" s="238">
        <v>0</v>
      </c>
      <c r="O34" s="238">
        <f>ROUND(E34*N34,2)</f>
        <v>0</v>
      </c>
      <c r="P34" s="238">
        <v>0</v>
      </c>
      <c r="Q34" s="238">
        <f>ROUND(E34*P34,2)</f>
        <v>0</v>
      </c>
      <c r="R34" s="238" t="s">
        <v>101</v>
      </c>
      <c r="S34" s="238" t="s">
        <v>102</v>
      </c>
      <c r="T34" s="239" t="s">
        <v>102</v>
      </c>
      <c r="U34" s="223">
        <v>0.20200000000000001</v>
      </c>
      <c r="V34" s="223">
        <f>ROUND(E34*U34,2)</f>
        <v>3.46</v>
      </c>
      <c r="W34" s="223"/>
      <c r="X34" s="223" t="s">
        <v>103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104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5">
      <c r="A35" s="221"/>
      <c r="B35" s="222"/>
      <c r="C35" s="246" t="s">
        <v>135</v>
      </c>
      <c r="D35" s="241"/>
      <c r="E35" s="241"/>
      <c r="F35" s="241"/>
      <c r="G35" s="241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106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5">
      <c r="A36" s="221"/>
      <c r="B36" s="222"/>
      <c r="C36" s="247" t="s">
        <v>136</v>
      </c>
      <c r="D36" s="224"/>
      <c r="E36" s="225">
        <v>17.149999999999999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108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5">
      <c r="A37" s="233">
        <v>10</v>
      </c>
      <c r="B37" s="234" t="s">
        <v>137</v>
      </c>
      <c r="C37" s="245" t="s">
        <v>138</v>
      </c>
      <c r="D37" s="235" t="s">
        <v>100</v>
      </c>
      <c r="E37" s="236">
        <v>96.95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21</v>
      </c>
      <c r="M37" s="238">
        <f>G37*(1+L37/100)</f>
        <v>0</v>
      </c>
      <c r="N37" s="238">
        <v>0</v>
      </c>
      <c r="O37" s="238">
        <f>ROUND(E37*N37,2)</f>
        <v>0</v>
      </c>
      <c r="P37" s="238">
        <v>0</v>
      </c>
      <c r="Q37" s="238">
        <f>ROUND(E37*P37,2)</f>
        <v>0</v>
      </c>
      <c r="R37" s="238" t="s">
        <v>101</v>
      </c>
      <c r="S37" s="238" t="s">
        <v>102</v>
      </c>
      <c r="T37" s="239" t="s">
        <v>102</v>
      </c>
      <c r="U37" s="223">
        <v>0</v>
      </c>
      <c r="V37" s="223">
        <f>ROUND(E37*U37,2)</f>
        <v>0</v>
      </c>
      <c r="W37" s="223"/>
      <c r="X37" s="223" t="s">
        <v>103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104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5">
      <c r="A38" s="221"/>
      <c r="B38" s="222"/>
      <c r="C38" s="247" t="s">
        <v>132</v>
      </c>
      <c r="D38" s="224"/>
      <c r="E38" s="225">
        <v>96.95</v>
      </c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108</v>
      </c>
      <c r="AH38" s="214">
        <v>5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0.399999999999999" outlineLevel="1" x14ac:dyDescent="0.25">
      <c r="A39" s="233">
        <v>11</v>
      </c>
      <c r="B39" s="234" t="s">
        <v>139</v>
      </c>
      <c r="C39" s="245" t="s">
        <v>140</v>
      </c>
      <c r="D39" s="235" t="s">
        <v>141</v>
      </c>
      <c r="E39" s="236">
        <v>137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8">
        <v>3.0000000000000001E-5</v>
      </c>
      <c r="O39" s="238">
        <f>ROUND(E39*N39,2)</f>
        <v>0</v>
      </c>
      <c r="P39" s="238">
        <v>0</v>
      </c>
      <c r="Q39" s="238">
        <f>ROUND(E39*P39,2)</f>
        <v>0</v>
      </c>
      <c r="R39" s="238" t="s">
        <v>142</v>
      </c>
      <c r="S39" s="238" t="s">
        <v>102</v>
      </c>
      <c r="T39" s="239" t="s">
        <v>102</v>
      </c>
      <c r="U39" s="223">
        <v>0</v>
      </c>
      <c r="V39" s="223">
        <f>ROUND(E39*U39,2)</f>
        <v>0</v>
      </c>
      <c r="W39" s="223"/>
      <c r="X39" s="223" t="s">
        <v>143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144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1" outlineLevel="1" x14ac:dyDescent="0.25">
      <c r="A40" s="221"/>
      <c r="B40" s="222"/>
      <c r="C40" s="246" t="s">
        <v>145</v>
      </c>
      <c r="D40" s="241"/>
      <c r="E40" s="241"/>
      <c r="F40" s="241"/>
      <c r="G40" s="241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106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40" t="str">
        <f>C40</f>
        <v>vč. urovnání ornice, naložení na skládce, vodorovným přemístěním ornice na místo rozprostření, založení trávníku osetím a dodávky travního semene.</v>
      </c>
      <c r="BB40" s="214"/>
      <c r="BC40" s="214"/>
      <c r="BD40" s="214"/>
      <c r="BE40" s="214"/>
      <c r="BF40" s="214"/>
      <c r="BG40" s="214"/>
      <c r="BH40" s="214"/>
    </row>
    <row r="41" spans="1:60" outlineLevel="1" x14ac:dyDescent="0.25">
      <c r="A41" s="221"/>
      <c r="B41" s="222"/>
      <c r="C41" s="247" t="s">
        <v>146</v>
      </c>
      <c r="D41" s="224"/>
      <c r="E41" s="225">
        <v>137</v>
      </c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108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x14ac:dyDescent="0.25">
      <c r="A42" s="227" t="s">
        <v>96</v>
      </c>
      <c r="B42" s="228" t="s">
        <v>45</v>
      </c>
      <c r="C42" s="244" t="s">
        <v>63</v>
      </c>
      <c r="D42" s="229"/>
      <c r="E42" s="230"/>
      <c r="F42" s="231"/>
      <c r="G42" s="231">
        <f>SUMIF(AG43:AG67,"&lt;&gt;NOR",G43:G67)</f>
        <v>0</v>
      </c>
      <c r="H42" s="231"/>
      <c r="I42" s="231">
        <f>SUM(I43:I67)</f>
        <v>0</v>
      </c>
      <c r="J42" s="231"/>
      <c r="K42" s="231">
        <f>SUM(K43:K67)</f>
        <v>0</v>
      </c>
      <c r="L42" s="231"/>
      <c r="M42" s="231">
        <f>SUM(M43:M67)</f>
        <v>0</v>
      </c>
      <c r="N42" s="231"/>
      <c r="O42" s="231">
        <f>SUM(O43:O67)</f>
        <v>131.72</v>
      </c>
      <c r="P42" s="231"/>
      <c r="Q42" s="231">
        <f>SUM(Q43:Q67)</f>
        <v>0</v>
      </c>
      <c r="R42" s="231"/>
      <c r="S42" s="231"/>
      <c r="T42" s="232"/>
      <c r="U42" s="226"/>
      <c r="V42" s="226">
        <f>SUM(V43:V67)</f>
        <v>298.81</v>
      </c>
      <c r="W42" s="226"/>
      <c r="X42" s="226"/>
      <c r="AG42" t="s">
        <v>97</v>
      </c>
    </row>
    <row r="43" spans="1:60" ht="20.399999999999999" outlineLevel="1" x14ac:dyDescent="0.25">
      <c r="A43" s="233">
        <v>12</v>
      </c>
      <c r="B43" s="234" t="s">
        <v>147</v>
      </c>
      <c r="C43" s="245" t="s">
        <v>148</v>
      </c>
      <c r="D43" s="235" t="s">
        <v>141</v>
      </c>
      <c r="E43" s="236">
        <v>79.5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21</v>
      </c>
      <c r="M43" s="238">
        <f>G43*(1+L43/100)</f>
        <v>0</v>
      </c>
      <c r="N43" s="238">
        <v>0</v>
      </c>
      <c r="O43" s="238">
        <f>ROUND(E43*N43,2)</f>
        <v>0</v>
      </c>
      <c r="P43" s="238">
        <v>0</v>
      </c>
      <c r="Q43" s="238">
        <f>ROUND(E43*P43,2)</f>
        <v>0</v>
      </c>
      <c r="R43" s="238" t="s">
        <v>101</v>
      </c>
      <c r="S43" s="238" t="s">
        <v>102</v>
      </c>
      <c r="T43" s="239" t="s">
        <v>102</v>
      </c>
      <c r="U43" s="223">
        <v>0.15</v>
      </c>
      <c r="V43" s="223">
        <f>ROUND(E43*U43,2)</f>
        <v>11.93</v>
      </c>
      <c r="W43" s="223"/>
      <c r="X43" s="223" t="s">
        <v>103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104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5">
      <c r="A44" s="221"/>
      <c r="B44" s="222"/>
      <c r="C44" s="246" t="s">
        <v>149</v>
      </c>
      <c r="D44" s="241"/>
      <c r="E44" s="241"/>
      <c r="F44" s="241"/>
      <c r="G44" s="241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106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40" t="str">
        <f>C44</f>
        <v>z rostlé horniny tř.1 - 4 pod násypy z hornin soudržných do 92% PS a hornin nesoudržných sypkých relativní ulehlosti I(d) do 0,8</v>
      </c>
      <c r="BB44" s="214"/>
      <c r="BC44" s="214"/>
      <c r="BD44" s="214"/>
      <c r="BE44" s="214"/>
      <c r="BF44" s="214"/>
      <c r="BG44" s="214"/>
      <c r="BH44" s="214"/>
    </row>
    <row r="45" spans="1:60" outlineLevel="1" x14ac:dyDescent="0.25">
      <c r="A45" s="221"/>
      <c r="B45" s="222"/>
      <c r="C45" s="247" t="s">
        <v>150</v>
      </c>
      <c r="D45" s="224"/>
      <c r="E45" s="225">
        <v>79.5</v>
      </c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108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5">
      <c r="A46" s="233">
        <v>13</v>
      </c>
      <c r="B46" s="234" t="s">
        <v>151</v>
      </c>
      <c r="C46" s="245" t="s">
        <v>152</v>
      </c>
      <c r="D46" s="235" t="s">
        <v>100</v>
      </c>
      <c r="E46" s="236">
        <v>7.95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8">
        <v>2.5249999999999999</v>
      </c>
      <c r="O46" s="238">
        <f>ROUND(E46*N46,2)</f>
        <v>20.07</v>
      </c>
      <c r="P46" s="238">
        <v>0</v>
      </c>
      <c r="Q46" s="238">
        <f>ROUND(E46*P46,2)</f>
        <v>0</v>
      </c>
      <c r="R46" s="238" t="s">
        <v>153</v>
      </c>
      <c r="S46" s="238" t="s">
        <v>102</v>
      </c>
      <c r="T46" s="239" t="s">
        <v>102</v>
      </c>
      <c r="U46" s="223">
        <v>0.47699999999999998</v>
      </c>
      <c r="V46" s="223">
        <f>ROUND(E46*U46,2)</f>
        <v>3.79</v>
      </c>
      <c r="W46" s="223"/>
      <c r="X46" s="223" t="s">
        <v>103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104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5">
      <c r="A47" s="221"/>
      <c r="B47" s="222"/>
      <c r="C47" s="246" t="s">
        <v>154</v>
      </c>
      <c r="D47" s="241"/>
      <c r="E47" s="241"/>
      <c r="F47" s="241"/>
      <c r="G47" s="241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106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5">
      <c r="A48" s="221"/>
      <c r="B48" s="222"/>
      <c r="C48" s="247" t="s">
        <v>155</v>
      </c>
      <c r="D48" s="224"/>
      <c r="E48" s="225">
        <v>7.95</v>
      </c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108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5">
      <c r="A49" s="233">
        <v>14</v>
      </c>
      <c r="B49" s="234" t="s">
        <v>156</v>
      </c>
      <c r="C49" s="245" t="s">
        <v>157</v>
      </c>
      <c r="D49" s="235" t="s">
        <v>141</v>
      </c>
      <c r="E49" s="236">
        <v>72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38">
        <v>0.6</v>
      </c>
      <c r="O49" s="238">
        <f>ROUND(E49*N49,2)</f>
        <v>43.2</v>
      </c>
      <c r="P49" s="238">
        <v>0</v>
      </c>
      <c r="Q49" s="238">
        <f>ROUND(E49*P49,2)</f>
        <v>0</v>
      </c>
      <c r="R49" s="238" t="s">
        <v>153</v>
      </c>
      <c r="S49" s="238" t="s">
        <v>102</v>
      </c>
      <c r="T49" s="239" t="s">
        <v>102</v>
      </c>
      <c r="U49" s="223">
        <v>1</v>
      </c>
      <c r="V49" s="223">
        <f>ROUND(E49*U49,2)</f>
        <v>72</v>
      </c>
      <c r="W49" s="223"/>
      <c r="X49" s="223" t="s">
        <v>103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104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5">
      <c r="A50" s="221"/>
      <c r="B50" s="222"/>
      <c r="C50" s="246" t="s">
        <v>158</v>
      </c>
      <c r="D50" s="241"/>
      <c r="E50" s="241"/>
      <c r="F50" s="241"/>
      <c r="G50" s="241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106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5">
      <c r="A51" s="221"/>
      <c r="B51" s="222"/>
      <c r="C51" s="247" t="s">
        <v>159</v>
      </c>
      <c r="D51" s="224"/>
      <c r="E51" s="225">
        <v>72</v>
      </c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4"/>
      <c r="Z51" s="214"/>
      <c r="AA51" s="214"/>
      <c r="AB51" s="214"/>
      <c r="AC51" s="214"/>
      <c r="AD51" s="214"/>
      <c r="AE51" s="214"/>
      <c r="AF51" s="214"/>
      <c r="AG51" s="214" t="s">
        <v>108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5">
      <c r="A52" s="233">
        <v>15</v>
      </c>
      <c r="B52" s="234" t="s">
        <v>160</v>
      </c>
      <c r="C52" s="245" t="s">
        <v>161</v>
      </c>
      <c r="D52" s="235" t="s">
        <v>100</v>
      </c>
      <c r="E52" s="236">
        <v>25.1</v>
      </c>
      <c r="F52" s="237"/>
      <c r="G52" s="238">
        <f>ROUND(E52*F52,2)</f>
        <v>0</v>
      </c>
      <c r="H52" s="237"/>
      <c r="I52" s="238">
        <f>ROUND(E52*H52,2)</f>
        <v>0</v>
      </c>
      <c r="J52" s="237"/>
      <c r="K52" s="238">
        <f>ROUND(E52*J52,2)</f>
        <v>0</v>
      </c>
      <c r="L52" s="238">
        <v>21</v>
      </c>
      <c r="M52" s="238">
        <f>G52*(1+L52/100)</f>
        <v>0</v>
      </c>
      <c r="N52" s="238">
        <v>2.5249999999999999</v>
      </c>
      <c r="O52" s="238">
        <f>ROUND(E52*N52,2)</f>
        <v>63.38</v>
      </c>
      <c r="P52" s="238">
        <v>0</v>
      </c>
      <c r="Q52" s="238">
        <f>ROUND(E52*P52,2)</f>
        <v>0</v>
      </c>
      <c r="R52" s="238" t="s">
        <v>153</v>
      </c>
      <c r="S52" s="238" t="s">
        <v>102</v>
      </c>
      <c r="T52" s="239" t="s">
        <v>102</v>
      </c>
      <c r="U52" s="223">
        <v>0.48</v>
      </c>
      <c r="V52" s="223">
        <f>ROUND(E52*U52,2)</f>
        <v>12.05</v>
      </c>
      <c r="W52" s="223"/>
      <c r="X52" s="223" t="s">
        <v>103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104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5">
      <c r="A53" s="221"/>
      <c r="B53" s="222"/>
      <c r="C53" s="246" t="s">
        <v>162</v>
      </c>
      <c r="D53" s="241"/>
      <c r="E53" s="241"/>
      <c r="F53" s="241"/>
      <c r="G53" s="241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4"/>
      <c r="Z53" s="214"/>
      <c r="AA53" s="214"/>
      <c r="AB53" s="214"/>
      <c r="AC53" s="214"/>
      <c r="AD53" s="214"/>
      <c r="AE53" s="214"/>
      <c r="AF53" s="214"/>
      <c r="AG53" s="214" t="s">
        <v>106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5">
      <c r="A54" s="221"/>
      <c r="B54" s="222"/>
      <c r="C54" s="247" t="s">
        <v>163</v>
      </c>
      <c r="D54" s="224"/>
      <c r="E54" s="225">
        <v>25.1</v>
      </c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4"/>
      <c r="Z54" s="214"/>
      <c r="AA54" s="214"/>
      <c r="AB54" s="214"/>
      <c r="AC54" s="214"/>
      <c r="AD54" s="214"/>
      <c r="AE54" s="214"/>
      <c r="AF54" s="214"/>
      <c r="AG54" s="214" t="s">
        <v>108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5">
      <c r="A55" s="233">
        <v>16</v>
      </c>
      <c r="B55" s="234" t="s">
        <v>164</v>
      </c>
      <c r="C55" s="245" t="s">
        <v>165</v>
      </c>
      <c r="D55" s="235" t="s">
        <v>141</v>
      </c>
      <c r="E55" s="236">
        <v>81.040000000000006</v>
      </c>
      <c r="F55" s="237"/>
      <c r="G55" s="238">
        <f>ROUND(E55*F55,2)</f>
        <v>0</v>
      </c>
      <c r="H55" s="237"/>
      <c r="I55" s="238">
        <f>ROUND(E55*H55,2)</f>
        <v>0</v>
      </c>
      <c r="J55" s="237"/>
      <c r="K55" s="238">
        <f>ROUND(E55*J55,2)</f>
        <v>0</v>
      </c>
      <c r="L55" s="238">
        <v>21</v>
      </c>
      <c r="M55" s="238">
        <f>G55*(1+L55/100)</f>
        <v>0</v>
      </c>
      <c r="N55" s="238">
        <v>3.916E-2</v>
      </c>
      <c r="O55" s="238">
        <f>ROUND(E55*N55,2)</f>
        <v>3.17</v>
      </c>
      <c r="P55" s="238">
        <v>0</v>
      </c>
      <c r="Q55" s="238">
        <f>ROUND(E55*P55,2)</f>
        <v>0</v>
      </c>
      <c r="R55" s="238" t="s">
        <v>153</v>
      </c>
      <c r="S55" s="238" t="s">
        <v>102</v>
      </c>
      <c r="T55" s="239" t="s">
        <v>102</v>
      </c>
      <c r="U55" s="223">
        <v>1.05</v>
      </c>
      <c r="V55" s="223">
        <f>ROUND(E55*U55,2)</f>
        <v>85.09</v>
      </c>
      <c r="W55" s="223"/>
      <c r="X55" s="223" t="s">
        <v>103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104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ht="21" outlineLevel="1" x14ac:dyDescent="0.25">
      <c r="A56" s="221"/>
      <c r="B56" s="222"/>
      <c r="C56" s="246" t="s">
        <v>166</v>
      </c>
      <c r="D56" s="241"/>
      <c r="E56" s="241"/>
      <c r="F56" s="241"/>
      <c r="G56" s="241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4"/>
      <c r="Z56" s="214"/>
      <c r="AA56" s="214"/>
      <c r="AB56" s="214"/>
      <c r="AC56" s="214"/>
      <c r="AD56" s="214"/>
      <c r="AE56" s="214"/>
      <c r="AF56" s="214"/>
      <c r="AG56" s="214" t="s">
        <v>106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40" t="str">
        <f>C56</f>
        <v>svislé nebo šikmé (odkloněné), půdorysně přímé nebo zalomené, stěn základových pasů ve volných nebo zapažených jámách, rýhách, šachtách, včetně případných vzpěr,</v>
      </c>
      <c r="BB56" s="214"/>
      <c r="BC56" s="214"/>
      <c r="BD56" s="214"/>
      <c r="BE56" s="214"/>
      <c r="BF56" s="214"/>
      <c r="BG56" s="214"/>
      <c r="BH56" s="214"/>
    </row>
    <row r="57" spans="1:60" outlineLevel="1" x14ac:dyDescent="0.25">
      <c r="A57" s="221"/>
      <c r="B57" s="222"/>
      <c r="C57" s="247" t="s">
        <v>167</v>
      </c>
      <c r="D57" s="224"/>
      <c r="E57" s="225">
        <v>81.040000000000006</v>
      </c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108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5">
      <c r="A58" s="233">
        <v>17</v>
      </c>
      <c r="B58" s="234" t="s">
        <v>168</v>
      </c>
      <c r="C58" s="245" t="s">
        <v>169</v>
      </c>
      <c r="D58" s="235" t="s">
        <v>141</v>
      </c>
      <c r="E58" s="236">
        <v>81.040000000000006</v>
      </c>
      <c r="F58" s="237"/>
      <c r="G58" s="238">
        <f>ROUND(E58*F58,2)</f>
        <v>0</v>
      </c>
      <c r="H58" s="237"/>
      <c r="I58" s="238">
        <f>ROUND(E58*H58,2)</f>
        <v>0</v>
      </c>
      <c r="J58" s="237"/>
      <c r="K58" s="238">
        <f>ROUND(E58*J58,2)</f>
        <v>0</v>
      </c>
      <c r="L58" s="238">
        <v>21</v>
      </c>
      <c r="M58" s="238">
        <f>G58*(1+L58/100)</f>
        <v>0</v>
      </c>
      <c r="N58" s="238">
        <v>0</v>
      </c>
      <c r="O58" s="238">
        <f>ROUND(E58*N58,2)</f>
        <v>0</v>
      </c>
      <c r="P58" s="238">
        <v>0</v>
      </c>
      <c r="Q58" s="238">
        <f>ROUND(E58*P58,2)</f>
        <v>0</v>
      </c>
      <c r="R58" s="238" t="s">
        <v>153</v>
      </c>
      <c r="S58" s="238" t="s">
        <v>102</v>
      </c>
      <c r="T58" s="239" t="s">
        <v>102</v>
      </c>
      <c r="U58" s="223">
        <v>0.32</v>
      </c>
      <c r="V58" s="223">
        <f>ROUND(E58*U58,2)</f>
        <v>25.93</v>
      </c>
      <c r="W58" s="223"/>
      <c r="X58" s="223" t="s">
        <v>103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104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1" outlineLevel="1" x14ac:dyDescent="0.25">
      <c r="A59" s="221"/>
      <c r="B59" s="222"/>
      <c r="C59" s="246" t="s">
        <v>166</v>
      </c>
      <c r="D59" s="241"/>
      <c r="E59" s="241"/>
      <c r="F59" s="241"/>
      <c r="G59" s="241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4"/>
      <c r="Z59" s="214"/>
      <c r="AA59" s="214"/>
      <c r="AB59" s="214"/>
      <c r="AC59" s="214"/>
      <c r="AD59" s="214"/>
      <c r="AE59" s="214"/>
      <c r="AF59" s="214"/>
      <c r="AG59" s="214" t="s">
        <v>106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40" t="str">
        <f>C59</f>
        <v>svislé nebo šikmé (odkloněné), půdorysně přímé nebo zalomené, stěn základových pasů ve volných nebo zapažených jámách, rýhách, šachtách, včetně případných vzpěr,</v>
      </c>
      <c r="BB59" s="214"/>
      <c r="BC59" s="214"/>
      <c r="BD59" s="214"/>
      <c r="BE59" s="214"/>
      <c r="BF59" s="214"/>
      <c r="BG59" s="214"/>
      <c r="BH59" s="214"/>
    </row>
    <row r="60" spans="1:60" outlineLevel="1" x14ac:dyDescent="0.25">
      <c r="A60" s="221"/>
      <c r="B60" s="222"/>
      <c r="C60" s="247" t="s">
        <v>170</v>
      </c>
      <c r="D60" s="224"/>
      <c r="E60" s="225">
        <v>81.040000000000006</v>
      </c>
      <c r="F60" s="223"/>
      <c r="G60" s="223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108</v>
      </c>
      <c r="AH60" s="214">
        <v>5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5">
      <c r="A61" s="233">
        <v>18</v>
      </c>
      <c r="B61" s="234" t="s">
        <v>171</v>
      </c>
      <c r="C61" s="245" t="s">
        <v>172</v>
      </c>
      <c r="D61" s="235" t="s">
        <v>173</v>
      </c>
      <c r="E61" s="236">
        <v>1.55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21</v>
      </c>
      <c r="M61" s="238">
        <f>G61*(1+L61/100)</f>
        <v>0</v>
      </c>
      <c r="N61" s="238">
        <v>1.0211600000000001</v>
      </c>
      <c r="O61" s="238">
        <f>ROUND(E61*N61,2)</f>
        <v>1.58</v>
      </c>
      <c r="P61" s="238">
        <v>0</v>
      </c>
      <c r="Q61" s="238">
        <f>ROUND(E61*P61,2)</f>
        <v>0</v>
      </c>
      <c r="R61" s="238" t="s">
        <v>153</v>
      </c>
      <c r="S61" s="238" t="s">
        <v>102</v>
      </c>
      <c r="T61" s="239" t="s">
        <v>102</v>
      </c>
      <c r="U61" s="223">
        <v>23.530999999999999</v>
      </c>
      <c r="V61" s="223">
        <f>ROUND(E61*U61,2)</f>
        <v>36.47</v>
      </c>
      <c r="W61" s="223"/>
      <c r="X61" s="223" t="s">
        <v>103</v>
      </c>
      <c r="Y61" s="214"/>
      <c r="Z61" s="214"/>
      <c r="AA61" s="214"/>
      <c r="AB61" s="214"/>
      <c r="AC61" s="214"/>
      <c r="AD61" s="214"/>
      <c r="AE61" s="214"/>
      <c r="AF61" s="214"/>
      <c r="AG61" s="214" t="s">
        <v>104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5">
      <c r="A62" s="221"/>
      <c r="B62" s="222"/>
      <c r="C62" s="247" t="s">
        <v>174</v>
      </c>
      <c r="D62" s="224"/>
      <c r="E62" s="225">
        <v>1.1319999999999999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108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5">
      <c r="A63" s="221"/>
      <c r="B63" s="222"/>
      <c r="C63" s="247" t="s">
        <v>175</v>
      </c>
      <c r="D63" s="224"/>
      <c r="E63" s="225">
        <v>0.41799999999999998</v>
      </c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4"/>
      <c r="Z63" s="214"/>
      <c r="AA63" s="214"/>
      <c r="AB63" s="214"/>
      <c r="AC63" s="214"/>
      <c r="AD63" s="214"/>
      <c r="AE63" s="214"/>
      <c r="AF63" s="214"/>
      <c r="AG63" s="214" t="s">
        <v>108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5">
      <c r="A64" s="233">
        <v>19</v>
      </c>
      <c r="B64" s="234" t="s">
        <v>176</v>
      </c>
      <c r="C64" s="245" t="s">
        <v>177</v>
      </c>
      <c r="D64" s="235" t="s">
        <v>141</v>
      </c>
      <c r="E64" s="236">
        <v>341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8">
        <v>5.0000000000000001E-4</v>
      </c>
      <c r="O64" s="238">
        <f>ROUND(E64*N64,2)</f>
        <v>0.17</v>
      </c>
      <c r="P64" s="238">
        <v>0</v>
      </c>
      <c r="Q64" s="238">
        <f>ROUND(E64*P64,2)</f>
        <v>0</v>
      </c>
      <c r="R64" s="238" t="s">
        <v>178</v>
      </c>
      <c r="S64" s="238" t="s">
        <v>102</v>
      </c>
      <c r="T64" s="239" t="s">
        <v>102</v>
      </c>
      <c r="U64" s="223">
        <v>9.4E-2</v>
      </c>
      <c r="V64" s="223">
        <f>ROUND(E64*U64,2)</f>
        <v>32.049999999999997</v>
      </c>
      <c r="W64" s="223"/>
      <c r="X64" s="223" t="s">
        <v>103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104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5">
      <c r="A65" s="221"/>
      <c r="B65" s="222"/>
      <c r="C65" s="247" t="s">
        <v>179</v>
      </c>
      <c r="D65" s="224"/>
      <c r="E65" s="225">
        <v>341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108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0.399999999999999" outlineLevel="1" x14ac:dyDescent="0.25">
      <c r="A66" s="233">
        <v>20</v>
      </c>
      <c r="B66" s="234" t="s">
        <v>180</v>
      </c>
      <c r="C66" s="245" t="s">
        <v>181</v>
      </c>
      <c r="D66" s="235" t="s">
        <v>182</v>
      </c>
      <c r="E66" s="236">
        <v>150</v>
      </c>
      <c r="F66" s="237"/>
      <c r="G66" s="238">
        <f>ROUND(E66*F66,2)</f>
        <v>0</v>
      </c>
      <c r="H66" s="237"/>
      <c r="I66" s="238">
        <f>ROUND(E66*H66,2)</f>
        <v>0</v>
      </c>
      <c r="J66" s="237"/>
      <c r="K66" s="238">
        <f>ROUND(E66*J66,2)</f>
        <v>0</v>
      </c>
      <c r="L66" s="238">
        <v>21</v>
      </c>
      <c r="M66" s="238">
        <f>G66*(1+L66/100)</f>
        <v>0</v>
      </c>
      <c r="N66" s="238">
        <v>9.8999999999999999E-4</v>
      </c>
      <c r="O66" s="238">
        <f>ROUND(E66*N66,2)</f>
        <v>0.15</v>
      </c>
      <c r="P66" s="238">
        <v>0</v>
      </c>
      <c r="Q66" s="238">
        <f>ROUND(E66*P66,2)</f>
        <v>0</v>
      </c>
      <c r="R66" s="238" t="s">
        <v>183</v>
      </c>
      <c r="S66" s="238" t="s">
        <v>102</v>
      </c>
      <c r="T66" s="239" t="s">
        <v>102</v>
      </c>
      <c r="U66" s="223">
        <v>0.13</v>
      </c>
      <c r="V66" s="223">
        <f>ROUND(E66*U66,2)</f>
        <v>19.5</v>
      </c>
      <c r="W66" s="223"/>
      <c r="X66" s="223" t="s">
        <v>103</v>
      </c>
      <c r="Y66" s="214"/>
      <c r="Z66" s="214"/>
      <c r="AA66" s="214"/>
      <c r="AB66" s="214"/>
      <c r="AC66" s="214"/>
      <c r="AD66" s="214"/>
      <c r="AE66" s="214"/>
      <c r="AF66" s="214"/>
      <c r="AG66" s="214" t="s">
        <v>104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5">
      <c r="A67" s="221"/>
      <c r="B67" s="222"/>
      <c r="C67" s="247" t="s">
        <v>184</v>
      </c>
      <c r="D67" s="224"/>
      <c r="E67" s="225">
        <v>150</v>
      </c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4"/>
      <c r="Z67" s="214"/>
      <c r="AA67" s="214"/>
      <c r="AB67" s="214"/>
      <c r="AC67" s="214"/>
      <c r="AD67" s="214"/>
      <c r="AE67" s="214"/>
      <c r="AF67" s="214"/>
      <c r="AG67" s="214" t="s">
        <v>108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x14ac:dyDescent="0.25">
      <c r="A68" s="227" t="s">
        <v>96</v>
      </c>
      <c r="B68" s="228" t="s">
        <v>64</v>
      </c>
      <c r="C68" s="244" t="s">
        <v>65</v>
      </c>
      <c r="D68" s="229"/>
      <c r="E68" s="230"/>
      <c r="F68" s="231"/>
      <c r="G68" s="231">
        <f>SUMIF(AG69:AG73,"&lt;&gt;NOR",G69:G73)</f>
        <v>0</v>
      </c>
      <c r="H68" s="231"/>
      <c r="I68" s="231">
        <f>SUM(I69:I73)</f>
        <v>0</v>
      </c>
      <c r="J68" s="231"/>
      <c r="K68" s="231">
        <f>SUM(K69:K73)</f>
        <v>0</v>
      </c>
      <c r="L68" s="231"/>
      <c r="M68" s="231">
        <f>SUM(M69:M73)</f>
        <v>0</v>
      </c>
      <c r="N68" s="231"/>
      <c r="O68" s="231">
        <f>SUM(O69:O73)</f>
        <v>36</v>
      </c>
      <c r="P68" s="231"/>
      <c r="Q68" s="231">
        <f>SUM(Q69:Q73)</f>
        <v>0</v>
      </c>
      <c r="R68" s="231"/>
      <c r="S68" s="231"/>
      <c r="T68" s="232"/>
      <c r="U68" s="226"/>
      <c r="V68" s="226">
        <f>SUM(V69:V73)</f>
        <v>31.3</v>
      </c>
      <c r="W68" s="226"/>
      <c r="X68" s="226"/>
      <c r="AG68" t="s">
        <v>97</v>
      </c>
    </row>
    <row r="69" spans="1:60" ht="20.399999999999999" outlineLevel="1" x14ac:dyDescent="0.25">
      <c r="A69" s="233">
        <v>21</v>
      </c>
      <c r="B69" s="234" t="s">
        <v>185</v>
      </c>
      <c r="C69" s="245" t="s">
        <v>186</v>
      </c>
      <c r="D69" s="235" t="s">
        <v>100</v>
      </c>
      <c r="E69" s="236">
        <v>17.05</v>
      </c>
      <c r="F69" s="237"/>
      <c r="G69" s="238">
        <f>ROUND(E69*F69,2)</f>
        <v>0</v>
      </c>
      <c r="H69" s="237"/>
      <c r="I69" s="238">
        <f>ROUND(E69*H69,2)</f>
        <v>0</v>
      </c>
      <c r="J69" s="237"/>
      <c r="K69" s="238">
        <f>ROUND(E69*J69,2)</f>
        <v>0</v>
      </c>
      <c r="L69" s="238">
        <v>21</v>
      </c>
      <c r="M69" s="238">
        <f>G69*(1+L69/100)</f>
        <v>0</v>
      </c>
      <c r="N69" s="238">
        <v>0</v>
      </c>
      <c r="O69" s="238">
        <f>ROUND(E69*N69,2)</f>
        <v>0</v>
      </c>
      <c r="P69" s="238">
        <v>0</v>
      </c>
      <c r="Q69" s="238">
        <f>ROUND(E69*P69,2)</f>
        <v>0</v>
      </c>
      <c r="R69" s="238" t="s">
        <v>153</v>
      </c>
      <c r="S69" s="238" t="s">
        <v>102</v>
      </c>
      <c r="T69" s="239" t="s">
        <v>102</v>
      </c>
      <c r="U69" s="223">
        <v>1.8360000000000001</v>
      </c>
      <c r="V69" s="223">
        <f>ROUND(E69*U69,2)</f>
        <v>31.3</v>
      </c>
      <c r="W69" s="223"/>
      <c r="X69" s="223" t="s">
        <v>103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104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5">
      <c r="A70" s="221"/>
      <c r="B70" s="222"/>
      <c r="C70" s="246" t="s">
        <v>187</v>
      </c>
      <c r="D70" s="241"/>
      <c r="E70" s="241"/>
      <c r="F70" s="241"/>
      <c r="G70" s="241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106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40" t="str">
        <f>C70</f>
        <v>pod mazaniny a dlažby, popř. na plochých střechách, vodorovný nebo ve spádu, s udusáním a urovnáním povrchu,</v>
      </c>
      <c r="BB70" s="214"/>
      <c r="BC70" s="214"/>
      <c r="BD70" s="214"/>
      <c r="BE70" s="214"/>
      <c r="BF70" s="214"/>
      <c r="BG70" s="214"/>
      <c r="BH70" s="214"/>
    </row>
    <row r="71" spans="1:60" outlineLevel="1" x14ac:dyDescent="0.25">
      <c r="A71" s="221"/>
      <c r="B71" s="222"/>
      <c r="C71" s="247" t="s">
        <v>188</v>
      </c>
      <c r="D71" s="224"/>
      <c r="E71" s="225">
        <v>17.05</v>
      </c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4"/>
      <c r="Z71" s="214"/>
      <c r="AA71" s="214"/>
      <c r="AB71" s="214"/>
      <c r="AC71" s="214"/>
      <c r="AD71" s="214"/>
      <c r="AE71" s="214"/>
      <c r="AF71" s="214"/>
      <c r="AG71" s="214" t="s">
        <v>108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5">
      <c r="A72" s="233">
        <v>22</v>
      </c>
      <c r="B72" s="234" t="s">
        <v>189</v>
      </c>
      <c r="C72" s="245" t="s">
        <v>190</v>
      </c>
      <c r="D72" s="235" t="s">
        <v>173</v>
      </c>
      <c r="E72" s="236">
        <v>36</v>
      </c>
      <c r="F72" s="237"/>
      <c r="G72" s="238">
        <f>ROUND(E72*F72,2)</f>
        <v>0</v>
      </c>
      <c r="H72" s="237"/>
      <c r="I72" s="238">
        <f>ROUND(E72*H72,2)</f>
        <v>0</v>
      </c>
      <c r="J72" s="237"/>
      <c r="K72" s="238">
        <f>ROUND(E72*J72,2)</f>
        <v>0</v>
      </c>
      <c r="L72" s="238">
        <v>21</v>
      </c>
      <c r="M72" s="238">
        <f>G72*(1+L72/100)</f>
        <v>0</v>
      </c>
      <c r="N72" s="238">
        <v>1</v>
      </c>
      <c r="O72" s="238">
        <f>ROUND(E72*N72,2)</f>
        <v>36</v>
      </c>
      <c r="P72" s="238">
        <v>0</v>
      </c>
      <c r="Q72" s="238">
        <f>ROUND(E72*P72,2)</f>
        <v>0</v>
      </c>
      <c r="R72" s="238" t="s">
        <v>191</v>
      </c>
      <c r="S72" s="238" t="s">
        <v>102</v>
      </c>
      <c r="T72" s="239" t="s">
        <v>102</v>
      </c>
      <c r="U72" s="223">
        <v>0</v>
      </c>
      <c r="V72" s="223">
        <f>ROUND(E72*U72,2)</f>
        <v>0</v>
      </c>
      <c r="W72" s="223"/>
      <c r="X72" s="223" t="s">
        <v>192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193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5">
      <c r="A73" s="221"/>
      <c r="B73" s="222"/>
      <c r="C73" s="247" t="s">
        <v>194</v>
      </c>
      <c r="D73" s="224"/>
      <c r="E73" s="225">
        <v>36</v>
      </c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108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x14ac:dyDescent="0.25">
      <c r="A74" s="227" t="s">
        <v>96</v>
      </c>
      <c r="B74" s="228" t="s">
        <v>66</v>
      </c>
      <c r="C74" s="244" t="s">
        <v>67</v>
      </c>
      <c r="D74" s="229"/>
      <c r="E74" s="230"/>
      <c r="F74" s="231"/>
      <c r="G74" s="231">
        <f>SUMIF(AG75:AG77,"&lt;&gt;NOR",G75:G77)</f>
        <v>0</v>
      </c>
      <c r="H74" s="231"/>
      <c r="I74" s="231">
        <f>SUM(I75:I77)</f>
        <v>0</v>
      </c>
      <c r="J74" s="231"/>
      <c r="K74" s="231">
        <f>SUM(K75:K77)</f>
        <v>0</v>
      </c>
      <c r="L74" s="231"/>
      <c r="M74" s="231">
        <f>SUM(M75:M77)</f>
        <v>0</v>
      </c>
      <c r="N74" s="231"/>
      <c r="O74" s="231">
        <f>SUM(O75:O77)</f>
        <v>0</v>
      </c>
      <c r="P74" s="231"/>
      <c r="Q74" s="231">
        <f>SUM(Q75:Q77)</f>
        <v>0</v>
      </c>
      <c r="R74" s="231"/>
      <c r="S74" s="231"/>
      <c r="T74" s="232"/>
      <c r="U74" s="226"/>
      <c r="V74" s="226">
        <f>SUM(V75:V77)</f>
        <v>102.15</v>
      </c>
      <c r="W74" s="226"/>
      <c r="X74" s="226"/>
      <c r="AG74" t="s">
        <v>97</v>
      </c>
    </row>
    <row r="75" spans="1:60" outlineLevel="1" x14ac:dyDescent="0.25">
      <c r="A75" s="233">
        <v>23</v>
      </c>
      <c r="B75" s="234" t="s">
        <v>195</v>
      </c>
      <c r="C75" s="245" t="s">
        <v>196</v>
      </c>
      <c r="D75" s="235" t="s">
        <v>173</v>
      </c>
      <c r="E75" s="236">
        <v>167.72657000000001</v>
      </c>
      <c r="F75" s="237"/>
      <c r="G75" s="238">
        <f>ROUND(E75*F75,2)</f>
        <v>0</v>
      </c>
      <c r="H75" s="237"/>
      <c r="I75" s="238">
        <f>ROUND(E75*H75,2)</f>
        <v>0</v>
      </c>
      <c r="J75" s="237"/>
      <c r="K75" s="238">
        <f>ROUND(E75*J75,2)</f>
        <v>0</v>
      </c>
      <c r="L75" s="238">
        <v>21</v>
      </c>
      <c r="M75" s="238">
        <f>G75*(1+L75/100)</f>
        <v>0</v>
      </c>
      <c r="N75" s="238">
        <v>0</v>
      </c>
      <c r="O75" s="238">
        <f>ROUND(E75*N75,2)</f>
        <v>0</v>
      </c>
      <c r="P75" s="238">
        <v>0</v>
      </c>
      <c r="Q75" s="238">
        <f>ROUND(E75*P75,2)</f>
        <v>0</v>
      </c>
      <c r="R75" s="238" t="s">
        <v>197</v>
      </c>
      <c r="S75" s="238" t="s">
        <v>102</v>
      </c>
      <c r="T75" s="239" t="s">
        <v>102</v>
      </c>
      <c r="U75" s="223">
        <v>0.60899999999999999</v>
      </c>
      <c r="V75" s="223">
        <f>ROUND(E75*U75,2)</f>
        <v>102.15</v>
      </c>
      <c r="W75" s="223"/>
      <c r="X75" s="223" t="s">
        <v>198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199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21" outlineLevel="1" x14ac:dyDescent="0.25">
      <c r="A76" s="221"/>
      <c r="B76" s="222"/>
      <c r="C76" s="246" t="s">
        <v>200</v>
      </c>
      <c r="D76" s="241"/>
      <c r="E76" s="241"/>
      <c r="F76" s="241"/>
      <c r="G76" s="241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106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40" t="str">
        <f>C76</f>
        <v>na novostavbách a změnách objektů pro oplocení (815 2 JKSo), objekty zvláštní pro chov živočichů (815 3 JKSO), objekty pozemní různé (815 9 JKSO)</v>
      </c>
      <c r="BB76" s="214"/>
      <c r="BC76" s="214"/>
      <c r="BD76" s="214"/>
      <c r="BE76" s="214"/>
      <c r="BF76" s="214"/>
      <c r="BG76" s="214"/>
      <c r="BH76" s="214"/>
    </row>
    <row r="77" spans="1:60" outlineLevel="1" x14ac:dyDescent="0.25">
      <c r="A77" s="221"/>
      <c r="B77" s="222"/>
      <c r="C77" s="248" t="s">
        <v>201</v>
      </c>
      <c r="D77" s="242"/>
      <c r="E77" s="242"/>
      <c r="F77" s="242"/>
      <c r="G77" s="242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106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40" t="str">
        <f>C77</f>
        <v>se svislou nosnou konstrukcí monolitickou betonovou tyčovou nebo plošnou ( KMCH 2 a 3 - JKSO šesté místo)</v>
      </c>
      <c r="BB77" s="214"/>
      <c r="BC77" s="214"/>
      <c r="BD77" s="214"/>
      <c r="BE77" s="214"/>
      <c r="BF77" s="214"/>
      <c r="BG77" s="214"/>
      <c r="BH77" s="214"/>
    </row>
    <row r="78" spans="1:60" x14ac:dyDescent="0.25">
      <c r="A78" s="3"/>
      <c r="B78" s="4"/>
      <c r="C78" s="249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AE78">
        <v>15</v>
      </c>
      <c r="AF78">
        <v>21</v>
      </c>
      <c r="AG78" t="s">
        <v>83</v>
      </c>
    </row>
    <row r="79" spans="1:60" x14ac:dyDescent="0.25">
      <c r="A79" s="217"/>
      <c r="B79" s="218" t="s">
        <v>29</v>
      </c>
      <c r="C79" s="250"/>
      <c r="D79" s="219"/>
      <c r="E79" s="220"/>
      <c r="F79" s="220"/>
      <c r="G79" s="243">
        <f>G8+G42+G68+G74</f>
        <v>0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AE79">
        <f>SUMIF(L7:L77,AE78,G7:G77)</f>
        <v>0</v>
      </c>
      <c r="AF79">
        <f>SUMIF(L7:L77,AF78,G7:G77)</f>
        <v>0</v>
      </c>
      <c r="AG79" t="s">
        <v>202</v>
      </c>
    </row>
    <row r="80" spans="1:60" x14ac:dyDescent="0.25">
      <c r="C80" s="251"/>
      <c r="D80" s="10"/>
      <c r="AG80" t="s">
        <v>203</v>
      </c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mx52+k3WW0qNDsdNktg9vUVxZDe0PZSfkYfYzw7LXF+yiv6LuOHYMLu/BDzQIU3hrtCXuqGL3pV0R7AcVHtt+Q==" saltValue="AbYbtKs/HnZuZH7D/AP/xg==" spinCount="100000" sheet="1"/>
  <mergeCells count="22">
    <mergeCell ref="C59:G59"/>
    <mergeCell ref="C70:G70"/>
    <mergeCell ref="C76:G76"/>
    <mergeCell ref="C77:G77"/>
    <mergeCell ref="C40:G40"/>
    <mergeCell ref="C44:G44"/>
    <mergeCell ref="C47:G47"/>
    <mergeCell ref="C50:G50"/>
    <mergeCell ref="C53:G53"/>
    <mergeCell ref="C56:G56"/>
    <mergeCell ref="C16:G16"/>
    <mergeCell ref="C19:G19"/>
    <mergeCell ref="C22:G22"/>
    <mergeCell ref="C25:G25"/>
    <mergeCell ref="C30:G30"/>
    <mergeCell ref="C35:G35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 1 Pol'!Názvy_tisku</vt:lpstr>
      <vt:lpstr>oadresa</vt:lpstr>
      <vt:lpstr>Stavba!Objednatel</vt:lpstr>
      <vt:lpstr>Stavba!Objekt</vt:lpstr>
      <vt:lpstr>'2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Zbynek</dc:creator>
  <cp:lastModifiedBy>Zbynek</cp:lastModifiedBy>
  <cp:lastPrinted>2019-03-19T12:27:02Z</cp:lastPrinted>
  <dcterms:created xsi:type="dcterms:W3CDTF">2009-04-08T07:15:50Z</dcterms:created>
  <dcterms:modified xsi:type="dcterms:W3CDTF">2021-02-19T10:42:48Z</dcterms:modified>
</cp:coreProperties>
</file>