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ALEF BRNO/2020/SAKO Brno/Optimalizace pomocných provozů/Přípojka splaškové kanalizace stáv. objektu/"/>
    </mc:Choice>
  </mc:AlternateContent>
  <xr:revisionPtr revIDLastSave="0" documentId="8_{B3DF55DB-9C21-4146-B575-7EA2A1B6412C}" xr6:coauthVersionLast="46" xr6:coauthVersionMax="46" xr10:uidLastSave="{00000000-0000-0000-0000-000000000000}"/>
  <bookViews>
    <workbookView xWindow="-28920" yWindow="-120" windowWidth="29040" windowHeight="176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Pol'!$A$1:$X$106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G42" i="1"/>
  <c r="F42" i="1"/>
  <c r="G41" i="1"/>
  <c r="F41" i="1"/>
  <c r="G39" i="1"/>
  <c r="F39" i="1"/>
  <c r="G105" i="12"/>
  <c r="BA44" i="12"/>
  <c r="BA26" i="12"/>
  <c r="BA15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22" i="12"/>
  <c r="G8" i="12" s="1"/>
  <c r="I22" i="12"/>
  <c r="K22" i="12"/>
  <c r="O22" i="12"/>
  <c r="O8" i="12" s="1"/>
  <c r="Q22" i="12"/>
  <c r="V22" i="12"/>
  <c r="G25" i="12"/>
  <c r="M25" i="12" s="1"/>
  <c r="I25" i="12"/>
  <c r="K25" i="12"/>
  <c r="O25" i="12"/>
  <c r="Q25" i="12"/>
  <c r="V25" i="12"/>
  <c r="G28" i="12"/>
  <c r="I28" i="12"/>
  <c r="K28" i="12"/>
  <c r="M28" i="12"/>
  <c r="O28" i="12"/>
  <c r="Q28" i="12"/>
  <c r="V28" i="12"/>
  <c r="G32" i="12"/>
  <c r="I32" i="12"/>
  <c r="K32" i="12"/>
  <c r="M32" i="12"/>
  <c r="O32" i="12"/>
  <c r="Q32" i="12"/>
  <c r="V32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3" i="12"/>
  <c r="I43" i="12"/>
  <c r="K43" i="12"/>
  <c r="M43" i="12"/>
  <c r="O43" i="12"/>
  <c r="Q43" i="12"/>
  <c r="V43" i="12"/>
  <c r="G46" i="12"/>
  <c r="I46" i="12"/>
  <c r="K46" i="12"/>
  <c r="M46" i="12"/>
  <c r="O46" i="12"/>
  <c r="Q46" i="12"/>
  <c r="V46" i="12"/>
  <c r="G48" i="12"/>
  <c r="O48" i="12"/>
  <c r="G49" i="12"/>
  <c r="I49" i="12"/>
  <c r="I48" i="12" s="1"/>
  <c r="K49" i="12"/>
  <c r="K48" i="12" s="1"/>
  <c r="M49" i="12"/>
  <c r="M48" i="12" s="1"/>
  <c r="O49" i="12"/>
  <c r="Q49" i="12"/>
  <c r="Q48" i="12" s="1"/>
  <c r="V49" i="12"/>
  <c r="V48" i="12" s="1"/>
  <c r="G52" i="12"/>
  <c r="I52" i="12"/>
  <c r="K52" i="12"/>
  <c r="M52" i="12"/>
  <c r="O52" i="12"/>
  <c r="Q52" i="12"/>
  <c r="V52" i="12"/>
  <c r="G56" i="12"/>
  <c r="G55" i="12" s="1"/>
  <c r="I56" i="12"/>
  <c r="I55" i="12" s="1"/>
  <c r="K56" i="12"/>
  <c r="K55" i="12" s="1"/>
  <c r="O56" i="12"/>
  <c r="O55" i="12" s="1"/>
  <c r="Q56" i="12"/>
  <c r="Q55" i="12" s="1"/>
  <c r="V56" i="12"/>
  <c r="V55" i="12" s="1"/>
  <c r="G59" i="12"/>
  <c r="I59" i="12"/>
  <c r="K59" i="12"/>
  <c r="M59" i="12"/>
  <c r="O59" i="12"/>
  <c r="Q59" i="12"/>
  <c r="V59" i="12"/>
  <c r="G62" i="12"/>
  <c r="I62" i="12"/>
  <c r="K62" i="12"/>
  <c r="M62" i="12"/>
  <c r="O62" i="12"/>
  <c r="Q62" i="12"/>
  <c r="V62" i="12"/>
  <c r="G67" i="12"/>
  <c r="I67" i="12"/>
  <c r="K67" i="12"/>
  <c r="M67" i="12"/>
  <c r="O67" i="12"/>
  <c r="Q67" i="12"/>
  <c r="V67" i="12"/>
  <c r="G70" i="12"/>
  <c r="M70" i="12" s="1"/>
  <c r="I70" i="12"/>
  <c r="K70" i="12"/>
  <c r="O70" i="12"/>
  <c r="Q70" i="12"/>
  <c r="V70" i="12"/>
  <c r="G73" i="12"/>
  <c r="I73" i="12"/>
  <c r="K73" i="12"/>
  <c r="M73" i="12"/>
  <c r="O73" i="12"/>
  <c r="Q73" i="12"/>
  <c r="V73" i="12"/>
  <c r="G77" i="12"/>
  <c r="I77" i="12"/>
  <c r="K77" i="12"/>
  <c r="M77" i="12"/>
  <c r="O77" i="12"/>
  <c r="Q77" i="12"/>
  <c r="V77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9" i="12"/>
  <c r="I89" i="12"/>
  <c r="K89" i="12"/>
  <c r="M89" i="12"/>
  <c r="O89" i="12"/>
  <c r="Q89" i="12"/>
  <c r="V89" i="12"/>
  <c r="G91" i="12"/>
  <c r="I91" i="12"/>
  <c r="K91" i="12"/>
  <c r="M91" i="12"/>
  <c r="O91" i="12"/>
  <c r="Q91" i="12"/>
  <c r="V91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101" i="12"/>
  <c r="I101" i="12"/>
  <c r="O101" i="12"/>
  <c r="Q101" i="12"/>
  <c r="G102" i="12"/>
  <c r="I102" i="12"/>
  <c r="K102" i="12"/>
  <c r="K101" i="12" s="1"/>
  <c r="M102" i="12"/>
  <c r="M101" i="12" s="1"/>
  <c r="O102" i="12"/>
  <c r="Q102" i="12"/>
  <c r="V102" i="12"/>
  <c r="V101" i="12" s="1"/>
  <c r="AE105" i="12"/>
  <c r="I20" i="1"/>
  <c r="I19" i="1"/>
  <c r="I18" i="1"/>
  <c r="I17" i="1"/>
  <c r="I16" i="1"/>
  <c r="I54" i="1"/>
  <c r="J52" i="1" s="1"/>
  <c r="F43" i="1"/>
  <c r="G23" i="1" s="1"/>
  <c r="G43" i="1"/>
  <c r="G25" i="1" s="1"/>
  <c r="A25" i="1" s="1"/>
  <c r="H43" i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51" i="1" l="1"/>
  <c r="J50" i="1"/>
  <c r="J53" i="1"/>
  <c r="G26" i="1"/>
  <c r="A26" i="1"/>
  <c r="A23" i="1"/>
  <c r="G28" i="1"/>
  <c r="M56" i="12"/>
  <c r="M55" i="12" s="1"/>
  <c r="M22" i="12"/>
  <c r="M8" i="12" s="1"/>
  <c r="AF105" i="12"/>
  <c r="I21" i="1"/>
  <c r="J42" i="1"/>
  <c r="J41" i="1"/>
  <c r="J39" i="1"/>
  <c r="J43" i="1" s="1"/>
  <c r="J54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Zbynek</author>
  </authors>
  <commentList>
    <comment ref="S6" authorId="0" shapeId="0" xr:uid="{70EAC4ED-9A09-416A-9F66-1D8C7CADA3F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6FC81EE-A924-4588-BFFF-C01EC08AE24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<sst xmlns="http://schemas.openxmlformats.org/spreadsheetml/2006/main" count="524" uniqueCount="221">
  <si>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</si>
  <si>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</si>
  <si>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</si>
  <si>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</si>
  <si>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</si>
  <si>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</si>
  <si>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</si>
  <si>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</si>
  <si>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</si>
  <si>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</si>
  <si>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</si>
  <si>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</si>
  <si>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</si>
  <si>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</si>
  <si>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</si>
  <si>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</si>
  <si>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</si>
  <si>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</si>
  <si>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</si>
  <si>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</si>
  <si>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</si>
  <si>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</si>
  <si>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</si>
  <si>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</si>
  <si>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</si>
  <si>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</si>
  <si>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</si>
  <si>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</si>
  <si>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</si>
  <si>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</si>
  <si>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</si>
  <si>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</si>
  <si>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</si>
  <si>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</si>
  <si>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</si>
  <si>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</si>
  <si>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</si>
  <si>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</si>
  <si>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</si>
  <si>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</si>
  <si>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</si>
  <si>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</si>
  <si>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</si>
  <si>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</si>
  <si>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PŘÍPOJKA SPLAŠKOVÉ KANALIZACE STÁVAJÍCÍHO OBJEKTU</t>
  </si>
  <si>
    <t>Objekt:</t>
  </si>
  <si>
    <t>Rozpočet:</t>
  </si>
  <si>
    <t>20-12.00</t>
  </si>
  <si>
    <t>OPTIMALIZACE POMOCNÝCH PROVOZŮ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</si>
  <si>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</si>
  <si>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</si>
  <si>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</si>
  <si>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</si>
  <si>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</si>
  <si>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</si>
  <si>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</si>
  <si>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</si>
  <si>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</si>
  <si>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</si>
  <si>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</si>
  <si>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</si>
  <si>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</si>
  <si>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</si>
  <si>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</si>
  <si>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</si>
  <si>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</si>
  <si>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</si>
  <si>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</si>
  <si>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</si>
  <si>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</si>
  <si>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</si>
  <si>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</si>
  <si>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</si>
  <si>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</si>
  <si>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</si>
  <si>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</si>
  <si>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</si>
  <si>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</si>
  <si>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</si>
  <si>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</si>
  <si>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</si>
  <si>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</si>
  <si>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</si>
  <si>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</si>
  <si>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</si>
  <si>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</si>
  <si>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</si>
  <si>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</si>
  <si>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</si>
  <si>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</si>
  <si>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</si>
  <si>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</si>
  <si>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</si>
  <si>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</si>
  <si>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</si>
  <si>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</si>
  <si>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</si>
  <si>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</si>
  <si>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132201211R00</t>
  </si>
  <si>
    <t xml:space="preserve">Hloubení rýh šířky přes 60 do 200 cm do 100 m3, v hornině 3, hloubení strojně </t>
  </si>
  <si>
    <t>m3</t>
  </si>
  <si>
    <t>800-1</t>
  </si>
  <si>
    <t>RTS 21/ I</t>
  </si>
  <si>
    <t>Práce</t>
  </si>
  <si>
    <t>POL1_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</si>
  <si>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</si>
  <si>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</si>
  <si>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Š0-Š1 : (3,15+2,9)/2*0,9*23,2</t>
  </si>
  <si>
    <t>VV</t>
  </si>
  <si>
    <t>Š1-Š2 : (2,9+2,56)/2*0,9*18,26</t>
  </si>
  <si>
    <t>Š2-Š3 : (2,56+1,61)/2*0,9*40,96</t>
  </si>
  <si>
    <t>132201219R00</t>
  </si>
  <si>
    <t xml:space="preserve">Hloubení rýh šířky přes 60 do 200 cm příplatek za lepivost, v hornině 3,  </t>
  </si>
  <si>
    <t>Odkaz na mn. položky pořadí 1 : 184,88826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</si>
  <si>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</si>
  <si>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</si>
  <si>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</si>
  <si>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</si>
  <si>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Š0-Š1 : (3,15+2,9)/2*2*23,2</t>
  </si>
  <si>
    <t>Š1-Š2 : (2,9+2,56)/2*2*18,26</t>
  </si>
  <si>
    <t>Š2-Š3 : (2,56+1,61)/2*2*40,96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</si>
  <si>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</si>
  <si>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</si>
  <si>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</si>
  <si>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3 : 410,86280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</si>
  <si>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</si>
  <si>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</si>
  <si>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</si>
  <si>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</si>
  <si>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</si>
  <si>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</si>
  <si>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9 : 139,70106*-1</t>
  </si>
  <si>
    <t>162701109R00</t>
  </si>
  <si>
    <t>Vodorovné přemístění výkopku příplatek k ceně za každých dalších i započatých 1 000 m přes 10 000 m_x000D_
 z horniny 1 až 4</t>
  </si>
  <si>
    <t>Odkaz na mn. položky pořadí 6 : 45,18720*5</t>
  </si>
  <si>
    <t>167101101R00</t>
  </si>
  <si>
    <t>Nakládání, skládání, překládání neulehlého výkopku nakládání výkopku_x000D_
 do 100 m3, z horniny 1 až 4</t>
  </si>
  <si>
    <t>Odkaz na mn. položky pořadí 6 : 45,18720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</si>
  <si>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</si>
  <si>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</si>
  <si>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</si>
  <si>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10 : 37,09350*-1</t>
  </si>
  <si>
    <t>Odkaz na mn. položky pořadí 12 : 7,41870*-1</t>
  </si>
  <si>
    <t>Odkaz na mn. položky pořadí 13 : 0,67500*-1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</si>
  <si>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</si>
  <si>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</si>
  <si>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</si>
  <si>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82,43*0,9*0,5</t>
  </si>
  <si>
    <t>199000002R00</t>
  </si>
  <si>
    <t>Poplatky za skládku horniny 1- 4</t>
  </si>
  <si>
    <t>451573111R00</t>
  </si>
  <si>
    <t>Lože pod potrubí, stoky a drobné objekty z písku a štěrkopísku  do 65 mm</t>
  </si>
  <si>
    <t>827-1</t>
  </si>
  <si>
    <t>v otevřeném výkopu,</t>
  </si>
  <si>
    <t>82,43*0,9*0,1</t>
  </si>
  <si>
    <t>452311131R00</t>
  </si>
  <si>
    <t>Podkladní a zajišťovací konstrukce z betonu desky pod potrubí, stoky a drobné objekty , z betonu prostého třídy C 12/15</t>
  </si>
  <si>
    <t>z cementu portlandského nebo struskoportlandského, v otevřeném výkopu,</t>
  </si>
  <si>
    <t>1,5*1,5*0,1*3</t>
  </si>
  <si>
    <t>871353121R00</t>
  </si>
  <si>
    <t>Montáž potrubí z trub z plastů těsněných gumovým kroužkem  DN 200 mm</t>
  </si>
  <si>
    <t>m</t>
  </si>
  <si>
    <t>v otevřeném výkopu ve sklonu do 20 %,</t>
  </si>
  <si>
    <t>23,2+18,26+40,96</t>
  </si>
  <si>
    <t>892581111R00</t>
  </si>
  <si>
    <t>Zkoušky těsnosti kanalizačního potrubí zkouška těsnosti kanalizačního potrubí vodou_x000D_
 do DN 300 mm</t>
  </si>
  <si>
    <t>vodou nebo vzduchem,</t>
  </si>
  <si>
    <t>Odkaz na mn. položky pořadí 14 : 82,42000</t>
  </si>
  <si>
    <t>894421111R00</t>
  </si>
  <si>
    <t>Osazení betonových dílců pro šachty podle DIN 4034 skruže rovné, o hmotnosti do 0,5 t</t>
  </si>
  <si>
    <t>kus</t>
  </si>
  <si>
    <t>na kroužek,</t>
  </si>
  <si>
    <t>Odkaz na mn. položky pořadí 25 : 2,00000</t>
  </si>
  <si>
    <t>Odkaz na mn. položky pořadí 27 : 1,00000</t>
  </si>
  <si>
    <t>Odkaz na mn. položky pořadí 28 : 2,00000</t>
  </si>
  <si>
    <t>894421112R00</t>
  </si>
  <si>
    <t>Osazení betonových dílců pro šachty podle DIN 4034 skruže rovné, o hmotnosti do 1,4 t</t>
  </si>
  <si>
    <t>Odkaz na mn. položky pořadí 29 : 2,00000</t>
  </si>
  <si>
    <t>894423111R00</t>
  </si>
  <si>
    <t>Osazení betonových dílců pro šachty podle DIN 4034 šachtového dna, o hmotnosti do 2 t</t>
  </si>
  <si>
    <t>Odkaz na mn. položky pořadí 30 : 3,00000</t>
  </si>
  <si>
    <t>899104111RT2</t>
  </si>
  <si>
    <t>Osazení poklopů litinových a ocelových včetně dodávky poklopu litinového s rámem _x000D_
 šachtového D 650 mm</t>
  </si>
  <si>
    <t>Š1 : 1</t>
  </si>
  <si>
    <t>Š2 : 1</t>
  </si>
  <si>
    <t>Š3 : 1</t>
  </si>
  <si>
    <t>899711122R00</t>
  </si>
  <si>
    <t>Výstražné fólie výstražná fólie pro kanalizaci, šířka 30 cm</t>
  </si>
  <si>
    <t>81735411</t>
  </si>
  <si>
    <t>Vývrt DN 200 do betonové šachty DN 1000</t>
  </si>
  <si>
    <t>Vlastní</t>
  </si>
  <si>
    <t>28614547R</t>
  </si>
  <si>
    <t>trubka plastová kanalizační PP; hladká, s hrdlem; Sn 10 kN/m2; D = 200,0 mm; s = 6,80 mm; l = 1000,0 mm</t>
  </si>
  <si>
    <t>SPCM</t>
  </si>
  <si>
    <t>Specifikace</t>
  </si>
  <si>
    <t>POL3_</t>
  </si>
  <si>
    <t>28614548R</t>
  </si>
  <si>
    <t>trubka plastová kanalizační PP; hladká, s hrdlem; Sn 10 kN/m2; D = 200,0 mm; s = 6,80 mm; l = 3000,0 mm</t>
  </si>
  <si>
    <t>28614549R</t>
  </si>
  <si>
    <t>trubka plastová kanalizační PP; hladká, s hrdlem; Sn 10 kN/m2; D = 200,0 mm; s = 6,80 mm; l = 6000,0 mm</t>
  </si>
  <si>
    <t>59224177R</t>
  </si>
  <si>
    <t>prstenec betonový; DN = 625,0 mm; h = 100,0 mm; s = 120,00 mm</t>
  </si>
  <si>
    <t>Š3 : 2</t>
  </si>
  <si>
    <t>59224353.AR</t>
  </si>
  <si>
    <t>konus šachetní; železobetonový; TBR; d = 1 240,0 mm; DN = 1 000,0 mm; DN 2 = 625 mm; h = 580 mm; počet stupadel 2; ocelové s PE povlakem, kapsové</t>
  </si>
  <si>
    <t>59224358.AR</t>
  </si>
  <si>
    <t>skruž železobetonová TBS; DN = 1 000,0 mm; h = 250,0 mm; s = 120,00 mm; počet stupadel 1; ocelové s PE povlakem; beton C 40/50</t>
  </si>
  <si>
    <t>59224361.AR</t>
  </si>
  <si>
    <t>skruž železobetonová TBS; DN = 1 000,0 mm; h = 500,0 mm; s = 120,00 mm; počet stupadel 2; ocelové s PE povlakem; beton C 40/50</t>
  </si>
  <si>
    <t>59224364.AR</t>
  </si>
  <si>
    <t>skruž železobetonová TBS; DN = 1 000,0 mm; h = 1 000,0 mm; s = 120,00 mm; počet stupadel 4; ocelové s PE povlakem; beton C 40/50</t>
  </si>
  <si>
    <t>59224366.AR</t>
  </si>
  <si>
    <t>dno šachetní přímé; železobeton; TBZ; DN = 1 000,0 mm; D odtoku do 400 mm; h = 600 mm; t = 150 mm; beton C 40/50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</si>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</sst>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2iZr4Vd/C+yORnTEkUg/AtoyGQ7y6goYG145TzHHmgI7JhX+qrjO+su673o2l0T7GoUL1O/N6Jw3A2xBveFsQ==" saltValue="ldpQdXwljLOXeFqsAsGcT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26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5">
      <c r="A4" s="108">
        <v>5742</v>
      </c>
      <c r="B4" s="122" t="s">
        <v>46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49</v>
      </c>
      <c r="E5" s="91"/>
      <c r="F5" s="91"/>
      <c r="G5" s="91"/>
      <c r="H5" s="18" t="s">
        <v>40</v>
      </c>
      <c r="I5" s="130" t="s">
        <v>53</v>
      </c>
      <c r="J5" s="8"/>
    </row>
    <row r="6" spans="1:15" ht="15.75" customHeight="1" x14ac:dyDescent="0.25">
      <c r="A6" s="2"/>
      <c r="B6" s="28"/>
      <c r="C6" s="55"/>
      <c r="D6" s="110" t="s">
        <v>50</v>
      </c>
      <c r="E6" s="92"/>
      <c r="F6" s="92"/>
      <c r="G6" s="92"/>
      <c r="H6" s="18" t="s">
        <v>34</v>
      </c>
      <c r="I6" s="130" t="s">
        <v>54</v>
      </c>
      <c r="J6" s="8"/>
    </row>
    <row r="7" spans="1:15" ht="15.75" customHeight="1" x14ac:dyDescent="0.25">
      <c r="A7" s="2"/>
      <c r="B7" s="29"/>
      <c r="C7" s="56"/>
      <c r="D7" s="109" t="s">
        <v>52</v>
      </c>
      <c r="E7" s="129" t="s">
        <v>51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SUMIF(F50:F53,A16,I50:I53)+SUMIF(F50:F53,"PSU",I50:I53)</f>
        <v>0</v>
      </c>
      <c r="J16" s="85"/>
    </row>
    <row r="17" spans="1:10" ht="23.25" customHeight="1" x14ac:dyDescent="0.25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SUMIF(F50:F53,A17,I50:I53)</f>
        <v>0</v>
      </c>
      <c r="J17" s="85"/>
    </row>
    <row r="18" spans="1:10" ht="23.25" customHeight="1" x14ac:dyDescent="0.25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SUMIF(F50:F53,A18,I50:I53)</f>
        <v>0</v>
      </c>
      <c r="J18" s="85"/>
    </row>
    <row r="19" spans="1:10" ht="23.25" customHeight="1" x14ac:dyDescent="0.25">
      <c r="A19" s="198" t="s">
        <v>68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SUMIF(F50:F53,A19,I50:I53)</f>
        <v>0</v>
      </c>
      <c r="J19" s="85"/>
    </row>
    <row r="20" spans="1:10" ht="23.25" customHeight="1" x14ac:dyDescent="0.25">
      <c r="A20" s="198" t="s">
        <v>69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SUMIF(F50:F53,A20,I50:I53)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5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5">
      <c r="A39" s="139">
        <v>1</v>
      </c>
      <c r="B39" s="149" t="s">
        <v>55</v>
      </c>
      <c r="C39" s="150"/>
      <c r="D39" s="150"/>
      <c r="E39" s="150"/>
      <c r="F39" s="151">
        <f>'1 1 Pol'!AE105</f>
        <v>0</v>
      </c>
      <c r="G39" s="152">
        <f>'1 1 Pol'!AF105</f>
        <v>0</v>
      </c>
      <c r="H39" s="153">
        <f>(F39*SazbaDPH1/100)+(G39*SazbaDPH2/100)</f>
        <v>0</v>
      </c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5">
      <c r="A40" s="139">
        <v>2</v>
      </c>
      <c r="B40" s="155"/>
      <c r="C40" s="156" t="s">
        <v>56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5">
      <c r="A41" s="139">
        <v>2</v>
      </c>
      <c r="B41" s="155" t="s">
        <v>43</v>
      </c>
      <c r="C41" s="156" t="s">
        <v>44</v>
      </c>
      <c r="D41" s="156"/>
      <c r="E41" s="156"/>
      <c r="F41" s="157">
        <f>'1 1 Pol'!AE105</f>
        <v>0</v>
      </c>
      <c r="G41" s="158">
        <f>'1 1 Pol'!AF105</f>
        <v>0</v>
      </c>
      <c r="H41" s="158">
        <f>(F41*SazbaDPH1/100)+(G41*SazbaDPH2/100)</f>
        <v>0</v>
      </c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5">
      <c r="A42" s="139">
        <v>3</v>
      </c>
      <c r="B42" s="160" t="s">
        <v>43</v>
      </c>
      <c r="C42" s="150" t="s">
        <v>44</v>
      </c>
      <c r="D42" s="150"/>
      <c r="E42" s="150"/>
      <c r="F42" s="161">
        <f>'1 1 Pol'!AE105</f>
        <v>0</v>
      </c>
      <c r="G42" s="153">
        <f>'1 1 Pol'!AF105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hidden="1" customHeight="1" x14ac:dyDescent="0.25">
      <c r="A43" s="139"/>
      <c r="B43" s="162" t="s">
        <v>57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6" x14ac:dyDescent="0.3">
      <c r="B47" s="178" t="s">
        <v>59</v>
      </c>
    </row>
    <row r="49" spans="1:10" ht="25.5" customHeight="1" x14ac:dyDescent="0.25">
      <c r="A49" s="180"/>
      <c r="B49" s="183" t="s">
        <v>17</v>
      </c>
      <c r="C49" s="183" t="s">
        <v>5</v>
      </c>
      <c r="D49" s="184"/>
      <c r="E49" s="184"/>
      <c r="F49" s="185" t="s">
        <v>60</v>
      </c>
      <c r="G49" s="185"/>
      <c r="H49" s="185"/>
      <c r="I49" s="185" t="s">
        <v>29</v>
      </c>
      <c r="J49" s="185" t="s">
        <v>0</v>
      </c>
    </row>
    <row r="50" spans="1:10" ht="36.75" customHeight="1" x14ac:dyDescent="0.25">
      <c r="A50" s="181"/>
      <c r="B50" s="186" t="s">
        <v>43</v>
      </c>
      <c r="C50" s="187" t="s">
        <v>61</v>
      </c>
      <c r="D50" s="188"/>
      <c r="E50" s="188"/>
      <c r="F50" s="194" t="s">
        <v>24</v>
      </c>
      <c r="G50" s="195"/>
      <c r="H50" s="195"/>
      <c r="I50" s="195">
        <f>'1 1 Pol'!G8</f>
        <v>0</v>
      </c>
      <c r="J50" s="192" t="str">
        <f>IF(I54=0,"",I50/I54*100)</f>
        <v/>
      </c>
    </row>
    <row r="51" spans="1:10" ht="36.75" customHeight="1" x14ac:dyDescent="0.25">
      <c r="A51" s="181"/>
      <c r="B51" s="186" t="s">
        <v>62</v>
      </c>
      <c r="C51" s="187" t="s">
        <v>63</v>
      </c>
      <c r="D51" s="188"/>
      <c r="E51" s="188"/>
      <c r="F51" s="194" t="s">
        <v>24</v>
      </c>
      <c r="G51" s="195"/>
      <c r="H51" s="195"/>
      <c r="I51" s="195">
        <f>'1 1 Pol'!G48</f>
        <v>0</v>
      </c>
      <c r="J51" s="192" t="str">
        <f>IF(I54=0,"",I51/I54*100)</f>
        <v/>
      </c>
    </row>
    <row r="52" spans="1:10" ht="36.75" customHeight="1" x14ac:dyDescent="0.25">
      <c r="A52" s="181"/>
      <c r="B52" s="186" t="s">
        <v>64</v>
      </c>
      <c r="C52" s="187" t="s">
        <v>65</v>
      </c>
      <c r="D52" s="188"/>
      <c r="E52" s="188"/>
      <c r="F52" s="194" t="s">
        <v>24</v>
      </c>
      <c r="G52" s="195"/>
      <c r="H52" s="195"/>
      <c r="I52" s="195">
        <f>'1 1 Pol'!G55</f>
        <v>0</v>
      </c>
      <c r="J52" s="192" t="str">
        <f>IF(I54=0,"",I52/I54*100)</f>
        <v/>
      </c>
    </row>
    <row r="53" spans="1:10" ht="36.75" customHeight="1" x14ac:dyDescent="0.25">
      <c r="A53" s="181"/>
      <c r="B53" s="186" t="s">
        <v>66</v>
      </c>
      <c r="C53" s="187" t="s">
        <v>67</v>
      </c>
      <c r="D53" s="188"/>
      <c r="E53" s="188"/>
      <c r="F53" s="194" t="s">
        <v>24</v>
      </c>
      <c r="G53" s="195"/>
      <c r="H53" s="195"/>
      <c r="I53" s="195">
        <f>'1 1 Pol'!G101</f>
        <v>0</v>
      </c>
      <c r="J53" s="192" t="str">
        <f>IF(I54=0,"",I53/I54*100)</f>
        <v/>
      </c>
    </row>
    <row r="54" spans="1:10" ht="25.5" customHeight="1" x14ac:dyDescent="0.25">
      <c r="A54" s="182"/>
      <c r="B54" s="189" t="s">
        <v>1</v>
      </c>
      <c r="C54" s="190"/>
      <c r="D54" s="191"/>
      <c r="E54" s="191"/>
      <c r="F54" s="196"/>
      <c r="G54" s="197"/>
      <c r="H54" s="197"/>
      <c r="I54" s="197">
        <f>SUM(I50:I53)</f>
        <v>0</v>
      </c>
      <c r="J54" s="193">
        <f>SUM(J50:J53)</f>
        <v>0</v>
      </c>
    </row>
    <row r="55" spans="1:10" x14ac:dyDescent="0.25">
      <c r="F55" s="137"/>
      <c r="G55" s="137"/>
      <c r="H55" s="137"/>
      <c r="I55" s="137"/>
      <c r="J55" s="138"/>
    </row>
    <row r="56" spans="1:10" x14ac:dyDescent="0.25">
      <c r="F56" s="137"/>
      <c r="G56" s="137"/>
      <c r="H56" s="137"/>
      <c r="I56" s="137"/>
      <c r="J56" s="138"/>
    </row>
    <row r="57" spans="1:10" x14ac:dyDescent="0.25">
      <c r="F57" s="137"/>
      <c r="G57" s="137"/>
      <c r="H57" s="137"/>
      <c r="I57" s="137"/>
      <c r="J57" s="138"/>
    </row>
  </sheetData>
  <sheetProtection algorithmName="SHA-512" hashValue="FxxkkhbcH9FJSMvMe+E9AdSRZ9FHW8myfIkOIHk/W2v0i28wHv5gi2qp/CpCDPk085U9T3sLjyfFh+v85x5Dig==" saltValue="U07+05CkyeWOI9K9Lgr6z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ApeLe/9tSqUILRKToDBwRKJkAv++mNFrELxBdmyhEDS6V4B1iA0qVToO1E252+WAuIaCe8nYPFEju/eJFDLq0g==" saltValue="/fY7U82pohCGVdb5KhY+E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5F5C6-8953-44FA-8EAA-C19E65FE0D9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9" customWidth="1"/>
    <col min="3" max="3" width="63.33203125" style="179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9" t="s">
        <v>70</v>
      </c>
      <c r="B1" s="199"/>
      <c r="C1" s="199"/>
      <c r="D1" s="199"/>
      <c r="E1" s="199"/>
      <c r="F1" s="199"/>
      <c r="G1" s="199"/>
      <c r="AG1" t="s">
        <v>71</v>
      </c>
    </row>
    <row r="2" spans="1:60" ht="25.05" customHeight="1" x14ac:dyDescent="0.25">
      <c r="A2" s="200" t="s">
        <v>7</v>
      </c>
      <c r="B2" s="49" t="s">
        <v>47</v>
      </c>
      <c r="C2" s="203" t="s">
        <v>48</v>
      </c>
      <c r="D2" s="201"/>
      <c r="E2" s="201"/>
      <c r="F2" s="201"/>
      <c r="G2" s="202"/>
      <c r="AG2" t="s">
        <v>72</v>
      </c>
    </row>
    <row r="3" spans="1:60" ht="25.05" customHeight="1" x14ac:dyDescent="0.25">
      <c r="A3" s="200" t="s">
        <v>8</v>
      </c>
      <c r="B3" s="49" t="s">
        <v>43</v>
      </c>
      <c r="C3" s="203" t="s">
        <v>44</v>
      </c>
      <c r="D3" s="201"/>
      <c r="E3" s="201"/>
      <c r="F3" s="201"/>
      <c r="G3" s="202"/>
      <c r="AC3" s="179" t="s">
        <v>72</v>
      </c>
      <c r="AG3" t="s">
        <v>73</v>
      </c>
    </row>
    <row r="4" spans="1:60" ht="25.05" customHeight="1" x14ac:dyDescent="0.25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74</v>
      </c>
    </row>
    <row r="5" spans="1:60" x14ac:dyDescent="0.25">
      <c r="D5" s="10"/>
    </row>
    <row r="6" spans="1:60" ht="39.6" x14ac:dyDescent="0.25">
      <c r="A6" s="210" t="s">
        <v>75</v>
      </c>
      <c r="B6" s="212" t="s">
        <v>76</v>
      </c>
      <c r="C6" s="212" t="s">
        <v>77</v>
      </c>
      <c r="D6" s="211" t="s">
        <v>78</v>
      </c>
      <c r="E6" s="210" t="s">
        <v>79</v>
      </c>
      <c r="F6" s="209" t="s">
        <v>80</v>
      </c>
      <c r="G6" s="210" t="s">
        <v>29</v>
      </c>
      <c r="H6" s="213" t="s">
        <v>30</v>
      </c>
      <c r="I6" s="213" t="s">
        <v>81</v>
      </c>
      <c r="J6" s="213" t="s">
        <v>31</v>
      </c>
      <c r="K6" s="213" t="s">
        <v>82</v>
      </c>
      <c r="L6" s="213" t="s">
        <v>83</v>
      </c>
      <c r="M6" s="213" t="s">
        <v>84</v>
      </c>
      <c r="N6" s="213" t="s">
        <v>85</v>
      </c>
      <c r="O6" s="213" t="s">
        <v>86</v>
      </c>
      <c r="P6" s="213" t="s">
        <v>87</v>
      </c>
      <c r="Q6" s="213" t="s">
        <v>88</v>
      </c>
      <c r="R6" s="213" t="s">
        <v>89</v>
      </c>
      <c r="S6" s="213" t="s">
        <v>90</v>
      </c>
      <c r="T6" s="213" t="s">
        <v>91</v>
      </c>
      <c r="U6" s="213" t="s">
        <v>92</v>
      </c>
      <c r="V6" s="213" t="s">
        <v>93</v>
      </c>
      <c r="W6" s="213" t="s">
        <v>94</v>
      </c>
      <c r="X6" s="213" t="s">
        <v>95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5">
      <c r="A8" s="227" t="s">
        <v>96</v>
      </c>
      <c r="B8" s="228" t="s">
        <v>43</v>
      </c>
      <c r="C8" s="250" t="s">
        <v>61</v>
      </c>
      <c r="D8" s="229"/>
      <c r="E8" s="230"/>
      <c r="F8" s="231"/>
      <c r="G8" s="231">
        <f>SUMIF(AG9:AG47,"&lt;&gt;NOR",G9:G47)</f>
        <v>0</v>
      </c>
      <c r="H8" s="231"/>
      <c r="I8" s="231">
        <f>SUM(I9:I47)</f>
        <v>0</v>
      </c>
      <c r="J8" s="231"/>
      <c r="K8" s="231">
        <f>SUM(K9:K47)</f>
        <v>0</v>
      </c>
      <c r="L8" s="231"/>
      <c r="M8" s="231">
        <f>SUM(M9:M47)</f>
        <v>0</v>
      </c>
      <c r="N8" s="231"/>
      <c r="O8" s="231">
        <f>SUM(O9:O47)</f>
        <v>63.47</v>
      </c>
      <c r="P8" s="231"/>
      <c r="Q8" s="231">
        <f>SUM(Q9:Q47)</f>
        <v>0</v>
      </c>
      <c r="R8" s="231"/>
      <c r="S8" s="231"/>
      <c r="T8" s="232"/>
      <c r="U8" s="226"/>
      <c r="V8" s="226">
        <f>SUM(V9:V47)</f>
        <v>359.06999999999994</v>
      </c>
      <c r="W8" s="226"/>
      <c r="X8" s="226"/>
      <c r="AG8" t="s">
        <v>97</v>
      </c>
    </row>
    <row r="9" spans="1:60" outlineLevel="1" x14ac:dyDescent="0.25">
      <c r="A9" s="233">
        <v>1</v>
      </c>
      <c r="B9" s="234" t="s">
        <v>98</v>
      </c>
      <c r="C9" s="251" t="s">
        <v>99</v>
      </c>
      <c r="D9" s="235" t="s">
        <v>100</v>
      </c>
      <c r="E9" s="236">
        <v>184.88826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8" t="s">
        <v>101</v>
      </c>
      <c r="S9" s="238" t="s">
        <v>102</v>
      </c>
      <c r="T9" s="239" t="s">
        <v>102</v>
      </c>
      <c r="U9" s="223">
        <v>0.2</v>
      </c>
      <c r="V9" s="223">
        <f>ROUND(E9*U9,2)</f>
        <v>36.979999999999997</v>
      </c>
      <c r="W9" s="223"/>
      <c r="X9" s="223" t="s">
        <v>103</v>
      </c>
      <c r="Y9" s="214"/>
      <c r="Z9" s="214"/>
      <c r="AA9" s="214"/>
      <c r="AB9" s="214"/>
      <c r="AC9" s="214"/>
      <c r="AD9" s="214"/>
      <c r="AE9" s="214"/>
      <c r="AF9" s="214"/>
      <c r="AG9" s="214" t="s">
        <v>104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1" outlineLevel="1" x14ac:dyDescent="0.25">
      <c r="A10" s="221"/>
      <c r="B10" s="222"/>
      <c r="C10" s="252" t="s">
        <v>105</v>
      </c>
      <c r="D10" s="241"/>
      <c r="E10" s="241"/>
      <c r="F10" s="241"/>
      <c r="G10" s="241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106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0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21"/>
      <c r="B11" s="222"/>
      <c r="C11" s="253" t="s">
        <v>107</v>
      </c>
      <c r="D11" s="224"/>
      <c r="E11" s="225">
        <v>63.161999999999999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108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5">
      <c r="A12" s="221"/>
      <c r="B12" s="222"/>
      <c r="C12" s="253" t="s">
        <v>109</v>
      </c>
      <c r="D12" s="224"/>
      <c r="E12" s="225">
        <v>44.864820000000002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108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5">
      <c r="A13" s="221"/>
      <c r="B13" s="222"/>
      <c r="C13" s="253" t="s">
        <v>110</v>
      </c>
      <c r="D13" s="224"/>
      <c r="E13" s="225">
        <v>76.861440000000002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108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5">
      <c r="A14" s="233">
        <v>2</v>
      </c>
      <c r="B14" s="234" t="s">
        <v>111</v>
      </c>
      <c r="C14" s="251" t="s">
        <v>112</v>
      </c>
      <c r="D14" s="235" t="s">
        <v>100</v>
      </c>
      <c r="E14" s="236">
        <v>184.88826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8">
        <v>0</v>
      </c>
      <c r="O14" s="238">
        <f>ROUND(E14*N14,2)</f>
        <v>0</v>
      </c>
      <c r="P14" s="238">
        <v>0</v>
      </c>
      <c r="Q14" s="238">
        <f>ROUND(E14*P14,2)</f>
        <v>0</v>
      </c>
      <c r="R14" s="238" t="s">
        <v>101</v>
      </c>
      <c r="S14" s="238" t="s">
        <v>102</v>
      </c>
      <c r="T14" s="239" t="s">
        <v>102</v>
      </c>
      <c r="U14" s="223">
        <v>8.4000000000000005E-2</v>
      </c>
      <c r="V14" s="223">
        <f>ROUND(E14*U14,2)</f>
        <v>15.53</v>
      </c>
      <c r="W14" s="223"/>
      <c r="X14" s="223" t="s">
        <v>103</v>
      </c>
      <c r="Y14" s="214"/>
      <c r="Z14" s="214"/>
      <c r="AA14" s="214"/>
      <c r="AB14" s="214"/>
      <c r="AC14" s="214"/>
      <c r="AD14" s="214"/>
      <c r="AE14" s="214"/>
      <c r="AF14" s="214"/>
      <c r="AG14" s="214" t="s">
        <v>104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1" outlineLevel="1" x14ac:dyDescent="0.25">
      <c r="A15" s="221"/>
      <c r="B15" s="222"/>
      <c r="C15" s="252" t="s">
        <v>105</v>
      </c>
      <c r="D15" s="241"/>
      <c r="E15" s="241"/>
      <c r="F15" s="241"/>
      <c r="G15" s="241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106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40" t="str">
        <f>C15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5" s="214"/>
      <c r="BC15" s="214"/>
      <c r="BD15" s="214"/>
      <c r="BE15" s="214"/>
      <c r="BF15" s="214"/>
      <c r="BG15" s="214"/>
      <c r="BH15" s="214"/>
    </row>
    <row r="16" spans="1:60" outlineLevel="1" x14ac:dyDescent="0.25">
      <c r="A16" s="221"/>
      <c r="B16" s="222"/>
      <c r="C16" s="253" t="s">
        <v>113</v>
      </c>
      <c r="D16" s="224"/>
      <c r="E16" s="225">
        <v>184.88826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108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5">
      <c r="A17" s="233">
        <v>3</v>
      </c>
      <c r="B17" s="234" t="s">
        <v>114</v>
      </c>
      <c r="C17" s="251" t="s">
        <v>115</v>
      </c>
      <c r="D17" s="235" t="s">
        <v>116</v>
      </c>
      <c r="E17" s="236">
        <v>410.86279999999999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9.8999999999999999E-4</v>
      </c>
      <c r="O17" s="238">
        <f>ROUND(E17*N17,2)</f>
        <v>0.41</v>
      </c>
      <c r="P17" s="238">
        <v>0</v>
      </c>
      <c r="Q17" s="238">
        <f>ROUND(E17*P17,2)</f>
        <v>0</v>
      </c>
      <c r="R17" s="238" t="s">
        <v>101</v>
      </c>
      <c r="S17" s="238" t="s">
        <v>102</v>
      </c>
      <c r="T17" s="239" t="s">
        <v>102</v>
      </c>
      <c r="U17" s="223">
        <v>0.23599999999999999</v>
      </c>
      <c r="V17" s="223">
        <f>ROUND(E17*U17,2)</f>
        <v>96.96</v>
      </c>
      <c r="W17" s="223"/>
      <c r="X17" s="223" t="s">
        <v>103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104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21"/>
      <c r="B18" s="222"/>
      <c r="C18" s="252" t="s">
        <v>117</v>
      </c>
      <c r="D18" s="241"/>
      <c r="E18" s="241"/>
      <c r="F18" s="241"/>
      <c r="G18" s="241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106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5">
      <c r="A19" s="221"/>
      <c r="B19" s="222"/>
      <c r="C19" s="253" t="s">
        <v>118</v>
      </c>
      <c r="D19" s="224"/>
      <c r="E19" s="225">
        <v>140.36000000000001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108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5">
      <c r="A20" s="221"/>
      <c r="B20" s="222"/>
      <c r="C20" s="253" t="s">
        <v>119</v>
      </c>
      <c r="D20" s="224"/>
      <c r="E20" s="225">
        <v>99.699600000000004</v>
      </c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108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21"/>
      <c r="B21" s="222"/>
      <c r="C21" s="253" t="s">
        <v>120</v>
      </c>
      <c r="D21" s="224"/>
      <c r="E21" s="225">
        <v>170.8032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108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5">
      <c r="A22" s="233">
        <v>4</v>
      </c>
      <c r="B22" s="234" t="s">
        <v>121</v>
      </c>
      <c r="C22" s="251" t="s">
        <v>122</v>
      </c>
      <c r="D22" s="235" t="s">
        <v>116</v>
      </c>
      <c r="E22" s="236">
        <v>410.86279999999999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8" t="s">
        <v>101</v>
      </c>
      <c r="S22" s="238" t="s">
        <v>102</v>
      </c>
      <c r="T22" s="239" t="s">
        <v>102</v>
      </c>
      <c r="U22" s="223">
        <v>7.0000000000000007E-2</v>
      </c>
      <c r="V22" s="223">
        <f>ROUND(E22*U22,2)</f>
        <v>28.76</v>
      </c>
      <c r="W22" s="223"/>
      <c r="X22" s="223" t="s">
        <v>103</v>
      </c>
      <c r="Y22" s="214"/>
      <c r="Z22" s="214"/>
      <c r="AA22" s="214"/>
      <c r="AB22" s="214"/>
      <c r="AC22" s="214"/>
      <c r="AD22" s="214"/>
      <c r="AE22" s="214"/>
      <c r="AF22" s="214"/>
      <c r="AG22" s="214" t="s">
        <v>104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21"/>
      <c r="B23" s="222"/>
      <c r="C23" s="252" t="s">
        <v>123</v>
      </c>
      <c r="D23" s="241"/>
      <c r="E23" s="241"/>
      <c r="F23" s="241"/>
      <c r="G23" s="241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106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5">
      <c r="A24" s="221"/>
      <c r="B24" s="222"/>
      <c r="C24" s="253" t="s">
        <v>124</v>
      </c>
      <c r="D24" s="224"/>
      <c r="E24" s="225">
        <v>410.86279999999999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108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5">
      <c r="A25" s="233">
        <v>5</v>
      </c>
      <c r="B25" s="234" t="s">
        <v>125</v>
      </c>
      <c r="C25" s="251" t="s">
        <v>126</v>
      </c>
      <c r="D25" s="235" t="s">
        <v>100</v>
      </c>
      <c r="E25" s="236">
        <v>184.88826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8" t="s">
        <v>101</v>
      </c>
      <c r="S25" s="238" t="s">
        <v>102</v>
      </c>
      <c r="T25" s="239" t="s">
        <v>102</v>
      </c>
      <c r="U25" s="223">
        <v>0.34499999999999997</v>
      </c>
      <c r="V25" s="223">
        <f>ROUND(E25*U25,2)</f>
        <v>63.79</v>
      </c>
      <c r="W25" s="223"/>
      <c r="X25" s="223" t="s">
        <v>103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104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21"/>
      <c r="B26" s="222"/>
      <c r="C26" s="252" t="s">
        <v>127</v>
      </c>
      <c r="D26" s="241"/>
      <c r="E26" s="241"/>
      <c r="F26" s="241"/>
      <c r="G26" s="241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106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40" t="str">
        <f>C26</f>
        <v>bez naložení do dopravní nádoby, ale s vyprázdněním dopravní nádoby na hromadu nebo na dopravní prostředek,</v>
      </c>
      <c r="BB26" s="214"/>
      <c r="BC26" s="214"/>
      <c r="BD26" s="214"/>
      <c r="BE26" s="214"/>
      <c r="BF26" s="214"/>
      <c r="BG26" s="214"/>
      <c r="BH26" s="214"/>
    </row>
    <row r="27" spans="1:60" outlineLevel="1" x14ac:dyDescent="0.25">
      <c r="A27" s="221"/>
      <c r="B27" s="222"/>
      <c r="C27" s="253" t="s">
        <v>113</v>
      </c>
      <c r="D27" s="224"/>
      <c r="E27" s="225">
        <v>184.88826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108</v>
      </c>
      <c r="AH27" s="214">
        <v>5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5">
      <c r="A28" s="233">
        <v>6</v>
      </c>
      <c r="B28" s="234" t="s">
        <v>128</v>
      </c>
      <c r="C28" s="251" t="s">
        <v>129</v>
      </c>
      <c r="D28" s="235" t="s">
        <v>100</v>
      </c>
      <c r="E28" s="236">
        <v>45.187199999999997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8" t="s">
        <v>101</v>
      </c>
      <c r="S28" s="238" t="s">
        <v>102</v>
      </c>
      <c r="T28" s="239" t="s">
        <v>102</v>
      </c>
      <c r="U28" s="223">
        <v>1.0999999999999999E-2</v>
      </c>
      <c r="V28" s="223">
        <f>ROUND(E28*U28,2)</f>
        <v>0.5</v>
      </c>
      <c r="W28" s="223"/>
      <c r="X28" s="223" t="s">
        <v>103</v>
      </c>
      <c r="Y28" s="214"/>
      <c r="Z28" s="214"/>
      <c r="AA28" s="214"/>
      <c r="AB28" s="214"/>
      <c r="AC28" s="214"/>
      <c r="AD28" s="214"/>
      <c r="AE28" s="214"/>
      <c r="AF28" s="214"/>
      <c r="AG28" s="214" t="s">
        <v>104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5">
      <c r="A29" s="221"/>
      <c r="B29" s="222"/>
      <c r="C29" s="252" t="s">
        <v>130</v>
      </c>
      <c r="D29" s="241"/>
      <c r="E29" s="241"/>
      <c r="F29" s="241"/>
      <c r="G29" s="241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106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21"/>
      <c r="B30" s="222"/>
      <c r="C30" s="253" t="s">
        <v>113</v>
      </c>
      <c r="D30" s="224"/>
      <c r="E30" s="225">
        <v>184.88826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108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5">
      <c r="A31" s="221"/>
      <c r="B31" s="222"/>
      <c r="C31" s="253" t="s">
        <v>131</v>
      </c>
      <c r="D31" s="224"/>
      <c r="E31" s="225">
        <v>-139.70106000000001</v>
      </c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14"/>
      <c r="Z31" s="214"/>
      <c r="AA31" s="214"/>
      <c r="AB31" s="214"/>
      <c r="AC31" s="214"/>
      <c r="AD31" s="214"/>
      <c r="AE31" s="214"/>
      <c r="AF31" s="214"/>
      <c r="AG31" s="214" t="s">
        <v>108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30.6" outlineLevel="1" x14ac:dyDescent="0.25">
      <c r="A32" s="233">
        <v>7</v>
      </c>
      <c r="B32" s="234" t="s">
        <v>132</v>
      </c>
      <c r="C32" s="251" t="s">
        <v>133</v>
      </c>
      <c r="D32" s="235" t="s">
        <v>100</v>
      </c>
      <c r="E32" s="236">
        <v>225.93600000000001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38" t="s">
        <v>101</v>
      </c>
      <c r="S32" s="238" t="s">
        <v>102</v>
      </c>
      <c r="T32" s="239" t="s">
        <v>102</v>
      </c>
      <c r="U32" s="223">
        <v>0</v>
      </c>
      <c r="V32" s="223">
        <f>ROUND(E32*U32,2)</f>
        <v>0</v>
      </c>
      <c r="W32" s="223"/>
      <c r="X32" s="223" t="s">
        <v>103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104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5">
      <c r="A33" s="221"/>
      <c r="B33" s="222"/>
      <c r="C33" s="252" t="s">
        <v>130</v>
      </c>
      <c r="D33" s="241"/>
      <c r="E33" s="241"/>
      <c r="F33" s="241"/>
      <c r="G33" s="241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106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5">
      <c r="A34" s="221"/>
      <c r="B34" s="222"/>
      <c r="C34" s="253" t="s">
        <v>134</v>
      </c>
      <c r="D34" s="224"/>
      <c r="E34" s="225">
        <v>225.93600000000001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108</v>
      </c>
      <c r="AH34" s="214">
        <v>5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0.399999999999999" outlineLevel="1" x14ac:dyDescent="0.25">
      <c r="A35" s="233">
        <v>8</v>
      </c>
      <c r="B35" s="234" t="s">
        <v>135</v>
      </c>
      <c r="C35" s="251" t="s">
        <v>136</v>
      </c>
      <c r="D35" s="235" t="s">
        <v>100</v>
      </c>
      <c r="E35" s="236">
        <v>45.187199999999997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 t="s">
        <v>101</v>
      </c>
      <c r="S35" s="238" t="s">
        <v>102</v>
      </c>
      <c r="T35" s="239" t="s">
        <v>102</v>
      </c>
      <c r="U35" s="223">
        <v>0.65200000000000002</v>
      </c>
      <c r="V35" s="223">
        <f>ROUND(E35*U35,2)</f>
        <v>29.46</v>
      </c>
      <c r="W35" s="223"/>
      <c r="X35" s="223" t="s">
        <v>103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104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5">
      <c r="A36" s="221"/>
      <c r="B36" s="222"/>
      <c r="C36" s="253" t="s">
        <v>137</v>
      </c>
      <c r="D36" s="224"/>
      <c r="E36" s="225">
        <v>45.187199999999997</v>
      </c>
      <c r="F36" s="223"/>
      <c r="G36" s="223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108</v>
      </c>
      <c r="AH36" s="214">
        <v>5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5">
      <c r="A37" s="233">
        <v>9</v>
      </c>
      <c r="B37" s="234" t="s">
        <v>138</v>
      </c>
      <c r="C37" s="251" t="s">
        <v>139</v>
      </c>
      <c r="D37" s="235" t="s">
        <v>100</v>
      </c>
      <c r="E37" s="236">
        <v>139.70106000000001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38" t="s">
        <v>101</v>
      </c>
      <c r="S37" s="238" t="s">
        <v>102</v>
      </c>
      <c r="T37" s="239" t="s">
        <v>102</v>
      </c>
      <c r="U37" s="223">
        <v>0.20200000000000001</v>
      </c>
      <c r="V37" s="223">
        <f>ROUND(E37*U37,2)</f>
        <v>28.22</v>
      </c>
      <c r="W37" s="223"/>
      <c r="X37" s="223" t="s">
        <v>103</v>
      </c>
      <c r="Y37" s="214"/>
      <c r="Z37" s="214"/>
      <c r="AA37" s="214"/>
      <c r="AB37" s="214"/>
      <c r="AC37" s="214"/>
      <c r="AD37" s="214"/>
      <c r="AE37" s="214"/>
      <c r="AF37" s="214"/>
      <c r="AG37" s="214" t="s">
        <v>104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5">
      <c r="A38" s="221"/>
      <c r="B38" s="222"/>
      <c r="C38" s="252" t="s">
        <v>140</v>
      </c>
      <c r="D38" s="241"/>
      <c r="E38" s="241"/>
      <c r="F38" s="241"/>
      <c r="G38" s="241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106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5">
      <c r="A39" s="221"/>
      <c r="B39" s="222"/>
      <c r="C39" s="253" t="s">
        <v>113</v>
      </c>
      <c r="D39" s="224"/>
      <c r="E39" s="225">
        <v>184.88826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108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5">
      <c r="A40" s="221"/>
      <c r="B40" s="222"/>
      <c r="C40" s="253" t="s">
        <v>141</v>
      </c>
      <c r="D40" s="224"/>
      <c r="E40" s="225">
        <v>-37.093499999999999</v>
      </c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108</v>
      </c>
      <c r="AH40" s="214">
        <v>5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5">
      <c r="A41" s="221"/>
      <c r="B41" s="222"/>
      <c r="C41" s="253" t="s">
        <v>142</v>
      </c>
      <c r="D41" s="224"/>
      <c r="E41" s="225">
        <v>-7.4187000000000003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108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5">
      <c r="A42" s="221"/>
      <c r="B42" s="222"/>
      <c r="C42" s="253" t="s">
        <v>143</v>
      </c>
      <c r="D42" s="224"/>
      <c r="E42" s="225">
        <v>-0.67500000000000004</v>
      </c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108</v>
      </c>
      <c r="AH42" s="214">
        <v>5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5">
      <c r="A43" s="233">
        <v>10</v>
      </c>
      <c r="B43" s="234" t="s">
        <v>144</v>
      </c>
      <c r="C43" s="251" t="s">
        <v>145</v>
      </c>
      <c r="D43" s="235" t="s">
        <v>100</v>
      </c>
      <c r="E43" s="236">
        <v>37.093499999999999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1.7</v>
      </c>
      <c r="O43" s="238">
        <f>ROUND(E43*N43,2)</f>
        <v>63.06</v>
      </c>
      <c r="P43" s="238">
        <v>0</v>
      </c>
      <c r="Q43" s="238">
        <f>ROUND(E43*P43,2)</f>
        <v>0</v>
      </c>
      <c r="R43" s="238" t="s">
        <v>101</v>
      </c>
      <c r="S43" s="238" t="s">
        <v>102</v>
      </c>
      <c r="T43" s="239" t="s">
        <v>102</v>
      </c>
      <c r="U43" s="223">
        <v>1.587</v>
      </c>
      <c r="V43" s="223">
        <f>ROUND(E43*U43,2)</f>
        <v>58.87</v>
      </c>
      <c r="W43" s="223"/>
      <c r="X43" s="223" t="s">
        <v>103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104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1" outlineLevel="1" x14ac:dyDescent="0.25">
      <c r="A44" s="221"/>
      <c r="B44" s="222"/>
      <c r="C44" s="252" t="s">
        <v>146</v>
      </c>
      <c r="D44" s="241"/>
      <c r="E44" s="241"/>
      <c r="F44" s="241"/>
      <c r="G44" s="241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106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40" t="str">
        <f>C44</f>
        <v>sypaninou z vhodných hornin tř. 1 - 4 nebo materiálem připraveným podél výkopu ve vzdálenosti do 3 m od jeho kraje, pro jakoukoliv hloubku výkopu a jakoukoliv míru zhutnění,</v>
      </c>
      <c r="BB44" s="214"/>
      <c r="BC44" s="214"/>
      <c r="BD44" s="214"/>
      <c r="BE44" s="214"/>
      <c r="BF44" s="214"/>
      <c r="BG44" s="214"/>
      <c r="BH44" s="214"/>
    </row>
    <row r="45" spans="1:60" outlineLevel="1" x14ac:dyDescent="0.25">
      <c r="A45" s="221"/>
      <c r="B45" s="222"/>
      <c r="C45" s="253" t="s">
        <v>147</v>
      </c>
      <c r="D45" s="224"/>
      <c r="E45" s="225">
        <v>37.093499999999999</v>
      </c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108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5">
      <c r="A46" s="233">
        <v>11</v>
      </c>
      <c r="B46" s="234" t="s">
        <v>148</v>
      </c>
      <c r="C46" s="251" t="s">
        <v>149</v>
      </c>
      <c r="D46" s="235" t="s">
        <v>100</v>
      </c>
      <c r="E46" s="236">
        <v>45.187199999999997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38" t="s">
        <v>101</v>
      </c>
      <c r="S46" s="238" t="s">
        <v>102</v>
      </c>
      <c r="T46" s="239" t="s">
        <v>102</v>
      </c>
      <c r="U46" s="223">
        <v>0</v>
      </c>
      <c r="V46" s="223">
        <f>ROUND(E46*U46,2)</f>
        <v>0</v>
      </c>
      <c r="W46" s="223"/>
      <c r="X46" s="223" t="s">
        <v>103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104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5">
      <c r="A47" s="221"/>
      <c r="B47" s="222"/>
      <c r="C47" s="253" t="s">
        <v>137</v>
      </c>
      <c r="D47" s="224"/>
      <c r="E47" s="225">
        <v>45.187199999999997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108</v>
      </c>
      <c r="AH47" s="214">
        <v>5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x14ac:dyDescent="0.25">
      <c r="A48" s="227" t="s">
        <v>96</v>
      </c>
      <c r="B48" s="228" t="s">
        <v>62</v>
      </c>
      <c r="C48" s="250" t="s">
        <v>63</v>
      </c>
      <c r="D48" s="229"/>
      <c r="E48" s="230"/>
      <c r="F48" s="231"/>
      <c r="G48" s="231">
        <f>SUMIF(AG49:AG54,"&lt;&gt;NOR",G49:G54)</f>
        <v>0</v>
      </c>
      <c r="H48" s="231"/>
      <c r="I48" s="231">
        <f>SUM(I49:I54)</f>
        <v>0</v>
      </c>
      <c r="J48" s="231"/>
      <c r="K48" s="231">
        <f>SUM(K49:K54)</f>
        <v>0</v>
      </c>
      <c r="L48" s="231"/>
      <c r="M48" s="231">
        <f>SUM(M49:M54)</f>
        <v>0</v>
      </c>
      <c r="N48" s="231"/>
      <c r="O48" s="231">
        <f>SUM(O49:O54)</f>
        <v>15.719999999999999</v>
      </c>
      <c r="P48" s="231"/>
      <c r="Q48" s="231">
        <f>SUM(Q49:Q54)</f>
        <v>0</v>
      </c>
      <c r="R48" s="231"/>
      <c r="S48" s="231"/>
      <c r="T48" s="232"/>
      <c r="U48" s="226"/>
      <c r="V48" s="226">
        <f>SUM(V49:V54)</f>
        <v>10.75</v>
      </c>
      <c r="W48" s="226"/>
      <c r="X48" s="226"/>
      <c r="AG48" t="s">
        <v>97</v>
      </c>
    </row>
    <row r="49" spans="1:60" outlineLevel="1" x14ac:dyDescent="0.25">
      <c r="A49" s="233">
        <v>12</v>
      </c>
      <c r="B49" s="234" t="s">
        <v>150</v>
      </c>
      <c r="C49" s="251" t="s">
        <v>151</v>
      </c>
      <c r="D49" s="235" t="s">
        <v>100</v>
      </c>
      <c r="E49" s="236">
        <v>7.4187000000000003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1.8907700000000001</v>
      </c>
      <c r="O49" s="238">
        <f>ROUND(E49*N49,2)</f>
        <v>14.03</v>
      </c>
      <c r="P49" s="238">
        <v>0</v>
      </c>
      <c r="Q49" s="238">
        <f>ROUND(E49*P49,2)</f>
        <v>0</v>
      </c>
      <c r="R49" s="238" t="s">
        <v>152</v>
      </c>
      <c r="S49" s="238" t="s">
        <v>102</v>
      </c>
      <c r="T49" s="239" t="s">
        <v>102</v>
      </c>
      <c r="U49" s="223">
        <v>1.3169999999999999</v>
      </c>
      <c r="V49" s="223">
        <f>ROUND(E49*U49,2)</f>
        <v>9.77</v>
      </c>
      <c r="W49" s="223"/>
      <c r="X49" s="223" t="s">
        <v>103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104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5">
      <c r="A50" s="221"/>
      <c r="B50" s="222"/>
      <c r="C50" s="252" t="s">
        <v>153</v>
      </c>
      <c r="D50" s="241"/>
      <c r="E50" s="241"/>
      <c r="F50" s="241"/>
      <c r="G50" s="241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106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5">
      <c r="A51" s="221"/>
      <c r="B51" s="222"/>
      <c r="C51" s="253" t="s">
        <v>154</v>
      </c>
      <c r="D51" s="224"/>
      <c r="E51" s="225">
        <v>7.4187000000000003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108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0.399999999999999" outlineLevel="1" x14ac:dyDescent="0.25">
      <c r="A52" s="233">
        <v>13</v>
      </c>
      <c r="B52" s="234" t="s">
        <v>155</v>
      </c>
      <c r="C52" s="251" t="s">
        <v>156</v>
      </c>
      <c r="D52" s="235" t="s">
        <v>100</v>
      </c>
      <c r="E52" s="236">
        <v>0.67500000000000004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2.5</v>
      </c>
      <c r="O52" s="238">
        <f>ROUND(E52*N52,2)</f>
        <v>1.69</v>
      </c>
      <c r="P52" s="238">
        <v>0</v>
      </c>
      <c r="Q52" s="238">
        <f>ROUND(E52*P52,2)</f>
        <v>0</v>
      </c>
      <c r="R52" s="238" t="s">
        <v>152</v>
      </c>
      <c r="S52" s="238" t="s">
        <v>102</v>
      </c>
      <c r="T52" s="239" t="s">
        <v>102</v>
      </c>
      <c r="U52" s="223">
        <v>1.4490000000000001</v>
      </c>
      <c r="V52" s="223">
        <f>ROUND(E52*U52,2)</f>
        <v>0.98</v>
      </c>
      <c r="W52" s="223"/>
      <c r="X52" s="223" t="s">
        <v>103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104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5">
      <c r="A53" s="221"/>
      <c r="B53" s="222"/>
      <c r="C53" s="252" t="s">
        <v>157</v>
      </c>
      <c r="D53" s="241"/>
      <c r="E53" s="241"/>
      <c r="F53" s="241"/>
      <c r="G53" s="241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4"/>
      <c r="Z53" s="214"/>
      <c r="AA53" s="214"/>
      <c r="AB53" s="214"/>
      <c r="AC53" s="214"/>
      <c r="AD53" s="214"/>
      <c r="AE53" s="214"/>
      <c r="AF53" s="214"/>
      <c r="AG53" s="214" t="s">
        <v>106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5">
      <c r="A54" s="221"/>
      <c r="B54" s="222"/>
      <c r="C54" s="253" t="s">
        <v>158</v>
      </c>
      <c r="D54" s="224"/>
      <c r="E54" s="225">
        <v>0.67500000000000004</v>
      </c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108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5">
      <c r="A55" s="227" t="s">
        <v>96</v>
      </c>
      <c r="B55" s="228" t="s">
        <v>64</v>
      </c>
      <c r="C55" s="250" t="s">
        <v>65</v>
      </c>
      <c r="D55" s="229"/>
      <c r="E55" s="230"/>
      <c r="F55" s="231"/>
      <c r="G55" s="231">
        <f>SUMIF(AG56:AG100,"&lt;&gt;NOR",G56:G100)</f>
        <v>0</v>
      </c>
      <c r="H55" s="231"/>
      <c r="I55" s="231">
        <f>SUM(I56:I100)</f>
        <v>0</v>
      </c>
      <c r="J55" s="231"/>
      <c r="K55" s="231">
        <f>SUM(K56:K100)</f>
        <v>0</v>
      </c>
      <c r="L55" s="231"/>
      <c r="M55" s="231">
        <f>SUM(M56:M100)</f>
        <v>0</v>
      </c>
      <c r="N55" s="231"/>
      <c r="O55" s="231">
        <f>SUM(O56:O100)</f>
        <v>10.83</v>
      </c>
      <c r="P55" s="231"/>
      <c r="Q55" s="231">
        <f>SUM(Q56:Q100)</f>
        <v>0</v>
      </c>
      <c r="R55" s="231"/>
      <c r="S55" s="231"/>
      <c r="T55" s="232"/>
      <c r="U55" s="226"/>
      <c r="V55" s="226">
        <f>SUM(V56:V100)</f>
        <v>33.17</v>
      </c>
      <c r="W55" s="226"/>
      <c r="X55" s="226"/>
      <c r="AG55" t="s">
        <v>97</v>
      </c>
    </row>
    <row r="56" spans="1:60" outlineLevel="1" x14ac:dyDescent="0.25">
      <c r="A56" s="233">
        <v>14</v>
      </c>
      <c r="B56" s="234" t="s">
        <v>159</v>
      </c>
      <c r="C56" s="251" t="s">
        <v>160</v>
      </c>
      <c r="D56" s="235" t="s">
        <v>161</v>
      </c>
      <c r="E56" s="236">
        <v>82.42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1.0000000000000001E-5</v>
      </c>
      <c r="O56" s="238">
        <f>ROUND(E56*N56,2)</f>
        <v>0</v>
      </c>
      <c r="P56" s="238">
        <v>0</v>
      </c>
      <c r="Q56" s="238">
        <f>ROUND(E56*P56,2)</f>
        <v>0</v>
      </c>
      <c r="R56" s="238" t="s">
        <v>152</v>
      </c>
      <c r="S56" s="238" t="s">
        <v>102</v>
      </c>
      <c r="T56" s="239" t="s">
        <v>102</v>
      </c>
      <c r="U56" s="223">
        <v>0.08</v>
      </c>
      <c r="V56" s="223">
        <f>ROUND(E56*U56,2)</f>
        <v>6.59</v>
      </c>
      <c r="W56" s="223"/>
      <c r="X56" s="223" t="s">
        <v>103</v>
      </c>
      <c r="Y56" s="214"/>
      <c r="Z56" s="214"/>
      <c r="AA56" s="214"/>
      <c r="AB56" s="214"/>
      <c r="AC56" s="214"/>
      <c r="AD56" s="214"/>
      <c r="AE56" s="214"/>
      <c r="AF56" s="214"/>
      <c r="AG56" s="214" t="s">
        <v>104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5">
      <c r="A57" s="221"/>
      <c r="B57" s="222"/>
      <c r="C57" s="252" t="s">
        <v>162</v>
      </c>
      <c r="D57" s="241"/>
      <c r="E57" s="241"/>
      <c r="F57" s="241"/>
      <c r="G57" s="241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106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21"/>
      <c r="B58" s="222"/>
      <c r="C58" s="253" t="s">
        <v>163</v>
      </c>
      <c r="D58" s="224"/>
      <c r="E58" s="225">
        <v>82.42</v>
      </c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4"/>
      <c r="Z58" s="214"/>
      <c r="AA58" s="214"/>
      <c r="AB58" s="214"/>
      <c r="AC58" s="214"/>
      <c r="AD58" s="214"/>
      <c r="AE58" s="214"/>
      <c r="AF58" s="214"/>
      <c r="AG58" s="214" t="s">
        <v>108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0.399999999999999" outlineLevel="1" x14ac:dyDescent="0.25">
      <c r="A59" s="233">
        <v>15</v>
      </c>
      <c r="B59" s="234" t="s">
        <v>164</v>
      </c>
      <c r="C59" s="251" t="s">
        <v>165</v>
      </c>
      <c r="D59" s="235" t="s">
        <v>161</v>
      </c>
      <c r="E59" s="236">
        <v>82.42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8" t="s">
        <v>152</v>
      </c>
      <c r="S59" s="238" t="s">
        <v>102</v>
      </c>
      <c r="T59" s="239" t="s">
        <v>102</v>
      </c>
      <c r="U59" s="223">
        <v>7.9000000000000001E-2</v>
      </c>
      <c r="V59" s="223">
        <f>ROUND(E59*U59,2)</f>
        <v>6.51</v>
      </c>
      <c r="W59" s="223"/>
      <c r="X59" s="223" t="s">
        <v>103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104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21"/>
      <c r="B60" s="222"/>
      <c r="C60" s="252" t="s">
        <v>166</v>
      </c>
      <c r="D60" s="241"/>
      <c r="E60" s="241"/>
      <c r="F60" s="241"/>
      <c r="G60" s="241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106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5">
      <c r="A61" s="221"/>
      <c r="B61" s="222"/>
      <c r="C61" s="253" t="s">
        <v>167</v>
      </c>
      <c r="D61" s="224"/>
      <c r="E61" s="225">
        <v>82.42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108</v>
      </c>
      <c r="AH61" s="214">
        <v>5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5">
      <c r="A62" s="233">
        <v>16</v>
      </c>
      <c r="B62" s="234" t="s">
        <v>168</v>
      </c>
      <c r="C62" s="251" t="s">
        <v>169</v>
      </c>
      <c r="D62" s="235" t="s">
        <v>170</v>
      </c>
      <c r="E62" s="236">
        <v>5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 t="s">
        <v>152</v>
      </c>
      <c r="S62" s="238" t="s">
        <v>102</v>
      </c>
      <c r="T62" s="239" t="s">
        <v>102</v>
      </c>
      <c r="U62" s="223">
        <v>0.79</v>
      </c>
      <c r="V62" s="223">
        <f>ROUND(E62*U62,2)</f>
        <v>3.95</v>
      </c>
      <c r="W62" s="223"/>
      <c r="X62" s="223" t="s">
        <v>103</v>
      </c>
      <c r="Y62" s="214"/>
      <c r="Z62" s="214"/>
      <c r="AA62" s="214"/>
      <c r="AB62" s="214"/>
      <c r="AC62" s="214"/>
      <c r="AD62" s="214"/>
      <c r="AE62" s="214"/>
      <c r="AF62" s="214"/>
      <c r="AG62" s="214" t="s">
        <v>104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5">
      <c r="A63" s="221"/>
      <c r="B63" s="222"/>
      <c r="C63" s="252" t="s">
        <v>171</v>
      </c>
      <c r="D63" s="241"/>
      <c r="E63" s="241"/>
      <c r="F63" s="241"/>
      <c r="G63" s="241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4"/>
      <c r="Z63" s="214"/>
      <c r="AA63" s="214"/>
      <c r="AB63" s="214"/>
      <c r="AC63" s="214"/>
      <c r="AD63" s="214"/>
      <c r="AE63" s="214"/>
      <c r="AF63" s="214"/>
      <c r="AG63" s="214" t="s">
        <v>106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5">
      <c r="A64" s="221"/>
      <c r="B64" s="222"/>
      <c r="C64" s="253" t="s">
        <v>172</v>
      </c>
      <c r="D64" s="224"/>
      <c r="E64" s="225">
        <v>2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108</v>
      </c>
      <c r="AH64" s="214">
        <v>5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5">
      <c r="A65" s="221"/>
      <c r="B65" s="222"/>
      <c r="C65" s="253" t="s">
        <v>173</v>
      </c>
      <c r="D65" s="224"/>
      <c r="E65" s="225">
        <v>1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108</v>
      </c>
      <c r="AH65" s="214">
        <v>5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5">
      <c r="A66" s="221"/>
      <c r="B66" s="222"/>
      <c r="C66" s="253" t="s">
        <v>174</v>
      </c>
      <c r="D66" s="224"/>
      <c r="E66" s="225">
        <v>2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108</v>
      </c>
      <c r="AH66" s="214">
        <v>5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5">
      <c r="A67" s="233">
        <v>17</v>
      </c>
      <c r="B67" s="234" t="s">
        <v>175</v>
      </c>
      <c r="C67" s="251" t="s">
        <v>176</v>
      </c>
      <c r="D67" s="235" t="s">
        <v>170</v>
      </c>
      <c r="E67" s="236">
        <v>2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0</v>
      </c>
      <c r="O67" s="238">
        <f>ROUND(E67*N67,2)</f>
        <v>0</v>
      </c>
      <c r="P67" s="238">
        <v>0</v>
      </c>
      <c r="Q67" s="238">
        <f>ROUND(E67*P67,2)</f>
        <v>0</v>
      </c>
      <c r="R67" s="238" t="s">
        <v>152</v>
      </c>
      <c r="S67" s="238" t="s">
        <v>102</v>
      </c>
      <c r="T67" s="239" t="s">
        <v>102</v>
      </c>
      <c r="U67" s="223">
        <v>0.94599999999999995</v>
      </c>
      <c r="V67" s="223">
        <f>ROUND(E67*U67,2)</f>
        <v>1.89</v>
      </c>
      <c r="W67" s="223"/>
      <c r="X67" s="223" t="s">
        <v>103</v>
      </c>
      <c r="Y67" s="214"/>
      <c r="Z67" s="214"/>
      <c r="AA67" s="214"/>
      <c r="AB67" s="214"/>
      <c r="AC67" s="214"/>
      <c r="AD67" s="214"/>
      <c r="AE67" s="214"/>
      <c r="AF67" s="214"/>
      <c r="AG67" s="214" t="s">
        <v>104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5">
      <c r="A68" s="221"/>
      <c r="B68" s="222"/>
      <c r="C68" s="252" t="s">
        <v>171</v>
      </c>
      <c r="D68" s="241"/>
      <c r="E68" s="241"/>
      <c r="F68" s="241"/>
      <c r="G68" s="241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106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5">
      <c r="A69" s="221"/>
      <c r="B69" s="222"/>
      <c r="C69" s="253" t="s">
        <v>177</v>
      </c>
      <c r="D69" s="224"/>
      <c r="E69" s="225">
        <v>2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4"/>
      <c r="Z69" s="214"/>
      <c r="AA69" s="214"/>
      <c r="AB69" s="214"/>
      <c r="AC69" s="214"/>
      <c r="AD69" s="214"/>
      <c r="AE69" s="214"/>
      <c r="AF69" s="214"/>
      <c r="AG69" s="214" t="s">
        <v>108</v>
      </c>
      <c r="AH69" s="214">
        <v>5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5">
      <c r="A70" s="233">
        <v>18</v>
      </c>
      <c r="B70" s="234" t="s">
        <v>178</v>
      </c>
      <c r="C70" s="251" t="s">
        <v>179</v>
      </c>
      <c r="D70" s="235" t="s">
        <v>170</v>
      </c>
      <c r="E70" s="236">
        <v>3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0</v>
      </c>
      <c r="O70" s="238">
        <f>ROUND(E70*N70,2)</f>
        <v>0</v>
      </c>
      <c r="P70" s="238">
        <v>0</v>
      </c>
      <c r="Q70" s="238">
        <f>ROUND(E70*P70,2)</f>
        <v>0</v>
      </c>
      <c r="R70" s="238" t="s">
        <v>152</v>
      </c>
      <c r="S70" s="238" t="s">
        <v>102</v>
      </c>
      <c r="T70" s="239" t="s">
        <v>102</v>
      </c>
      <c r="U70" s="223">
        <v>1.752</v>
      </c>
      <c r="V70" s="223">
        <f>ROUND(E70*U70,2)</f>
        <v>5.26</v>
      </c>
      <c r="W70" s="223"/>
      <c r="X70" s="223" t="s">
        <v>103</v>
      </c>
      <c r="Y70" s="214"/>
      <c r="Z70" s="214"/>
      <c r="AA70" s="214"/>
      <c r="AB70" s="214"/>
      <c r="AC70" s="214"/>
      <c r="AD70" s="214"/>
      <c r="AE70" s="214"/>
      <c r="AF70" s="214"/>
      <c r="AG70" s="214" t="s">
        <v>104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5">
      <c r="A71" s="221"/>
      <c r="B71" s="222"/>
      <c r="C71" s="252" t="s">
        <v>171</v>
      </c>
      <c r="D71" s="241"/>
      <c r="E71" s="241"/>
      <c r="F71" s="241"/>
      <c r="G71" s="241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106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5">
      <c r="A72" s="221"/>
      <c r="B72" s="222"/>
      <c r="C72" s="253" t="s">
        <v>180</v>
      </c>
      <c r="D72" s="224"/>
      <c r="E72" s="225">
        <v>3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4"/>
      <c r="Z72" s="214"/>
      <c r="AA72" s="214"/>
      <c r="AB72" s="214"/>
      <c r="AC72" s="214"/>
      <c r="AD72" s="214"/>
      <c r="AE72" s="214"/>
      <c r="AF72" s="214"/>
      <c r="AG72" s="214" t="s">
        <v>108</v>
      </c>
      <c r="AH72" s="214">
        <v>5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ht="20.399999999999999" outlineLevel="1" x14ac:dyDescent="0.25">
      <c r="A73" s="233">
        <v>19</v>
      </c>
      <c r="B73" s="234" t="s">
        <v>181</v>
      </c>
      <c r="C73" s="251" t="s">
        <v>182</v>
      </c>
      <c r="D73" s="235" t="s">
        <v>170</v>
      </c>
      <c r="E73" s="236">
        <v>3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8">
        <v>0.16502</v>
      </c>
      <c r="O73" s="238">
        <f>ROUND(E73*N73,2)</f>
        <v>0.5</v>
      </c>
      <c r="P73" s="238">
        <v>0</v>
      </c>
      <c r="Q73" s="238">
        <f>ROUND(E73*P73,2)</f>
        <v>0</v>
      </c>
      <c r="R73" s="238" t="s">
        <v>152</v>
      </c>
      <c r="S73" s="238" t="s">
        <v>102</v>
      </c>
      <c r="T73" s="239" t="s">
        <v>102</v>
      </c>
      <c r="U73" s="223">
        <v>1.694</v>
      </c>
      <c r="V73" s="223">
        <f>ROUND(E73*U73,2)</f>
        <v>5.08</v>
      </c>
      <c r="W73" s="223"/>
      <c r="X73" s="223" t="s">
        <v>103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104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5">
      <c r="A74" s="221"/>
      <c r="B74" s="222"/>
      <c r="C74" s="253" t="s">
        <v>183</v>
      </c>
      <c r="D74" s="224"/>
      <c r="E74" s="225">
        <v>1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108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5">
      <c r="A75" s="221"/>
      <c r="B75" s="222"/>
      <c r="C75" s="253" t="s">
        <v>184</v>
      </c>
      <c r="D75" s="224"/>
      <c r="E75" s="225">
        <v>1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108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5">
      <c r="A76" s="221"/>
      <c r="B76" s="222"/>
      <c r="C76" s="253" t="s">
        <v>185</v>
      </c>
      <c r="D76" s="224"/>
      <c r="E76" s="225">
        <v>1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108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5">
      <c r="A77" s="233">
        <v>20</v>
      </c>
      <c r="B77" s="234" t="s">
        <v>186</v>
      </c>
      <c r="C77" s="251" t="s">
        <v>187</v>
      </c>
      <c r="D77" s="235" t="s">
        <v>161</v>
      </c>
      <c r="E77" s="236">
        <v>82.42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8">
        <v>0</v>
      </c>
      <c r="O77" s="238">
        <f>ROUND(E77*N77,2)</f>
        <v>0</v>
      </c>
      <c r="P77" s="238">
        <v>0</v>
      </c>
      <c r="Q77" s="238">
        <f>ROUND(E77*P77,2)</f>
        <v>0</v>
      </c>
      <c r="R77" s="238" t="s">
        <v>152</v>
      </c>
      <c r="S77" s="238" t="s">
        <v>102</v>
      </c>
      <c r="T77" s="239" t="s">
        <v>102</v>
      </c>
      <c r="U77" s="223">
        <v>2.5999999999999999E-2</v>
      </c>
      <c r="V77" s="223">
        <f>ROUND(E77*U77,2)</f>
        <v>2.14</v>
      </c>
      <c r="W77" s="223"/>
      <c r="X77" s="223" t="s">
        <v>103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104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5">
      <c r="A78" s="221"/>
      <c r="B78" s="222"/>
      <c r="C78" s="253" t="s">
        <v>167</v>
      </c>
      <c r="D78" s="224"/>
      <c r="E78" s="225">
        <v>82.42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108</v>
      </c>
      <c r="AH78" s="214">
        <v>5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1" x14ac:dyDescent="0.25">
      <c r="A79" s="242">
        <v>21</v>
      </c>
      <c r="B79" s="243" t="s">
        <v>188</v>
      </c>
      <c r="C79" s="254" t="s">
        <v>189</v>
      </c>
      <c r="D79" s="244" t="s">
        <v>170</v>
      </c>
      <c r="E79" s="245">
        <v>1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7">
        <v>3.1800000000000001E-3</v>
      </c>
      <c r="O79" s="247">
        <f>ROUND(E79*N79,2)</f>
        <v>0</v>
      </c>
      <c r="P79" s="247">
        <v>0</v>
      </c>
      <c r="Q79" s="247">
        <f>ROUND(E79*P79,2)</f>
        <v>0</v>
      </c>
      <c r="R79" s="247"/>
      <c r="S79" s="247" t="s">
        <v>190</v>
      </c>
      <c r="T79" s="248" t="s">
        <v>102</v>
      </c>
      <c r="U79" s="223">
        <v>1.7490000000000001</v>
      </c>
      <c r="V79" s="223">
        <f>ROUND(E79*U79,2)</f>
        <v>1.75</v>
      </c>
      <c r="W79" s="223"/>
      <c r="X79" s="223" t="s">
        <v>103</v>
      </c>
      <c r="Y79" s="214"/>
      <c r="Z79" s="214"/>
      <c r="AA79" s="214"/>
      <c r="AB79" s="214"/>
      <c r="AC79" s="214"/>
      <c r="AD79" s="214"/>
      <c r="AE79" s="214"/>
      <c r="AF79" s="214"/>
      <c r="AG79" s="214" t="s">
        <v>104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ht="20.399999999999999" outlineLevel="1" x14ac:dyDescent="0.25">
      <c r="A80" s="242">
        <v>22</v>
      </c>
      <c r="B80" s="243" t="s">
        <v>191</v>
      </c>
      <c r="C80" s="254" t="s">
        <v>192</v>
      </c>
      <c r="D80" s="244" t="s">
        <v>170</v>
      </c>
      <c r="E80" s="245">
        <v>3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21</v>
      </c>
      <c r="M80" s="247">
        <f>G80*(1+L80/100)</f>
        <v>0</v>
      </c>
      <c r="N80" s="247">
        <v>4.5999999999999999E-3</v>
      </c>
      <c r="O80" s="247">
        <f>ROUND(E80*N80,2)</f>
        <v>0.01</v>
      </c>
      <c r="P80" s="247">
        <v>0</v>
      </c>
      <c r="Q80" s="247">
        <f>ROUND(E80*P80,2)</f>
        <v>0</v>
      </c>
      <c r="R80" s="247" t="s">
        <v>193</v>
      </c>
      <c r="S80" s="247" t="s">
        <v>102</v>
      </c>
      <c r="T80" s="248" t="s">
        <v>102</v>
      </c>
      <c r="U80" s="223">
        <v>0</v>
      </c>
      <c r="V80" s="223">
        <f>ROUND(E80*U80,2)</f>
        <v>0</v>
      </c>
      <c r="W80" s="223"/>
      <c r="X80" s="223" t="s">
        <v>194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195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0.399999999999999" outlineLevel="1" x14ac:dyDescent="0.25">
      <c r="A81" s="242">
        <v>23</v>
      </c>
      <c r="B81" s="243" t="s">
        <v>196</v>
      </c>
      <c r="C81" s="254" t="s">
        <v>197</v>
      </c>
      <c r="D81" s="244" t="s">
        <v>170</v>
      </c>
      <c r="E81" s="245">
        <v>1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21</v>
      </c>
      <c r="M81" s="247">
        <f>G81*(1+L81/100)</f>
        <v>0</v>
      </c>
      <c r="N81" s="247">
        <v>1.38E-2</v>
      </c>
      <c r="O81" s="247">
        <f>ROUND(E81*N81,2)</f>
        <v>0.01</v>
      </c>
      <c r="P81" s="247">
        <v>0</v>
      </c>
      <c r="Q81" s="247">
        <f>ROUND(E81*P81,2)</f>
        <v>0</v>
      </c>
      <c r="R81" s="247" t="s">
        <v>193</v>
      </c>
      <c r="S81" s="247" t="s">
        <v>102</v>
      </c>
      <c r="T81" s="248" t="s">
        <v>102</v>
      </c>
      <c r="U81" s="223">
        <v>0</v>
      </c>
      <c r="V81" s="223">
        <f>ROUND(E81*U81,2)</f>
        <v>0</v>
      </c>
      <c r="W81" s="223"/>
      <c r="X81" s="223" t="s">
        <v>194</v>
      </c>
      <c r="Y81" s="214"/>
      <c r="Z81" s="214"/>
      <c r="AA81" s="214"/>
      <c r="AB81" s="214"/>
      <c r="AC81" s="214"/>
      <c r="AD81" s="214"/>
      <c r="AE81" s="214"/>
      <c r="AF81" s="214"/>
      <c r="AG81" s="214" t="s">
        <v>195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ht="20.399999999999999" outlineLevel="1" x14ac:dyDescent="0.25">
      <c r="A82" s="242">
        <v>24</v>
      </c>
      <c r="B82" s="243" t="s">
        <v>198</v>
      </c>
      <c r="C82" s="254" t="s">
        <v>199</v>
      </c>
      <c r="D82" s="244" t="s">
        <v>170</v>
      </c>
      <c r="E82" s="245">
        <v>13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7">
        <v>2.76E-2</v>
      </c>
      <c r="O82" s="247">
        <f>ROUND(E82*N82,2)</f>
        <v>0.36</v>
      </c>
      <c r="P82" s="247">
        <v>0</v>
      </c>
      <c r="Q82" s="247">
        <f>ROUND(E82*P82,2)</f>
        <v>0</v>
      </c>
      <c r="R82" s="247" t="s">
        <v>193</v>
      </c>
      <c r="S82" s="247" t="s">
        <v>102</v>
      </c>
      <c r="T82" s="248" t="s">
        <v>102</v>
      </c>
      <c r="U82" s="223">
        <v>0</v>
      </c>
      <c r="V82" s="223">
        <f>ROUND(E82*U82,2)</f>
        <v>0</v>
      </c>
      <c r="W82" s="223"/>
      <c r="X82" s="223" t="s">
        <v>194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195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5">
      <c r="A83" s="233">
        <v>25</v>
      </c>
      <c r="B83" s="234" t="s">
        <v>200</v>
      </c>
      <c r="C83" s="251" t="s">
        <v>201</v>
      </c>
      <c r="D83" s="235" t="s">
        <v>170</v>
      </c>
      <c r="E83" s="236">
        <v>2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6.8000000000000005E-2</v>
      </c>
      <c r="O83" s="238">
        <f>ROUND(E83*N83,2)</f>
        <v>0.14000000000000001</v>
      </c>
      <c r="P83" s="238">
        <v>0</v>
      </c>
      <c r="Q83" s="238">
        <f>ROUND(E83*P83,2)</f>
        <v>0</v>
      </c>
      <c r="R83" s="238" t="s">
        <v>193</v>
      </c>
      <c r="S83" s="238" t="s">
        <v>102</v>
      </c>
      <c r="T83" s="239" t="s">
        <v>102</v>
      </c>
      <c r="U83" s="223">
        <v>0</v>
      </c>
      <c r="V83" s="223">
        <f>ROUND(E83*U83,2)</f>
        <v>0</v>
      </c>
      <c r="W83" s="223"/>
      <c r="X83" s="223" t="s">
        <v>194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195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5">
      <c r="A84" s="221"/>
      <c r="B84" s="222"/>
      <c r="C84" s="253" t="s">
        <v>202</v>
      </c>
      <c r="D84" s="224"/>
      <c r="E84" s="225">
        <v>2</v>
      </c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108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0.399999999999999" outlineLevel="1" x14ac:dyDescent="0.25">
      <c r="A85" s="233">
        <v>26</v>
      </c>
      <c r="B85" s="234" t="s">
        <v>203</v>
      </c>
      <c r="C85" s="251" t="s">
        <v>204</v>
      </c>
      <c r="D85" s="235" t="s">
        <v>170</v>
      </c>
      <c r="E85" s="236">
        <v>3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8">
        <v>0.58499999999999996</v>
      </c>
      <c r="O85" s="238">
        <f>ROUND(E85*N85,2)</f>
        <v>1.76</v>
      </c>
      <c r="P85" s="238">
        <v>0</v>
      </c>
      <c r="Q85" s="238">
        <f>ROUND(E85*P85,2)</f>
        <v>0</v>
      </c>
      <c r="R85" s="238" t="s">
        <v>193</v>
      </c>
      <c r="S85" s="238" t="s">
        <v>102</v>
      </c>
      <c r="T85" s="239" t="s">
        <v>102</v>
      </c>
      <c r="U85" s="223">
        <v>0</v>
      </c>
      <c r="V85" s="223">
        <f>ROUND(E85*U85,2)</f>
        <v>0</v>
      </c>
      <c r="W85" s="223"/>
      <c r="X85" s="223" t="s">
        <v>194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195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5">
      <c r="A86" s="221"/>
      <c r="B86" s="222"/>
      <c r="C86" s="253" t="s">
        <v>183</v>
      </c>
      <c r="D86" s="224"/>
      <c r="E86" s="225">
        <v>1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108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5">
      <c r="A87" s="221"/>
      <c r="B87" s="222"/>
      <c r="C87" s="253" t="s">
        <v>184</v>
      </c>
      <c r="D87" s="224"/>
      <c r="E87" s="225">
        <v>1</v>
      </c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108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5">
      <c r="A88" s="221"/>
      <c r="B88" s="222"/>
      <c r="C88" s="253" t="s">
        <v>185</v>
      </c>
      <c r="D88" s="224"/>
      <c r="E88" s="225">
        <v>1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108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0.399999999999999" outlineLevel="1" x14ac:dyDescent="0.25">
      <c r="A89" s="233">
        <v>27</v>
      </c>
      <c r="B89" s="234" t="s">
        <v>205</v>
      </c>
      <c r="C89" s="251" t="s">
        <v>206</v>
      </c>
      <c r="D89" s="235" t="s">
        <v>170</v>
      </c>
      <c r="E89" s="236">
        <v>1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0.25</v>
      </c>
      <c r="O89" s="238">
        <f>ROUND(E89*N89,2)</f>
        <v>0.25</v>
      </c>
      <c r="P89" s="238">
        <v>0</v>
      </c>
      <c r="Q89" s="238">
        <f>ROUND(E89*P89,2)</f>
        <v>0</v>
      </c>
      <c r="R89" s="238" t="s">
        <v>193</v>
      </c>
      <c r="S89" s="238" t="s">
        <v>102</v>
      </c>
      <c r="T89" s="239" t="s">
        <v>102</v>
      </c>
      <c r="U89" s="223">
        <v>0</v>
      </c>
      <c r="V89" s="223">
        <f>ROUND(E89*U89,2)</f>
        <v>0</v>
      </c>
      <c r="W89" s="223"/>
      <c r="X89" s="223" t="s">
        <v>194</v>
      </c>
      <c r="Y89" s="214"/>
      <c r="Z89" s="214"/>
      <c r="AA89" s="214"/>
      <c r="AB89" s="214"/>
      <c r="AC89" s="214"/>
      <c r="AD89" s="214"/>
      <c r="AE89" s="214"/>
      <c r="AF89" s="214"/>
      <c r="AG89" s="214" t="s">
        <v>195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5">
      <c r="A90" s="221"/>
      <c r="B90" s="222"/>
      <c r="C90" s="253" t="s">
        <v>183</v>
      </c>
      <c r="D90" s="224"/>
      <c r="E90" s="225">
        <v>1</v>
      </c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108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0.399999999999999" outlineLevel="1" x14ac:dyDescent="0.25">
      <c r="A91" s="233">
        <v>28</v>
      </c>
      <c r="B91" s="234" t="s">
        <v>207</v>
      </c>
      <c r="C91" s="251" t="s">
        <v>208</v>
      </c>
      <c r="D91" s="235" t="s">
        <v>170</v>
      </c>
      <c r="E91" s="236">
        <v>2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21</v>
      </c>
      <c r="M91" s="238">
        <f>G91*(1+L91/100)</f>
        <v>0</v>
      </c>
      <c r="N91" s="238">
        <v>0.5</v>
      </c>
      <c r="O91" s="238">
        <f>ROUND(E91*N91,2)</f>
        <v>1</v>
      </c>
      <c r="P91" s="238">
        <v>0</v>
      </c>
      <c r="Q91" s="238">
        <f>ROUND(E91*P91,2)</f>
        <v>0</v>
      </c>
      <c r="R91" s="238" t="s">
        <v>193</v>
      </c>
      <c r="S91" s="238" t="s">
        <v>102</v>
      </c>
      <c r="T91" s="239" t="s">
        <v>102</v>
      </c>
      <c r="U91" s="223">
        <v>0</v>
      </c>
      <c r="V91" s="223">
        <f>ROUND(E91*U91,2)</f>
        <v>0</v>
      </c>
      <c r="W91" s="223"/>
      <c r="X91" s="223" t="s">
        <v>194</v>
      </c>
      <c r="Y91" s="214"/>
      <c r="Z91" s="214"/>
      <c r="AA91" s="214"/>
      <c r="AB91" s="214"/>
      <c r="AC91" s="214"/>
      <c r="AD91" s="214"/>
      <c r="AE91" s="214"/>
      <c r="AF91" s="214"/>
      <c r="AG91" s="214" t="s">
        <v>195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5">
      <c r="A92" s="221"/>
      <c r="B92" s="222"/>
      <c r="C92" s="253" t="s">
        <v>183</v>
      </c>
      <c r="D92" s="224"/>
      <c r="E92" s="225">
        <v>1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108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5">
      <c r="A93" s="221"/>
      <c r="B93" s="222"/>
      <c r="C93" s="253" t="s">
        <v>184</v>
      </c>
      <c r="D93" s="224"/>
      <c r="E93" s="225">
        <v>1</v>
      </c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108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0.399999999999999" outlineLevel="1" x14ac:dyDescent="0.25">
      <c r="A94" s="233">
        <v>29</v>
      </c>
      <c r="B94" s="234" t="s">
        <v>209</v>
      </c>
      <c r="C94" s="251" t="s">
        <v>210</v>
      </c>
      <c r="D94" s="235" t="s">
        <v>170</v>
      </c>
      <c r="E94" s="236">
        <v>2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8">
        <v>1</v>
      </c>
      <c r="O94" s="238">
        <f>ROUND(E94*N94,2)</f>
        <v>2</v>
      </c>
      <c r="P94" s="238">
        <v>0</v>
      </c>
      <c r="Q94" s="238">
        <f>ROUND(E94*P94,2)</f>
        <v>0</v>
      </c>
      <c r="R94" s="238" t="s">
        <v>193</v>
      </c>
      <c r="S94" s="238" t="s">
        <v>102</v>
      </c>
      <c r="T94" s="239" t="s">
        <v>102</v>
      </c>
      <c r="U94" s="223">
        <v>0</v>
      </c>
      <c r="V94" s="223">
        <f>ROUND(E94*U94,2)</f>
        <v>0</v>
      </c>
      <c r="W94" s="223"/>
      <c r="X94" s="223" t="s">
        <v>194</v>
      </c>
      <c r="Y94" s="214"/>
      <c r="Z94" s="214"/>
      <c r="AA94" s="214"/>
      <c r="AB94" s="214"/>
      <c r="AC94" s="214"/>
      <c r="AD94" s="214"/>
      <c r="AE94" s="214"/>
      <c r="AF94" s="214"/>
      <c r="AG94" s="214" t="s">
        <v>195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1" x14ac:dyDescent="0.25">
      <c r="A95" s="221"/>
      <c r="B95" s="222"/>
      <c r="C95" s="253" t="s">
        <v>183</v>
      </c>
      <c r="D95" s="224"/>
      <c r="E95" s="225">
        <v>1</v>
      </c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108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5">
      <c r="A96" s="221"/>
      <c r="B96" s="222"/>
      <c r="C96" s="253" t="s">
        <v>184</v>
      </c>
      <c r="D96" s="224"/>
      <c r="E96" s="225">
        <v>1</v>
      </c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108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0.399999999999999" outlineLevel="1" x14ac:dyDescent="0.25">
      <c r="A97" s="233">
        <v>30</v>
      </c>
      <c r="B97" s="234" t="s">
        <v>211</v>
      </c>
      <c r="C97" s="251" t="s">
        <v>212</v>
      </c>
      <c r="D97" s="235" t="s">
        <v>170</v>
      </c>
      <c r="E97" s="236">
        <v>3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8">
        <v>1.6</v>
      </c>
      <c r="O97" s="238">
        <f>ROUND(E97*N97,2)</f>
        <v>4.8</v>
      </c>
      <c r="P97" s="238">
        <v>0</v>
      </c>
      <c r="Q97" s="238">
        <f>ROUND(E97*P97,2)</f>
        <v>0</v>
      </c>
      <c r="R97" s="238" t="s">
        <v>193</v>
      </c>
      <c r="S97" s="238" t="s">
        <v>102</v>
      </c>
      <c r="T97" s="239" t="s">
        <v>102</v>
      </c>
      <c r="U97" s="223">
        <v>0</v>
      </c>
      <c r="V97" s="223">
        <f>ROUND(E97*U97,2)</f>
        <v>0</v>
      </c>
      <c r="W97" s="223"/>
      <c r="X97" s="223" t="s">
        <v>194</v>
      </c>
      <c r="Y97" s="214"/>
      <c r="Z97" s="214"/>
      <c r="AA97" s="214"/>
      <c r="AB97" s="214"/>
      <c r="AC97" s="214"/>
      <c r="AD97" s="214"/>
      <c r="AE97" s="214"/>
      <c r="AF97" s="214"/>
      <c r="AG97" s="214" t="s">
        <v>195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5">
      <c r="A98" s="221"/>
      <c r="B98" s="222"/>
      <c r="C98" s="253" t="s">
        <v>183</v>
      </c>
      <c r="D98" s="224"/>
      <c r="E98" s="225">
        <v>1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4"/>
      <c r="Z98" s="214"/>
      <c r="AA98" s="214"/>
      <c r="AB98" s="214"/>
      <c r="AC98" s="214"/>
      <c r="AD98" s="214"/>
      <c r="AE98" s="214"/>
      <c r="AF98" s="214"/>
      <c r="AG98" s="214" t="s">
        <v>108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5">
      <c r="A99" s="221"/>
      <c r="B99" s="222"/>
      <c r="C99" s="253" t="s">
        <v>184</v>
      </c>
      <c r="D99" s="224"/>
      <c r="E99" s="225">
        <v>1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108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5">
      <c r="A100" s="221"/>
      <c r="B100" s="222"/>
      <c r="C100" s="253" t="s">
        <v>185</v>
      </c>
      <c r="D100" s="224"/>
      <c r="E100" s="225">
        <v>1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108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x14ac:dyDescent="0.25">
      <c r="A101" s="227" t="s">
        <v>96</v>
      </c>
      <c r="B101" s="228" t="s">
        <v>66</v>
      </c>
      <c r="C101" s="250" t="s">
        <v>67</v>
      </c>
      <c r="D101" s="229"/>
      <c r="E101" s="230"/>
      <c r="F101" s="231"/>
      <c r="G101" s="231">
        <f>SUMIF(AG102:AG103,"&lt;&gt;NOR",G102:G103)</f>
        <v>0</v>
      </c>
      <c r="H101" s="231"/>
      <c r="I101" s="231">
        <f>SUM(I102:I103)</f>
        <v>0</v>
      </c>
      <c r="J101" s="231"/>
      <c r="K101" s="231">
        <f>SUM(K102:K103)</f>
        <v>0</v>
      </c>
      <c r="L101" s="231"/>
      <c r="M101" s="231">
        <f>SUM(M102:M103)</f>
        <v>0</v>
      </c>
      <c r="N101" s="231"/>
      <c r="O101" s="231">
        <f>SUM(O102:O103)</f>
        <v>0</v>
      </c>
      <c r="P101" s="231"/>
      <c r="Q101" s="231">
        <f>SUM(Q102:Q103)</f>
        <v>0</v>
      </c>
      <c r="R101" s="231"/>
      <c r="S101" s="231"/>
      <c r="T101" s="232"/>
      <c r="U101" s="226"/>
      <c r="V101" s="226">
        <f>SUM(V102:V103)</f>
        <v>19.04</v>
      </c>
      <c r="W101" s="226"/>
      <c r="X101" s="226"/>
      <c r="AG101" t="s">
        <v>97</v>
      </c>
    </row>
    <row r="102" spans="1:60" outlineLevel="1" x14ac:dyDescent="0.25">
      <c r="A102" s="233">
        <v>31</v>
      </c>
      <c r="B102" s="234" t="s">
        <v>213</v>
      </c>
      <c r="C102" s="251" t="s">
        <v>214</v>
      </c>
      <c r="D102" s="235" t="s">
        <v>215</v>
      </c>
      <c r="E102" s="236">
        <v>90.006720000000001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0</v>
      </c>
      <c r="O102" s="238">
        <f>ROUND(E102*N102,2)</f>
        <v>0</v>
      </c>
      <c r="P102" s="238">
        <v>0</v>
      </c>
      <c r="Q102" s="238">
        <f>ROUND(E102*P102,2)</f>
        <v>0</v>
      </c>
      <c r="R102" s="238" t="s">
        <v>152</v>
      </c>
      <c r="S102" s="238" t="s">
        <v>102</v>
      </c>
      <c r="T102" s="239" t="s">
        <v>102</v>
      </c>
      <c r="U102" s="223">
        <v>0.21149999999999999</v>
      </c>
      <c r="V102" s="223">
        <f>ROUND(E102*U102,2)</f>
        <v>19.04</v>
      </c>
      <c r="W102" s="223"/>
      <c r="X102" s="223" t="s">
        <v>216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217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5">
      <c r="A103" s="221"/>
      <c r="B103" s="222"/>
      <c r="C103" s="252" t="s">
        <v>218</v>
      </c>
      <c r="D103" s="241"/>
      <c r="E103" s="241"/>
      <c r="F103" s="241"/>
      <c r="G103" s="241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106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x14ac:dyDescent="0.25">
      <c r="A104" s="3"/>
      <c r="B104" s="4"/>
      <c r="C104" s="255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v>15</v>
      </c>
      <c r="AF104">
        <v>21</v>
      </c>
      <c r="AG104" t="s">
        <v>83</v>
      </c>
    </row>
    <row r="105" spans="1:60" x14ac:dyDescent="0.25">
      <c r="A105" s="217"/>
      <c r="B105" s="218" t="s">
        <v>29</v>
      </c>
      <c r="C105" s="256"/>
      <c r="D105" s="219"/>
      <c r="E105" s="220"/>
      <c r="F105" s="220"/>
      <c r="G105" s="249">
        <f>G8+G48+G55+G101</f>
        <v>0</v>
      </c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f>SUMIF(L7:L103,AE104,G7:G103)</f>
        <v>0</v>
      </c>
      <c r="AF105">
        <f>SUMIF(L7:L103,AF104,G7:G103)</f>
        <v>0</v>
      </c>
      <c r="AG105" t="s">
        <v>219</v>
      </c>
    </row>
    <row r="106" spans="1:60" x14ac:dyDescent="0.25">
      <c r="C106" s="257"/>
      <c r="D106" s="10"/>
      <c r="AG106" t="s">
        <v>220</v>
      </c>
    </row>
    <row r="107" spans="1:60" x14ac:dyDescent="0.25">
      <c r="D107" s="10"/>
    </row>
    <row r="108" spans="1:60" x14ac:dyDescent="0.25">
      <c r="D108" s="10"/>
    </row>
    <row r="109" spans="1:60" x14ac:dyDescent="0.25">
      <c r="D109" s="10"/>
    </row>
    <row r="110" spans="1:60" x14ac:dyDescent="0.25">
      <c r="D110" s="10"/>
    </row>
    <row r="111" spans="1:60" x14ac:dyDescent="0.25">
      <c r="D111" s="10"/>
    </row>
    <row r="112" spans="1:60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lxwtq7MEU2Aern5FSD0COe+Kk/W46tkAQo01WT+6GssgB/1WcOKF+t5diwG2dphPaBzqyOEp6P3yWPECneTskw==" saltValue="oyejMgZc1J3hMbBLD7exHA==" spinCount="100000" sheet="1"/>
  <mergeCells count="21">
    <mergeCell ref="C68:G68"/>
    <mergeCell ref="C71:G71"/>
    <mergeCell ref="C103:G103"/>
    <mergeCell ref="C44:G44"/>
    <mergeCell ref="C50:G50"/>
    <mergeCell ref="C53:G53"/>
    <mergeCell ref="C57:G57"/>
    <mergeCell ref="C60:G60"/>
    <mergeCell ref="C63:G63"/>
    <mergeCell ref="C18:G18"/>
    <mergeCell ref="C23:G23"/>
    <mergeCell ref="C26:G26"/>
    <mergeCell ref="C29:G29"/>
    <mergeCell ref="C33:G33"/>
    <mergeCell ref="C38:G38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</dc:creator>
  <cp:lastModifiedBy>Zbynek</cp:lastModifiedBy>
  <cp:lastPrinted>2019-03-19T12:27:02Z</cp:lastPrinted>
  <dcterms:created xsi:type="dcterms:W3CDTF">2009-04-08T07:15:50Z</dcterms:created>
  <dcterms:modified xsi:type="dcterms:W3CDTF">2021-02-19T10:37:16Z</dcterms:modified>
</cp:coreProperties>
</file>