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acovní\da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1 - Oprava omítek, výměna..." sheetId="2" r:id="rId2"/>
    <sheet name="2 - Vnitřní drenáž " sheetId="3" r:id="rId3"/>
    <sheet name="3 - Oprava fasády a venko..." sheetId="4" r:id="rId4"/>
    <sheet name="4 - Venkovní plochy u haly " sheetId="5" r:id="rId5"/>
    <sheet name="5 - Oprava elektroinstalace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'1 - Oprava omítek, výměna...'!$C$139:$K$311</definedName>
    <definedName name="_xlnm.Print_Area" localSheetId="1">'1 - Oprava omítek, výměna...'!$C$4:$J$76,'1 - Oprava omítek, výměna...'!$C$127:$K$311</definedName>
    <definedName name="_xlnm.Print_Titles" localSheetId="1">'1 - Oprava omítek, výměna...'!$139:$139</definedName>
    <definedName name="_xlnm._FilterDatabase" localSheetId="2" hidden="1">'2 - Vnitřní drenáž '!$C$137:$K$211</definedName>
    <definedName name="_xlnm.Print_Area" localSheetId="2">'2 - Vnitřní drenáž '!$C$4:$J$76,'2 - Vnitřní drenáž '!$C$125:$K$211</definedName>
    <definedName name="_xlnm.Print_Titles" localSheetId="2">'2 - Vnitřní drenáž '!$137:$137</definedName>
    <definedName name="_xlnm._FilterDatabase" localSheetId="3" hidden="1">'3 - Oprava fasády a venko...'!$C$135:$K$223</definedName>
    <definedName name="_xlnm.Print_Area" localSheetId="3">'3 - Oprava fasády a venko...'!$C$4:$J$76,'3 - Oprava fasády a venko...'!$C$123:$K$223</definedName>
    <definedName name="_xlnm.Print_Titles" localSheetId="3">'3 - Oprava fasády a venko...'!$135:$135</definedName>
    <definedName name="_xlnm._FilterDatabase" localSheetId="4" hidden="1">'4 - Venkovní plochy u haly '!$C$133:$K$208</definedName>
    <definedName name="_xlnm.Print_Area" localSheetId="4">'4 - Venkovní plochy u haly '!$C$4:$J$76,'4 - Venkovní plochy u haly '!$C$121:$K$208</definedName>
    <definedName name="_xlnm.Print_Titles" localSheetId="4">'4 - Venkovní plochy u haly '!$133:$133</definedName>
    <definedName name="_xlnm._FilterDatabase" localSheetId="5" hidden="1">'5 - Oprava elektroinstalace'!$C$144:$K$266</definedName>
    <definedName name="_xlnm.Print_Area" localSheetId="5">'5 - Oprava elektroinstalace'!$C$4:$J$76,'5 - Oprava elektroinstalace'!$C$132:$K$266</definedName>
    <definedName name="_xlnm.Print_Titles" localSheetId="5">'5 - Oprava elektroinstalace'!$144:$144</definedName>
    <definedName name="_xlnm.Print_Area" localSheetId="6">'Seznam figur'!$C$4:$G$107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9"/>
  <c r="J38"/>
  <c i="1" r="AY99"/>
  <c i="6" r="J37"/>
  <c i="1" r="AX99"/>
  <c i="6"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T258"/>
  <c r="R259"/>
  <c r="R258"/>
  <c r="P259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T232"/>
  <c r="R233"/>
  <c r="R232"/>
  <c r="P233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F139"/>
  <c r="E137"/>
  <c r="BI124"/>
  <c r="BH124"/>
  <c r="BG124"/>
  <c r="BF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F89"/>
  <c r="E87"/>
  <c r="J24"/>
  <c r="E24"/>
  <c r="J92"/>
  <c r="J23"/>
  <c r="J21"/>
  <c r="E21"/>
  <c r="J141"/>
  <c r="J20"/>
  <c r="J18"/>
  <c r="E18"/>
  <c r="F142"/>
  <c r="J17"/>
  <c r="J15"/>
  <c r="E15"/>
  <c r="F91"/>
  <c r="J14"/>
  <c r="J12"/>
  <c r="J139"/>
  <c r="E7"/>
  <c r="E85"/>
  <c i="5" r="J39"/>
  <c r="J38"/>
  <c i="1" r="AY98"/>
  <c i="5" r="J37"/>
  <c i="1" r="AX98"/>
  <c i="5" r="BI208"/>
  <c r="BH208"/>
  <c r="BG208"/>
  <c r="BF208"/>
  <c r="T208"/>
  <c r="T207"/>
  <c r="R208"/>
  <c r="R207"/>
  <c r="P208"/>
  <c r="P207"/>
  <c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F128"/>
  <c r="E126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89"/>
  <c r="E87"/>
  <c r="J24"/>
  <c r="E24"/>
  <c r="J92"/>
  <c r="J23"/>
  <c r="J21"/>
  <c r="E21"/>
  <c r="J130"/>
  <c r="J20"/>
  <c r="J18"/>
  <c r="E18"/>
  <c r="F92"/>
  <c r="J17"/>
  <c r="J15"/>
  <c r="E15"/>
  <c r="F130"/>
  <c r="J14"/>
  <c r="J12"/>
  <c r="J128"/>
  <c r="E7"/>
  <c r="E85"/>
  <c i="4" r="J39"/>
  <c r="J38"/>
  <c i="1" r="AY97"/>
  <c i="4" r="J37"/>
  <c i="1" r="AX97"/>
  <c i="4" r="BI223"/>
  <c r="BH223"/>
  <c r="BG223"/>
  <c r="BF223"/>
  <c r="T223"/>
  <c r="T222"/>
  <c r="R223"/>
  <c r="R222"/>
  <c r="P223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30"/>
  <c r="E7"/>
  <c r="E85"/>
  <c i="3" r="J39"/>
  <c r="J38"/>
  <c i="1" r="AY96"/>
  <c i="3" r="J37"/>
  <c i="1" r="AX96"/>
  <c i="3"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T203"/>
  <c r="R204"/>
  <c r="R203"/>
  <c r="P204"/>
  <c r="P203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1"/>
  <c r="BH141"/>
  <c r="BG141"/>
  <c r="BF141"/>
  <c r="T141"/>
  <c r="R141"/>
  <c r="P141"/>
  <c r="F132"/>
  <c r="E130"/>
  <c r="BI117"/>
  <c r="BH117"/>
  <c r="BG117"/>
  <c r="BF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F89"/>
  <c r="E87"/>
  <c r="J24"/>
  <c r="E24"/>
  <c r="J135"/>
  <c r="J23"/>
  <c r="J21"/>
  <c r="E21"/>
  <c r="J134"/>
  <c r="J20"/>
  <c r="J18"/>
  <c r="E18"/>
  <c r="F92"/>
  <c r="J17"/>
  <c r="J15"/>
  <c r="E15"/>
  <c r="F134"/>
  <c r="J14"/>
  <c r="J12"/>
  <c r="J89"/>
  <c r="E7"/>
  <c r="E128"/>
  <c i="2" r="J39"/>
  <c r="J38"/>
  <c i="1" r="AY95"/>
  <c i="2" r="J37"/>
  <c i="1" r="AX95"/>
  <c i="2" r="BI311"/>
  <c r="BH311"/>
  <c r="BG311"/>
  <c r="BF311"/>
  <c r="T311"/>
  <c r="T310"/>
  <c r="R311"/>
  <c r="R310"/>
  <c r="P311"/>
  <c r="P310"/>
  <c r="BI308"/>
  <c r="BH308"/>
  <c r="BG308"/>
  <c r="BF308"/>
  <c r="T308"/>
  <c r="T307"/>
  <c r="R308"/>
  <c r="R307"/>
  <c r="P308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8"/>
  <c r="BH208"/>
  <c r="BG208"/>
  <c r="BF208"/>
  <c r="T208"/>
  <c r="R208"/>
  <c r="P208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F134"/>
  <c r="E132"/>
  <c r="BI119"/>
  <c r="BH119"/>
  <c r="BG119"/>
  <c r="BF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F89"/>
  <c r="E87"/>
  <c r="J24"/>
  <c r="E24"/>
  <c r="J92"/>
  <c r="J23"/>
  <c r="J21"/>
  <c r="E21"/>
  <c r="J136"/>
  <c r="J20"/>
  <c r="J18"/>
  <c r="E18"/>
  <c r="F137"/>
  <c r="J17"/>
  <c r="J15"/>
  <c r="E15"/>
  <c r="F91"/>
  <c r="J14"/>
  <c r="J12"/>
  <c r="J134"/>
  <c r="E7"/>
  <c r="E130"/>
  <c i="1" r="L90"/>
  <c r="AM90"/>
  <c r="AM89"/>
  <c r="L89"/>
  <c r="AM87"/>
  <c r="L87"/>
  <c r="L85"/>
  <c r="L84"/>
  <c i="2" r="J283"/>
  <c r="BK171"/>
  <c r="BK178"/>
  <c r="J175"/>
  <c r="BK274"/>
  <c r="J270"/>
  <c r="BK174"/>
  <c r="J272"/>
  <c r="J239"/>
  <c r="BK283"/>
  <c r="BK266"/>
  <c r="J255"/>
  <c i="3" r="J181"/>
  <c r="J149"/>
  <c r="J170"/>
  <c r="J197"/>
  <c r="J155"/>
  <c r="J152"/>
  <c i="4" r="J221"/>
  <c r="BK215"/>
  <c r="J165"/>
  <c r="J211"/>
  <c r="J139"/>
  <c r="J205"/>
  <c r="J182"/>
  <c i="5" r="J206"/>
  <c r="BK154"/>
  <c r="BK192"/>
  <c r="BK143"/>
  <c r="J164"/>
  <c r="J143"/>
  <c i="6" r="J228"/>
  <c r="BK223"/>
  <c r="J188"/>
  <c r="J221"/>
  <c r="J226"/>
  <c r="BK257"/>
  <c r="BK180"/>
  <c r="J259"/>
  <c r="J255"/>
  <c r="BK169"/>
  <c r="BK179"/>
  <c r="J191"/>
  <c r="BK251"/>
  <c r="J179"/>
  <c r="J205"/>
  <c i="2" r="J301"/>
  <c r="BK168"/>
  <c r="BK161"/>
  <c r="J281"/>
  <c r="J289"/>
  <c r="BK308"/>
  <c r="J182"/>
  <c r="J233"/>
  <c i="1" r="AS94"/>
  <c i="2" r="J161"/>
  <c r="J246"/>
  <c r="BK247"/>
  <c r="J178"/>
  <c i="3" r="J195"/>
  <c r="BK181"/>
  <c r="BK207"/>
  <c r="J187"/>
  <c r="BK199"/>
  <c r="J183"/>
  <c r="J163"/>
  <c i="4" r="BK179"/>
  <c r="BK185"/>
  <c r="J219"/>
  <c r="BK188"/>
  <c r="BK210"/>
  <c r="J164"/>
  <c r="J195"/>
  <c i="5" r="J153"/>
  <c r="J200"/>
  <c r="BK186"/>
  <c r="J174"/>
  <c i="6" r="BK203"/>
  <c r="BK202"/>
  <c r="J187"/>
  <c r="BK212"/>
  <c r="BK157"/>
  <c r="J213"/>
  <c r="BK247"/>
  <c r="J178"/>
  <c r="BK236"/>
  <c r="BK182"/>
  <c r="BK167"/>
  <c r="BK261"/>
  <c r="J193"/>
  <c r="J253"/>
  <c r="J171"/>
  <c r="BK197"/>
  <c i="2" r="BK272"/>
  <c r="BK281"/>
  <c r="J242"/>
  <c r="BK270"/>
  <c r="BK143"/>
  <c r="BK184"/>
  <c r="BK263"/>
  <c r="BK201"/>
  <c r="BK216"/>
  <c r="J145"/>
  <c r="J220"/>
  <c r="J247"/>
  <c r="BK180"/>
  <c i="3" r="BK161"/>
  <c r="J192"/>
  <c r="BK180"/>
  <c r="BK201"/>
  <c r="BK163"/>
  <c r="BK170"/>
  <c r="BK183"/>
  <c r="J141"/>
  <c i="4" r="BK164"/>
  <c r="J173"/>
  <c r="J162"/>
  <c r="BK184"/>
  <c r="BK194"/>
  <c r="BK149"/>
  <c r="BK160"/>
  <c r="BK211"/>
  <c i="5" r="BK202"/>
  <c r="BK139"/>
  <c r="BK169"/>
  <c r="BK171"/>
  <c r="BK153"/>
  <c i="6" r="J249"/>
  <c r="BK265"/>
  <c r="J189"/>
  <c r="BK207"/>
  <c r="BK259"/>
  <c r="J195"/>
  <c r="J235"/>
  <c r="J230"/>
  <c r="J224"/>
  <c r="BK242"/>
  <c r="J265"/>
  <c r="BK177"/>
  <c r="BK187"/>
  <c r="J181"/>
  <c r="J233"/>
  <c r="BK148"/>
  <c i="2" r="BK209"/>
  <c r="BK231"/>
  <c r="J157"/>
  <c r="BK259"/>
  <c r="J257"/>
  <c r="BK291"/>
  <c r="J215"/>
  <c r="J264"/>
  <c r="BK157"/>
  <c r="J231"/>
  <c r="BK188"/>
  <c r="J285"/>
  <c r="BK277"/>
  <c r="J225"/>
  <c r="J174"/>
  <c i="3" r="BK197"/>
  <c r="J190"/>
  <c r="J158"/>
  <c r="BK153"/>
  <c r="BK169"/>
  <c r="J171"/>
  <c i="4" r="J208"/>
  <c r="BK143"/>
  <c r="BK139"/>
  <c r="J217"/>
  <c r="J215"/>
  <c r="BK191"/>
  <c r="BK200"/>
  <c i="5" r="J152"/>
  <c r="J208"/>
  <c r="BK156"/>
  <c i="6" r="BK235"/>
  <c r="BK262"/>
  <c r="J186"/>
  <c r="BK213"/>
  <c r="BK221"/>
  <c r="BK162"/>
  <c r="J197"/>
  <c r="BK183"/>
  <c r="J214"/>
  <c r="J184"/>
  <c r="J182"/>
  <c r="J207"/>
  <c r="J223"/>
  <c i="2" r="J305"/>
  <c r="J184"/>
  <c r="J172"/>
  <c r="J259"/>
  <c r="J268"/>
  <c r="BK273"/>
  <c r="BK261"/>
  <c r="J237"/>
  <c r="J311"/>
  <c r="J195"/>
  <c r="J303"/>
  <c r="BK159"/>
  <c r="J224"/>
  <c r="BK246"/>
  <c i="3" r="BK168"/>
  <c r="J150"/>
  <c r="J211"/>
  <c r="BK185"/>
  <c r="J168"/>
  <c r="BK192"/>
  <c i="4" r="J180"/>
  <c r="J160"/>
  <c r="J210"/>
  <c r="BK190"/>
  <c r="J147"/>
  <c r="J207"/>
  <c r="BK186"/>
  <c i="5" r="BK208"/>
  <c r="BK151"/>
  <c r="BK141"/>
  <c r="BK158"/>
  <c i="6" r="J257"/>
  <c r="J199"/>
  <c r="J222"/>
  <c r="BK192"/>
  <c r="BK239"/>
  <c r="J148"/>
  <c r="J190"/>
  <c r="J211"/>
  <c r="J238"/>
  <c r="BK249"/>
  <c r="BK205"/>
  <c r="BK185"/>
  <c r="J198"/>
  <c r="BK214"/>
  <c r="J261"/>
  <c r="BK229"/>
  <c r="J150"/>
  <c i="2" r="BK287"/>
  <c r="BK195"/>
  <c r="BK162"/>
  <c r="J277"/>
  <c r="BK239"/>
  <c r="J266"/>
  <c r="J293"/>
  <c r="J299"/>
  <c r="BK192"/>
  <c r="J216"/>
  <c r="BK233"/>
  <c r="BK176"/>
  <c i="3" r="BK158"/>
  <c r="J185"/>
  <c r="BK184"/>
  <c r="BK211"/>
  <c r="J169"/>
  <c r="BK149"/>
  <c i="4" r="J177"/>
  <c r="J194"/>
  <c r="BK219"/>
  <c r="BK213"/>
  <c r="BK207"/>
  <c i="5" r="J139"/>
  <c r="BK152"/>
  <c r="BK201"/>
  <c r="J141"/>
  <c r="J158"/>
  <c i="6" r="J242"/>
  <c r="BK238"/>
  <c r="BK191"/>
  <c r="BK196"/>
  <c r="J203"/>
  <c r="J217"/>
  <c r="J256"/>
  <c r="BK215"/>
  <c r="BK233"/>
  <c r="J219"/>
  <c r="BK208"/>
  <c r="J263"/>
  <c r="BK216"/>
  <c r="BK224"/>
  <c i="2" r="J291"/>
  <c r="BK169"/>
  <c r="J171"/>
  <c r="BK166"/>
  <c r="BK257"/>
  <c r="J192"/>
  <c r="J244"/>
  <c r="BK252"/>
  <c r="J159"/>
  <c i="4" r="J213"/>
  <c r="J190"/>
  <c r="J168"/>
  <c r="BK223"/>
  <c r="J166"/>
  <c r="J186"/>
  <c r="BK173"/>
  <c r="BK165"/>
  <c i="5" r="BK190"/>
  <c r="J190"/>
  <c r="BK200"/>
  <c r="J171"/>
  <c i="6" r="J262"/>
  <c r="BK150"/>
  <c r="J201"/>
  <c r="J169"/>
  <c r="J185"/>
  <c r="J241"/>
  <c r="BK194"/>
  <c r="J208"/>
  <c r="BK226"/>
  <c r="BK254"/>
  <c r="BK204"/>
  <c r="BK222"/>
  <c r="BK263"/>
  <c r="BK230"/>
  <c r="BK178"/>
  <c r="J196"/>
  <c i="2" r="J279"/>
  <c r="BK237"/>
  <c r="J271"/>
  <c r="BK279"/>
  <c r="BK224"/>
  <c r="BK225"/>
  <c r="BK276"/>
  <c r="BK153"/>
  <c r="BK213"/>
  <c r="BK301"/>
  <c r="J273"/>
  <c r="BK182"/>
  <c r="J143"/>
  <c i="3" r="BK209"/>
  <c r="J148"/>
  <c r="J204"/>
  <c r="J189"/>
  <c r="J153"/>
  <c i="4" r="J156"/>
  <c r="J185"/>
  <c r="J141"/>
  <c r="BK141"/>
  <c r="BK221"/>
  <c r="J191"/>
  <c r="BK168"/>
  <c r="BK198"/>
  <c i="5" r="J192"/>
  <c r="BK206"/>
  <c r="J151"/>
  <c r="J169"/>
  <c i="6" r="BK248"/>
  <c r="J183"/>
  <c r="BK220"/>
  <c r="BK181"/>
  <c r="BK188"/>
  <c r="J227"/>
  <c r="BK256"/>
  <c r="BK184"/>
  <c r="J192"/>
  <c r="BK244"/>
  <c r="BK217"/>
  <c r="BK241"/>
  <c r="BK211"/>
  <c i="2" r="BK303"/>
  <c r="J201"/>
  <c r="J227"/>
  <c r="J274"/>
  <c r="J287"/>
  <c r="J188"/>
  <c r="BK268"/>
  <c r="J213"/>
  <c r="J166"/>
  <c r="J297"/>
  <c r="J190"/>
  <c r="BK145"/>
  <c r="BK243"/>
  <c r="J169"/>
  <c i="3" r="J201"/>
  <c r="BK166"/>
  <c r="BK195"/>
  <c r="J182"/>
  <c r="J207"/>
  <c r="BK148"/>
  <c r="J166"/>
  <c i="4" r="J149"/>
  <c r="J198"/>
  <c r="BK166"/>
  <c r="BK205"/>
  <c r="BK147"/>
  <c r="BK203"/>
  <c i="5" r="BK204"/>
  <c r="BK164"/>
  <c i="6" r="BK195"/>
  <c r="BK219"/>
  <c r="BK255"/>
  <c r="J167"/>
  <c r="BK199"/>
  <c r="BK228"/>
  <c r="J180"/>
  <c r="BK168"/>
  <c r="BK173"/>
  <c r="J194"/>
  <c i="2" r="BK242"/>
  <c r="BK229"/>
  <c r="J252"/>
  <c r="BK190"/>
  <c r="J149"/>
  <c r="BK172"/>
  <c r="BK208"/>
  <c r="BK151"/>
  <c r="J208"/>
  <c r="BK305"/>
  <c r="BK293"/>
  <c r="J151"/>
  <c r="J153"/>
  <c i="3" r="J196"/>
  <c r="BK189"/>
  <c r="BK171"/>
  <c r="J199"/>
  <c r="J180"/>
  <c r="BK150"/>
  <c r="J161"/>
  <c i="4" r="BK208"/>
  <c r="J223"/>
  <c r="J158"/>
  <c r="J184"/>
  <c r="J200"/>
  <c r="J145"/>
  <c i="5" r="J204"/>
  <c r="BK188"/>
  <c r="J202"/>
  <c r="J154"/>
  <c i="6" r="BK266"/>
  <c r="J202"/>
  <c r="BK227"/>
  <c r="BK193"/>
  <c r="J245"/>
  <c r="J162"/>
  <c r="J209"/>
  <c r="J254"/>
  <c r="BK155"/>
  <c r="J177"/>
  <c r="BK200"/>
  <c r="BK171"/>
  <c r="BK186"/>
  <c r="J153"/>
  <c r="BK245"/>
  <c r="J164"/>
  <c r="BK190"/>
  <c i="2" r="BK255"/>
  <c r="J263"/>
  <c r="BK299"/>
  <c r="J261"/>
  <c r="BK244"/>
  <c r="BK285"/>
  <c r="J308"/>
  <c r="J162"/>
  <c r="J229"/>
  <c r="J168"/>
  <c r="J209"/>
  <c r="J276"/>
  <c r="BK271"/>
  <c r="J155"/>
  <c i="3" r="BK152"/>
  <c r="BK187"/>
  <c r="BK175"/>
  <c r="BK204"/>
  <c r="J209"/>
  <c r="BK141"/>
  <c r="J175"/>
  <c i="4" r="J196"/>
  <c r="J203"/>
  <c r="BK156"/>
  <c r="BK195"/>
  <c r="BK217"/>
  <c r="BK162"/>
  <c r="BK196"/>
  <c i="5" r="BK181"/>
  <c r="J201"/>
  <c r="J181"/>
  <c r="J137"/>
  <c r="BK137"/>
  <c i="6" r="J251"/>
  <c r="BK253"/>
  <c r="J200"/>
  <c r="J220"/>
  <c r="BK164"/>
  <c r="J157"/>
  <c r="BK198"/>
  <c r="J204"/>
  <c r="J248"/>
  <c r="J210"/>
  <c r="J215"/>
  <c r="BK201"/>
  <c r="J252"/>
  <c r="J168"/>
  <c r="BK252"/>
  <c r="J247"/>
  <c i="2" r="BK289"/>
  <c r="BK297"/>
  <c r="BK155"/>
  <c r="BK227"/>
  <c r="BK220"/>
  <c r="BK264"/>
  <c r="BK149"/>
  <c r="J176"/>
  <c r="BK215"/>
  <c r="BK311"/>
  <c r="J180"/>
  <c r="J243"/>
  <c r="BK175"/>
  <c i="3" r="J172"/>
  <c r="BK190"/>
  <c r="BK182"/>
  <c r="BK155"/>
  <c r="BK196"/>
  <c r="BK172"/>
  <c r="J184"/>
  <c i="4" r="BK182"/>
  <c r="BK158"/>
  <c r="J188"/>
  <c r="J143"/>
  <c r="BK177"/>
  <c r="BK180"/>
  <c r="BK145"/>
  <c r="J179"/>
  <c i="5" r="J188"/>
  <c r="BK174"/>
  <c r="J156"/>
  <c r="J186"/>
  <c i="6" r="J244"/>
  <c r="J266"/>
  <c r="BK210"/>
  <c r="J155"/>
  <c r="J173"/>
  <c r="J236"/>
  <c r="BK189"/>
  <c r="J212"/>
  <c r="J216"/>
  <c r="J229"/>
  <c r="BK209"/>
  <c r="BK231"/>
  <c r="J231"/>
  <c r="J239"/>
  <c r="BK153"/>
  <c i="2" l="1" r="T194"/>
  <c r="T265"/>
  <c r="R282"/>
  <c i="3" r="T165"/>
  <c r="BK206"/>
  <c r="J206"/>
  <c r="J107"/>
  <c i="4" r="T138"/>
  <c r="BK218"/>
  <c r="J218"/>
  <c r="J105"/>
  <c i="5" r="BK180"/>
  <c r="J180"/>
  <c r="J101"/>
  <c i="2" r="BK194"/>
  <c r="J194"/>
  <c r="J100"/>
  <c r="R269"/>
  <c i="3" r="P140"/>
  <c r="P160"/>
  <c r="BK194"/>
  <c r="J194"/>
  <c r="J103"/>
  <c r="T206"/>
  <c r="T202"/>
  <c i="4" r="R172"/>
  <c r="T218"/>
  <c i="5" r="P180"/>
  <c i="2" r="R158"/>
  <c r="BK254"/>
  <c r="J254"/>
  <c r="J104"/>
  <c r="BK282"/>
  <c r="J282"/>
  <c r="J107"/>
  <c i="3" r="BK165"/>
  <c r="J165"/>
  <c r="J101"/>
  <c i="4" r="P138"/>
  <c r="P202"/>
  <c i="5" r="P136"/>
  <c r="BK199"/>
  <c r="J199"/>
  <c r="J102"/>
  <c i="6" r="P161"/>
  <c i="2" r="T142"/>
  <c r="T254"/>
  <c r="R292"/>
  <c i="3" r="BK174"/>
  <c r="J174"/>
  <c r="J102"/>
  <c i="4" r="T193"/>
  <c r="T212"/>
  <c i="5" r="T163"/>
  <c r="P199"/>
  <c i="6" r="R152"/>
  <c r="P166"/>
  <c i="2" r="T158"/>
  <c r="T141"/>
  <c r="R254"/>
  <c r="P292"/>
  <c i="3" r="R140"/>
  <c r="T160"/>
  <c r="R194"/>
  <c i="4" r="R138"/>
  <c r="R202"/>
  <c i="5" r="R180"/>
  <c i="6" r="BK147"/>
  <c r="P176"/>
  <c i="2" r="BK158"/>
  <c r="J158"/>
  <c r="J99"/>
  <c r="T241"/>
  <c r="T269"/>
  <c i="3" r="T140"/>
  <c r="R160"/>
  <c r="T194"/>
  <c i="4" r="BK138"/>
  <c r="J138"/>
  <c r="J98"/>
  <c r="BK202"/>
  <c r="P218"/>
  <c i="5" r="BK136"/>
  <c r="J136"/>
  <c r="J98"/>
  <c i="6" r="BK176"/>
  <c r="R218"/>
  <c i="2" r="P158"/>
  <c r="R241"/>
  <c r="P269"/>
  <c i="3" r="R174"/>
  <c i="4" r="T172"/>
  <c r="T202"/>
  <c i="5" r="R163"/>
  <c r="T199"/>
  <c i="6" r="BK152"/>
  <c r="J152"/>
  <c r="J99"/>
  <c r="R176"/>
  <c r="BK218"/>
  <c r="J218"/>
  <c r="J107"/>
  <c r="P225"/>
  <c r="R237"/>
  <c r="R250"/>
  <c i="2" r="P194"/>
  <c r="BK265"/>
  <c r="J265"/>
  <c r="J105"/>
  <c r="BK292"/>
  <c r="J292"/>
  <c r="J108"/>
  <c i="3" r="BK140"/>
  <c r="J140"/>
  <c r="J98"/>
  <c r="P165"/>
  <c i="4" r="P172"/>
  <c r="P212"/>
  <c r="P201"/>
  <c i="5" r="BK163"/>
  <c r="J163"/>
  <c r="J99"/>
  <c i="6" r="P147"/>
  <c r="BK161"/>
  <c r="J161"/>
  <c r="J100"/>
  <c r="BK166"/>
  <c r="J166"/>
  <c r="J101"/>
  <c r="P206"/>
  <c r="P218"/>
  <c r="BK234"/>
  <c r="J234"/>
  <c r="J110"/>
  <c r="R234"/>
  <c r="T250"/>
  <c i="2" r="P142"/>
  <c r="P241"/>
  <c r="R265"/>
  <c r="P282"/>
  <c i="3" r="P174"/>
  <c i="4" r="R193"/>
  <c r="BK212"/>
  <c r="J212"/>
  <c r="J104"/>
  <c i="5" r="T180"/>
  <c i="6" r="R147"/>
  <c r="R166"/>
  <c r="R206"/>
  <c r="R225"/>
  <c r="P237"/>
  <c r="P250"/>
  <c i="2" r="R142"/>
  <c r="BK241"/>
  <c r="J241"/>
  <c r="J101"/>
  <c r="P265"/>
  <c r="T282"/>
  <c i="3" r="BK160"/>
  <c r="J160"/>
  <c r="J100"/>
  <c r="P194"/>
  <c i="4" r="BK172"/>
  <c r="J172"/>
  <c r="J99"/>
  <c r="R218"/>
  <c i="5" r="R136"/>
  <c i="6" r="T152"/>
  <c r="T161"/>
  <c r="BK206"/>
  <c r="J206"/>
  <c r="J106"/>
  <c r="BK225"/>
  <c r="J225"/>
  <c r="J108"/>
  <c r="P260"/>
  <c i="2" r="R194"/>
  <c r="BK269"/>
  <c r="J269"/>
  <c r="J106"/>
  <c i="3" r="T174"/>
  <c r="R206"/>
  <c r="R202"/>
  <c i="4" r="P193"/>
  <c r="R212"/>
  <c i="5" r="T136"/>
  <c r="T135"/>
  <c r="T134"/>
  <c i="6" r="T147"/>
  <c r="R161"/>
  <c r="T166"/>
  <c r="T206"/>
  <c r="T225"/>
  <c r="BK237"/>
  <c r="J237"/>
  <c r="J111"/>
  <c r="BK250"/>
  <c r="J250"/>
  <c r="J112"/>
  <c r="BK260"/>
  <c r="J260"/>
  <c r="J114"/>
  <c r="R260"/>
  <c r="BK264"/>
  <c r="J264"/>
  <c r="J115"/>
  <c r="R264"/>
  <c i="2" r="BK142"/>
  <c r="J142"/>
  <c r="J98"/>
  <c r="P254"/>
  <c r="P253"/>
  <c r="T292"/>
  <c i="3" r="R165"/>
  <c r="P206"/>
  <c r="P202"/>
  <c i="4" r="BK193"/>
  <c r="J193"/>
  <c r="J100"/>
  <c i="5" r="P163"/>
  <c r="R199"/>
  <c i="6" r="P152"/>
  <c r="T176"/>
  <c r="T175"/>
  <c r="T174"/>
  <c r="T218"/>
  <c r="P234"/>
  <c r="T234"/>
  <c r="T237"/>
  <c r="T260"/>
  <c r="P264"/>
  <c r="T264"/>
  <c i="4" r="BK199"/>
  <c r="J199"/>
  <c r="J101"/>
  <c i="2" r="BK251"/>
  <c r="J251"/>
  <c r="J102"/>
  <c i="3" r="BK157"/>
  <c r="J157"/>
  <c r="J99"/>
  <c r="BK203"/>
  <c r="J203"/>
  <c r="J106"/>
  <c i="5" r="BK207"/>
  <c r="J207"/>
  <c r="J104"/>
  <c i="3" r="BK210"/>
  <c r="J210"/>
  <c r="J108"/>
  <c i="5" r="BK173"/>
  <c r="J173"/>
  <c r="J100"/>
  <c i="2" r="BK307"/>
  <c r="J307"/>
  <c r="J109"/>
  <c i="4" r="BK222"/>
  <c r="J222"/>
  <c r="J106"/>
  <c i="2" r="BK310"/>
  <c r="J310"/>
  <c r="J110"/>
  <c i="5" r="BK205"/>
  <c r="J205"/>
  <c r="J103"/>
  <c i="3" r="BK200"/>
  <c r="J200"/>
  <c r="J104"/>
  <c i="6" r="BK172"/>
  <c r="J172"/>
  <c r="J102"/>
  <c r="BK232"/>
  <c r="J232"/>
  <c r="J109"/>
  <c r="BK258"/>
  <c r="J258"/>
  <c r="J113"/>
  <c r="F92"/>
  <c r="BE168"/>
  <c r="BE173"/>
  <c r="BE185"/>
  <c r="BE203"/>
  <c r="BE210"/>
  <c r="BE215"/>
  <c r="BE226"/>
  <c r="J89"/>
  <c r="BE155"/>
  <c r="BE196"/>
  <c r="BE198"/>
  <c r="BE205"/>
  <c r="BE212"/>
  <c r="BE221"/>
  <c r="BE238"/>
  <c r="BE257"/>
  <c r="E135"/>
  <c r="BE148"/>
  <c r="BE169"/>
  <c r="BE192"/>
  <c r="BE219"/>
  <c r="BE231"/>
  <c r="BE255"/>
  <c r="J91"/>
  <c r="BE162"/>
  <c r="BE180"/>
  <c r="BE184"/>
  <c r="BE208"/>
  <c r="BE220"/>
  <c r="BE233"/>
  <c r="BE245"/>
  <c r="BE253"/>
  <c r="F141"/>
  <c r="BE202"/>
  <c r="BE204"/>
  <c r="BE216"/>
  <c r="BE249"/>
  <c r="BE262"/>
  <c r="BE265"/>
  <c r="BE157"/>
  <c r="BE207"/>
  <c r="BE211"/>
  <c r="BE230"/>
  <c r="BE242"/>
  <c r="BE251"/>
  <c r="BE153"/>
  <c r="BE178"/>
  <c r="BE187"/>
  <c r="BE191"/>
  <c r="BE214"/>
  <c r="BE224"/>
  <c r="BE256"/>
  <c r="BE186"/>
  <c r="BE190"/>
  <c r="BE199"/>
  <c r="BE209"/>
  <c r="BE217"/>
  <c r="BE227"/>
  <c r="BE244"/>
  <c r="BE261"/>
  <c r="J142"/>
  <c r="BE171"/>
  <c r="BE177"/>
  <c r="BE182"/>
  <c r="BE188"/>
  <c r="BE193"/>
  <c r="BE200"/>
  <c r="BE266"/>
  <c i="5" r="BK135"/>
  <c r="J135"/>
  <c r="J97"/>
  <c i="6" r="BE167"/>
  <c r="BE181"/>
  <c r="BE197"/>
  <c r="BE201"/>
  <c r="BE223"/>
  <c r="BE241"/>
  <c r="BE247"/>
  <c r="BE248"/>
  <c r="BE259"/>
  <c r="BE150"/>
  <c r="BE179"/>
  <c r="BE183"/>
  <c r="BE189"/>
  <c r="BE213"/>
  <c r="BE228"/>
  <c r="BE235"/>
  <c r="BE239"/>
  <c r="BE254"/>
  <c r="BE263"/>
  <c r="BE164"/>
  <c r="BE194"/>
  <c r="BE195"/>
  <c r="BE222"/>
  <c r="BE229"/>
  <c r="BE236"/>
  <c r="BE252"/>
  <c i="5" r="F131"/>
  <c r="F91"/>
  <c r="BE139"/>
  <c r="BE188"/>
  <c r="BE204"/>
  <c r="BE158"/>
  <c r="BE174"/>
  <c r="BE208"/>
  <c r="BE143"/>
  <c r="BE152"/>
  <c r="BE164"/>
  <c r="E124"/>
  <c r="J131"/>
  <c r="BE171"/>
  <c r="BE201"/>
  <c r="BE153"/>
  <c r="BE206"/>
  <c i="4" r="BK137"/>
  <c r="J137"/>
  <c r="J97"/>
  <c i="5" r="J89"/>
  <c r="BE137"/>
  <c r="BE151"/>
  <c r="BE156"/>
  <c r="BE181"/>
  <c r="J91"/>
  <c i="4" r="J202"/>
  <c r="J103"/>
  <c i="5" r="BE141"/>
  <c r="BE200"/>
  <c r="BE154"/>
  <c r="BE186"/>
  <c r="BE192"/>
  <c r="BE202"/>
  <c r="BE169"/>
  <c r="BE190"/>
  <c i="4" r="F132"/>
  <c r="BE143"/>
  <c r="BE147"/>
  <c r="BE164"/>
  <c r="BE185"/>
  <c i="3" r="BK139"/>
  <c r="J139"/>
  <c r="J97"/>
  <c i="4" r="F133"/>
  <c r="BE141"/>
  <c r="BE168"/>
  <c r="BE188"/>
  <c r="BE195"/>
  <c r="BE208"/>
  <c r="J132"/>
  <c r="BE198"/>
  <c r="E126"/>
  <c r="BE194"/>
  <c r="BE205"/>
  <c i="3" r="BK202"/>
  <c r="J202"/>
  <c r="J105"/>
  <c i="4" r="J89"/>
  <c r="BE191"/>
  <c r="BE217"/>
  <c r="BE149"/>
  <c r="BE196"/>
  <c r="BE200"/>
  <c r="BE207"/>
  <c r="BE213"/>
  <c r="BE179"/>
  <c r="BE221"/>
  <c r="J133"/>
  <c r="BE160"/>
  <c r="BE173"/>
  <c r="BE186"/>
  <c r="BE211"/>
  <c r="BE219"/>
  <c r="BE145"/>
  <c r="BE156"/>
  <c r="BE182"/>
  <c r="BE190"/>
  <c r="BE177"/>
  <c r="BE203"/>
  <c r="BE162"/>
  <c r="BE165"/>
  <c r="BE166"/>
  <c r="BE180"/>
  <c r="BE215"/>
  <c r="BE139"/>
  <c r="BE158"/>
  <c r="BE184"/>
  <c r="BE210"/>
  <c r="BE223"/>
  <c i="2" r="BK141"/>
  <c i="3" r="E85"/>
  <c r="F135"/>
  <c r="BE149"/>
  <c i="2" r="BK253"/>
  <c r="J253"/>
  <c r="J103"/>
  <c i="3" r="BE155"/>
  <c r="BE163"/>
  <c r="BE181"/>
  <c r="J91"/>
  <c r="BE169"/>
  <c r="BE172"/>
  <c r="BE187"/>
  <c r="BE170"/>
  <c r="BE175"/>
  <c r="BE190"/>
  <c r="F91"/>
  <c r="BE158"/>
  <c r="BE207"/>
  <c r="J92"/>
  <c r="BE141"/>
  <c r="BE166"/>
  <c r="BE183"/>
  <c r="BE192"/>
  <c r="BE209"/>
  <c r="J132"/>
  <c r="BE152"/>
  <c r="BE161"/>
  <c r="BE171"/>
  <c r="BE180"/>
  <c r="BE148"/>
  <c r="BE185"/>
  <c r="BE189"/>
  <c r="BE196"/>
  <c r="BE168"/>
  <c r="BE204"/>
  <c r="BE199"/>
  <c r="BE211"/>
  <c r="BE150"/>
  <c r="BE182"/>
  <c r="BE184"/>
  <c r="BE197"/>
  <c r="BE153"/>
  <c r="BE195"/>
  <c r="BE201"/>
  <c i="2" r="BE180"/>
  <c r="BE195"/>
  <c r="BE209"/>
  <c r="BE215"/>
  <c r="BE220"/>
  <c r="BE225"/>
  <c r="BE243"/>
  <c r="BE311"/>
  <c r="E85"/>
  <c r="BE161"/>
  <c r="BE182"/>
  <c r="BE188"/>
  <c r="BE252"/>
  <c r="BE268"/>
  <c r="J91"/>
  <c r="F136"/>
  <c r="BE153"/>
  <c r="BE174"/>
  <c r="BE184"/>
  <c r="BE227"/>
  <c r="BE259"/>
  <c r="BE266"/>
  <c r="BE297"/>
  <c r="BE308"/>
  <c r="BE149"/>
  <c r="BE172"/>
  <c r="BE233"/>
  <c r="BE242"/>
  <c r="BE246"/>
  <c r="BE264"/>
  <c r="BE272"/>
  <c r="BE289"/>
  <c r="BE293"/>
  <c r="F92"/>
  <c r="J137"/>
  <c r="BE155"/>
  <c r="BE287"/>
  <c r="BE178"/>
  <c r="BE190"/>
  <c r="BE239"/>
  <c r="BE257"/>
  <c r="BE285"/>
  <c r="BE303"/>
  <c r="BE151"/>
  <c r="BE157"/>
  <c r="BE192"/>
  <c r="BE216"/>
  <c r="BE237"/>
  <c r="BE274"/>
  <c r="BE276"/>
  <c r="BE279"/>
  <c r="BE162"/>
  <c r="BE176"/>
  <c r="BE208"/>
  <c r="BE231"/>
  <c r="BE247"/>
  <c r="BE261"/>
  <c r="BE281"/>
  <c r="BE291"/>
  <c r="BE159"/>
  <c r="BE169"/>
  <c r="BE175"/>
  <c r="BE201"/>
  <c r="BE224"/>
  <c r="BE229"/>
  <c r="BE244"/>
  <c r="BE271"/>
  <c r="BE299"/>
  <c r="BE305"/>
  <c r="BE143"/>
  <c r="BE168"/>
  <c r="BE171"/>
  <c r="BE255"/>
  <c r="BE263"/>
  <c r="BE277"/>
  <c r="BE283"/>
  <c r="J89"/>
  <c r="BE145"/>
  <c r="BE166"/>
  <c r="BE301"/>
  <c r="BE213"/>
  <c r="BE270"/>
  <c r="BE273"/>
  <c r="F36"/>
  <c i="1" r="BA95"/>
  <c i="4" r="F37"/>
  <c i="1" r="BB97"/>
  <c i="6" r="F38"/>
  <c i="1" r="BC99"/>
  <c i="3" r="F38"/>
  <c i="1" r="BC96"/>
  <c i="4" r="F39"/>
  <c i="1" r="BD97"/>
  <c i="6" r="F36"/>
  <c i="1" r="BA99"/>
  <c i="3" r="J36"/>
  <c i="1" r="AW96"/>
  <c i="4" r="J36"/>
  <c i="1" r="AW97"/>
  <c i="5" r="F39"/>
  <c i="1" r="BD98"/>
  <c i="3" r="F39"/>
  <c i="1" r="BD96"/>
  <c i="4" r="F38"/>
  <c i="1" r="BC97"/>
  <c i="5" r="F36"/>
  <c i="1" r="BA98"/>
  <c i="2" r="J36"/>
  <c i="1" r="AW95"/>
  <c i="2" r="F38"/>
  <c i="1" r="BC95"/>
  <c i="5" r="J36"/>
  <c i="1" r="AW98"/>
  <c i="2" r="F39"/>
  <c i="1" r="BD95"/>
  <c i="6" r="F39"/>
  <c i="1" r="BD99"/>
  <c i="3" r="F37"/>
  <c i="1" r="BB96"/>
  <c i="6" r="J36"/>
  <c i="1" r="AW99"/>
  <c i="2" r="F37"/>
  <c i="1" r="BB95"/>
  <c i="5" r="F38"/>
  <c i="1" r="BC98"/>
  <c i="3" r="F36"/>
  <c i="1" r="BA96"/>
  <c i="5" r="F37"/>
  <c i="1" r="BB98"/>
  <c i="4" r="F36"/>
  <c i="1" r="BA97"/>
  <c i="6" r="F37"/>
  <c i="1" r="BB99"/>
  <c i="6" l="1" r="R175"/>
  <c r="R174"/>
  <c i="4" r="R137"/>
  <c i="6" r="T146"/>
  <c r="T145"/>
  <c i="3" r="T139"/>
  <c r="T138"/>
  <c i="6" r="P175"/>
  <c r="P174"/>
  <c i="5" r="P135"/>
  <c r="P134"/>
  <c i="1" r="AU98"/>
  <c i="5" r="R135"/>
  <c r="R134"/>
  <c i="4" r="BK201"/>
  <c r="J201"/>
  <c r="J102"/>
  <c i="6" r="BK146"/>
  <c i="2" r="R253"/>
  <c i="4" r="T201"/>
  <c r="R201"/>
  <c r="T137"/>
  <c r="T136"/>
  <c i="6" r="P146"/>
  <c r="P145"/>
  <c i="1" r="AU99"/>
  <c i="4" r="P137"/>
  <c r="P136"/>
  <c i="1" r="AU97"/>
  <c i="3" r="P139"/>
  <c r="P138"/>
  <c i="1" r="AU96"/>
  <c i="6" r="BK175"/>
  <c r="J175"/>
  <c r="J104"/>
  <c i="2" r="T253"/>
  <c r="T140"/>
  <c r="P141"/>
  <c r="P140"/>
  <c i="1" r="AU95"/>
  <c i="6" r="R146"/>
  <c r="R145"/>
  <c i="2" r="R141"/>
  <c r="R140"/>
  <c i="3" r="R139"/>
  <c r="R138"/>
  <c i="6" r="J147"/>
  <c r="J98"/>
  <c r="J176"/>
  <c r="J105"/>
  <c i="5" r="BK134"/>
  <c r="J134"/>
  <c r="J96"/>
  <c r="J30"/>
  <c i="4" r="BK136"/>
  <c r="J136"/>
  <c r="J96"/>
  <c r="J30"/>
  <c i="3" r="BK138"/>
  <c r="J138"/>
  <c r="J96"/>
  <c r="J30"/>
  <c i="2" r="BK140"/>
  <c r="J140"/>
  <c r="J96"/>
  <c r="J30"/>
  <c r="J141"/>
  <c r="J97"/>
  <c i="1" r="BA94"/>
  <c r="AW94"/>
  <c r="AK30"/>
  <c r="BD94"/>
  <c r="W33"/>
  <c r="BC94"/>
  <c r="AY94"/>
  <c r="BB94"/>
  <c r="AX94"/>
  <c i="5" r="J113"/>
  <c r="J107"/>
  <c r="J115"/>
  <c i="4" r="J115"/>
  <c r="J109"/>
  <c r="J117"/>
  <c i="2" r="J119"/>
  <c r="J113"/>
  <c r="J121"/>
  <c i="3" r="J117"/>
  <c r="BE117"/>
  <c r="J35"/>
  <c i="1" r="AV96"/>
  <c r="AT96"/>
  <c i="4" l="1" r="R136"/>
  <c i="6" r="J146"/>
  <c r="J97"/>
  <c r="BK174"/>
  <c r="J174"/>
  <c r="J103"/>
  <c i="5" r="J31"/>
  <c r="BE113"/>
  <c i="4" r="J31"/>
  <c r="BE115"/>
  <c i="2" r="BE119"/>
  <c r="J31"/>
  <c i="1" r="AU94"/>
  <c i="3" r="J111"/>
  <c r="J31"/>
  <c r="J32"/>
  <c i="1" r="AG96"/>
  <c r="AN96"/>
  <c i="5" r="J35"/>
  <c i="1" r="AV98"/>
  <c r="AT98"/>
  <c i="2" r="J32"/>
  <c i="1" r="AG95"/>
  <c i="5" r="J32"/>
  <c i="1" r="AG98"/>
  <c r="W32"/>
  <c i="3" r="F35"/>
  <c i="1" r="AZ96"/>
  <c i="4" r="J32"/>
  <c i="1" r="AG97"/>
  <c r="W31"/>
  <c r="W30"/>
  <c i="2" r="F35"/>
  <c i="1" r="AZ95"/>
  <c i="4" r="J35"/>
  <c i="1" r="AV97"/>
  <c r="AT97"/>
  <c i="2" r="J35"/>
  <c i="1" r="AV95"/>
  <c r="AT95"/>
  <c i="4" r="F35"/>
  <c i="1" r="AZ97"/>
  <c i="5" r="F35"/>
  <c i="1" r="AZ98"/>
  <c i="6" l="1" r="BK145"/>
  <c r="J145"/>
  <c r="J96"/>
  <c r="J30"/>
  <c i="5" r="J41"/>
  <c i="3" r="J41"/>
  <c i="4" r="J41"/>
  <c i="2" r="J41"/>
  <c i="1" r="AN95"/>
  <c r="AN97"/>
  <c r="AN98"/>
  <c i="6" r="J124"/>
  <c r="BE124"/>
  <c r="J35"/>
  <c i="1" r="AV99"/>
  <c r="AT99"/>
  <c i="3" r="J119"/>
  <c i="6" l="1" r="F35"/>
  <c i="1" r="AZ99"/>
  <c r="AZ94"/>
  <c r="W29"/>
  <c i="6" r="J118"/>
  <c r="J126"/>
  <c l="1" r="J31"/>
  <c i="1" r="AV94"/>
  <c r="AK29"/>
  <c i="6" r="J32"/>
  <c i="1" r="AG99"/>
  <c r="AN99"/>
  <c i="6" l="1" r="J41"/>
  <c i="1"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<sst xmlns="http://schemas.openxmlformats.org/spreadsheetml/2006/main">
  <si>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</si>
  <si>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</si>
  <si>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</si>
  <si>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</si>
  <si>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</si>
  <si>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{6813a70a-68fb-47f1-b085-e18b7417b3f3}</t>
  </si>
  <si>
    <t>0,01</t>
  </si>
  <si>
    <t>21</t>
  </si>
  <si>
    <t>0,1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</si>
  <si>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</si>
  <si>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</si>
  <si>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</si>
  <si>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</si>
  <si>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</si>
  <si>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</si>
  <si>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</si>
  <si>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</si>
  <si>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SAKO Brno - Oprava haly</t>
  </si>
  <si>
    <t>KSO:</t>
  </si>
  <si>
    <t>CC-CZ:</t>
  </si>
  <si>
    <t>Místo:</t>
  </si>
  <si>
    <t xml:space="preserve"> </t>
  </si>
  <si>
    <t>Datum:</t>
  </si>
  <si>
    <t>25. 7. 2025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</si>
  <si>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</si>
  <si>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</si>
  <si>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</si>
  <si>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</si>
  <si>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</si>
  <si>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</si>
  <si>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</si>
  <si>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</si>
  <si>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</si>
  <si>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</si>
  <si>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</si>
  <si>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</si>
  <si>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</si>
  <si>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</si>
  <si>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</si>
  <si>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</si>
  <si>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</si>
  <si>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</si>
  <si>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</si>
  <si>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</si>
  <si>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</si>
  <si>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</si>
  <si>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</si>
  <si>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</si>
  <si>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</si>
  <si>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</si>
  <si>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</si>
  <si>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</si>
  <si>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</si>
  <si>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</si>
  <si>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</si>
  <si>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</si>
  <si>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</si>
  <si>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</si>
  <si>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</si>
  <si>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</si>
  <si>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</si>
  <si>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</si>
  <si>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</si>
  <si>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</si>
  <si>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</si>
  <si>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</si>
  <si>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</si>
  <si>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</si>
  <si>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</si>
  <si>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</si>
  <si>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</si>
  <si>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</si>
  <si>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</si>
  <si>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</si>
  <si>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</si>
  <si>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</si>
  <si>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</si>
  <si>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</si>
  <si>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</si>
  <si>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</si>
  <si>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</si>
  <si>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Oprava omítek, výměna oken, zazdívka vrat a ostatní vnitřní opravy</t>
  </si>
  <si>
    <t>STA</t>
  </si>
  <si>
    <t>{325b4878-db0d-4ab9-a46c-d36ed877c2c0}</t>
  </si>
  <si>
    <t>2</t>
  </si>
  <si>
    <t xml:space="preserve">Vnitřní drenáž </t>
  </si>
  <si>
    <t>{96a4cfd7-58f4-46f7-a9b0-d5034662ee47}</t>
  </si>
  <si>
    <t>3</t>
  </si>
  <si>
    <t>Oprava fasády a venkovní opravy</t>
  </si>
  <si>
    <t>{4283c8b6-a21e-4219-a935-c8350d585026}</t>
  </si>
  <si>
    <t>4</t>
  </si>
  <si>
    <t xml:space="preserve">Venkovní plochy u haly </t>
  </si>
  <si>
    <t>{4dfa7060-b8eb-4d02-8ecc-c18d3ac7c543}</t>
  </si>
  <si>
    <t>5</t>
  </si>
  <si>
    <t>Oprava elektroinstalace</t>
  </si>
  <si>
    <t>{63432710-eb91-4f1e-9f6e-29e0979a5bc8}</t>
  </si>
  <si>
    <t>STENY</t>
  </si>
  <si>
    <t>Plocha vnitřních stěn</t>
  </si>
  <si>
    <t>m2</t>
  </si>
  <si>
    <t>327,42</t>
  </si>
  <si>
    <t>SLOUPY1</t>
  </si>
  <si>
    <t>Plocha vnitřních sloupů</t>
  </si>
  <si>
    <t>104,78</t>
  </si>
  <si>
    <t>KRYCÍ LIST SOUPISU PRACÍ</t>
  </si>
  <si>
    <t>SLOUPY2</t>
  </si>
  <si>
    <t>Plocha sloupů ve vratech</t>
  </si>
  <si>
    <t>75,83</t>
  </si>
  <si>
    <t>OSTĚNÍ</t>
  </si>
  <si>
    <t xml:space="preserve">Plocha vnitřního ostění </t>
  </si>
  <si>
    <t>37,15</t>
  </si>
  <si>
    <t>ZAZDÍVKY</t>
  </si>
  <si>
    <t xml:space="preserve">Plochy zazdívek vrat </t>
  </si>
  <si>
    <t>41,58</t>
  </si>
  <si>
    <t>PRUVLAK</t>
  </si>
  <si>
    <t>Plocha vnitřního průvlaku</t>
  </si>
  <si>
    <t>80,64</t>
  </si>
  <si>
    <t>Objekt:</t>
  </si>
  <si>
    <t>1 - Oprava omítek, výměna oken, zazdívka vrat a ostatní vnitřní opravy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</si>
  <si>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</si>
  <si>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</si>
  <si>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</si>
  <si>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</si>
  <si>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</si>
  <si>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</si>
  <si>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</si>
  <si>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</si>
  <si>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</si>
  <si>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</si>
  <si>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</si>
  <si>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</si>
  <si>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</si>
  <si>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</si>
  <si>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</si>
  <si>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</si>
  <si>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</si>
  <si>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</si>
  <si>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</si>
  <si>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</si>
  <si>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</si>
  <si>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</si>
  <si>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</si>
  <si>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</si>
  <si>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</si>
  <si>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</si>
  <si>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</si>
  <si>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</si>
  <si>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</si>
  <si>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</si>
  <si>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</si>
  <si>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</si>
  <si>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</si>
  <si>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</si>
  <si>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</si>
  <si>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</si>
  <si>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</si>
  <si>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</si>
  <si>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</si>
  <si>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</si>
  <si>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</si>
  <si>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</si>
  <si>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</si>
  <si>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</si>
  <si>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</si>
  <si>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</si>
  <si>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</si>
  <si>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</si>
  <si>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</si>
  <si>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</si>
  <si>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</si>
  <si>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CS ÚRS 2024 02</t>
  </si>
  <si>
    <t>-221574366</t>
  </si>
  <si>
    <t>VV</t>
  </si>
  <si>
    <t>319201321</t>
  </si>
  <si>
    <t>Vyrovnání nerovného povrchu vnitřního i vnějšího zdiva bez odsekání vadných cihel, maltou (s dodáním hmot) tl. do 30 mm</t>
  </si>
  <si>
    <t>-1379136976</t>
  </si>
  <si>
    <t xml:space="preserve">" tl. stávající omítky opravovaných 50% ploch je cca 30 mm, tj. je nutné doplnit tloušťku omítek  " STENY*0,50</t>
  </si>
  <si>
    <t>" odpočet již opravené levé boční stěny " -21,0*4,65*0,5</t>
  </si>
  <si>
    <t>Součet</t>
  </si>
  <si>
    <t>34229111R</t>
  </si>
  <si>
    <t>Ukotvení příček polyuretanovou pěnou, tl. příčky přes 100 mm</t>
  </si>
  <si>
    <t>m</t>
  </si>
  <si>
    <t>-49051009</t>
  </si>
  <si>
    <t>" zazdívka vrat - propojení nadpraží se stropem haly " 3,60*3</t>
  </si>
  <si>
    <t>342291131</t>
  </si>
  <si>
    <t>Ukotvení příček plochými kotvami, do konstrukce betonové</t>
  </si>
  <si>
    <t>-504987205</t>
  </si>
  <si>
    <t>" zazdívka vrat - propojení svislých spár se sloupy haly, ve 2 řadách " 3,80*2*3</t>
  </si>
  <si>
    <t>345244221</t>
  </si>
  <si>
    <t>Zídky atikové, poprsní, schodišťové a zábradelní z cihel pálených plné nebo prolamované (s dutinami při vazbě), na maltu z cihel dl. 290 mm tl. 65 mm</t>
  </si>
  <si>
    <t>CS ÚRS 2025 01</t>
  </si>
  <si>
    <t>10566208</t>
  </si>
  <si>
    <t>" zvětralé zdivo při bourání oken " 3,75*0,20*11</t>
  </si>
  <si>
    <t>6</t>
  </si>
  <si>
    <t>345351005</t>
  </si>
  <si>
    <t>Bednění atikových, poprsních, schodišťových, zábradelních zídek plnostěnných zřízení</t>
  </si>
  <si>
    <t>-2132986376</t>
  </si>
  <si>
    <t>" bednění z vnitřní a vnější strany " 3,75*0,20*2*11</t>
  </si>
  <si>
    <t>7</t>
  </si>
  <si>
    <t>345351006</t>
  </si>
  <si>
    <t>Bednění atikových, poprsních, schodišťových, zábradelních zídek plnostěnných odstranění</t>
  </si>
  <si>
    <t>-581445523</t>
  </si>
  <si>
    <t>Úpravy povrchů, podlahy a osazování výplní</t>
  </si>
  <si>
    <t>8</t>
  </si>
  <si>
    <t>612131101</t>
  </si>
  <si>
    <t>Podkladní a spojovací vrstva vnitřních omítaných ploch cementový postřik nanášený ručně celoplošně stěn</t>
  </si>
  <si>
    <t>CS ÚRS 2025 02</t>
  </si>
  <si>
    <t>1011515738</t>
  </si>
  <si>
    <t>STENY - " odpočet hotové boční stěny " 21,0*4,65</t>
  </si>
  <si>
    <t>9</t>
  </si>
  <si>
    <t>612321141</t>
  </si>
  <si>
    <t>Omítka vápenocementová vnitřních ploch nanášená ručně dvouvrstvá, tloušťky jádrové omítky do 10 mm a tloušťky štuku do 3 mm štuková svislých konstrukcí stěn</t>
  </si>
  <si>
    <t>-2119162039</t>
  </si>
  <si>
    <t>612131121</t>
  </si>
  <si>
    <t>Podkladní a spojovací vrstva vnitřních omítaných ploch penetrace disperzní nanášená ručně stěn</t>
  </si>
  <si>
    <t>CS ÚRS 2024 01</t>
  </si>
  <si>
    <t>-1065541907</t>
  </si>
  <si>
    <t>" vnitřní strana zazdívky vrat před perlinkou a před štukem " 41,58*2</t>
  </si>
  <si>
    <t>11</t>
  </si>
  <si>
    <t>612142001</t>
  </si>
  <si>
    <t>Pletivo vnitřních ploch v ploše nebo pruzích, na plném podkladu sklovláknité vtlačené do tmelu včetně tmelu stěn</t>
  </si>
  <si>
    <t>1658632472</t>
  </si>
  <si>
    <t>" vnitřní strana zazdívky vrat " ZAZDÍVKY</t>
  </si>
  <si>
    <t>612321131</t>
  </si>
  <si>
    <t>Vápenocementový štuk vnitřních ploch tloušťky do 3 mm svislých konstrukcí stěn</t>
  </si>
  <si>
    <t>365689688</t>
  </si>
  <si>
    <t>13</t>
  </si>
  <si>
    <t>622142001</t>
  </si>
  <si>
    <t>Pletivo vnějších ploch v ploše nebo pruzích, na plném podkladu sklovláknité vtlačené do tmelu stěn</t>
  </si>
  <si>
    <t>520987180</t>
  </si>
  <si>
    <t>" vnější strana zazdívky vrat " ZAZDÍVKY</t>
  </si>
  <si>
    <t>14</t>
  </si>
  <si>
    <t>622321131</t>
  </si>
  <si>
    <t>Vápenocementový štuk vnějších ploch tloušťky do 3 mm stěn</t>
  </si>
  <si>
    <t>-739873266</t>
  </si>
  <si>
    <t>15</t>
  </si>
  <si>
    <t>613131101</t>
  </si>
  <si>
    <t>Podkladní a spojovací vrstva vnitřních omítaných ploch cementový postřik nanášený ručně celoplošně pilířů nebo sloupů</t>
  </si>
  <si>
    <t>804757907</t>
  </si>
  <si>
    <t>SLOUPY1+PRUVLAK</t>
  </si>
  <si>
    <t>16</t>
  </si>
  <si>
    <t>613321141</t>
  </si>
  <si>
    <t>Omítka vápenocementová vnitřních ploch nanášená ručně dvouvrstvá, tloušťky jádrové omítky do 10 mm a tloušťky štuku do 3 mm štuková svislých konstrukcí pilířů nebo sloupů</t>
  </si>
  <si>
    <t>-95662703</t>
  </si>
  <si>
    <t>17</t>
  </si>
  <si>
    <t>613131121</t>
  </si>
  <si>
    <t>Podkladní a spojovací vrstva vnitřních omítaných ploch penetrace disperzní nanášená ručně pilířů nebo sloupů</t>
  </si>
  <si>
    <t>-21367705</t>
  </si>
  <si>
    <t>18</t>
  </si>
  <si>
    <t>613131122</t>
  </si>
  <si>
    <t>1801239737</t>
  </si>
  <si>
    <t>19</t>
  </si>
  <si>
    <t>612325302</t>
  </si>
  <si>
    <t>Vápenocementová omítka ostění nebo nadpraží štuková dvouvrstvá</t>
  </si>
  <si>
    <t>1218596035</t>
  </si>
  <si>
    <t>623131101</t>
  </si>
  <si>
    <t>Podkladní a spojovací vrstva vnějších omítaných ploch cementový postřik nanášený ručně celoplošně pilířů nebo sloupů</t>
  </si>
  <si>
    <t>-752546191</t>
  </si>
  <si>
    <t>623321141</t>
  </si>
  <si>
    <t>Omítka vápenocementová vnějších ploch nanášená ručně dvouvrstvá, tloušťky jádrové omítky do 15 mm a tloušťky štuku do 3 mm štuková pilířů nebo sloupů</t>
  </si>
  <si>
    <t>1482501437</t>
  </si>
  <si>
    <t>22</t>
  </si>
  <si>
    <t>629995101</t>
  </si>
  <si>
    <t>Očištění vnějších ploch tlakovou vodou omytím tlakovou vodou</t>
  </si>
  <si>
    <t>1285386132</t>
  </si>
  <si>
    <t>STENY+SLOUPY1+SLOUPY2+OSTĚNÍ+PRUVLAK</t>
  </si>
  <si>
    <t>" odpočet hotové boční stěny " -21,0*4,65</t>
  </si>
  <si>
    <t>23</t>
  </si>
  <si>
    <t>629995103</t>
  </si>
  <si>
    <t>Očištění vnějších ploch tlakovou vodou omytím tlakovou vodou s přídavkem čističe</t>
  </si>
  <si>
    <t>1291666689</t>
  </si>
  <si>
    <t>" podlaha haly " 48,0*21,0 - " odpočet sloupů " 0,4*0,45*11</t>
  </si>
  <si>
    <t>24</t>
  </si>
  <si>
    <t>629995105</t>
  </si>
  <si>
    <t>Očištění vnějších ploch tlakovou vodou nástřikem čističe s následným omytím tlakovou vodou</t>
  </si>
  <si>
    <t>-1175597607</t>
  </si>
  <si>
    <t>" podlaha ve vratech před jejich zazdívkou " 3,60*0,6*3</t>
  </si>
  <si>
    <t>25</t>
  </si>
  <si>
    <t>632451022</t>
  </si>
  <si>
    <t>Potěr cementový vyrovnávací z malty (MC-15) v pásu o průměrné (střední) tl. přes 20 do 30 mm</t>
  </si>
  <si>
    <t>639820002</t>
  </si>
  <si>
    <t>" vyrovnání pod vnější parapety " 3,9*0,20*11</t>
  </si>
  <si>
    <t>Ostatní konstrukce a práce, bourání</t>
  </si>
  <si>
    <t>26</t>
  </si>
  <si>
    <t>941311111</t>
  </si>
  <si>
    <t>Lešení řadové modulové lehké pracovní s podlahami s provozním zatížením tř. 3 do 200 kg/m2 šířky tř. SW06 od 0,6 do 0,9 m výšky do 10 m montáž</t>
  </si>
  <si>
    <t>-960085896</t>
  </si>
  <si>
    <t>" zadní stěna " 48,0*4,65</t>
  </si>
  <si>
    <t xml:space="preserve">" boční stšěny  " 21,0*4,65*2</t>
  </si>
  <si>
    <t>Mezisoučet vnitřní lešení</t>
  </si>
  <si>
    <t>" pro doplnění fasády zazdívek vrat " 45,0</t>
  </si>
  <si>
    <t>27</t>
  </si>
  <si>
    <t>941311211</t>
  </si>
  <si>
    <t>Lešení řadové modulové lehké pracovní s podlahami s provozním zatížením tř. 3 do 200 kg/m2 šířky tř. SW06 od 0,6 do 0,9 m výšky do 10 m příplatek k ceně za každý den použití</t>
  </si>
  <si>
    <t>-1408068834</t>
  </si>
  <si>
    <t>vnitřní lešení cca 45 dnů</t>
  </si>
  <si>
    <t>" zadní stěna " 48,0*4,65*45</t>
  </si>
  <si>
    <t xml:space="preserve">" boční stšěny  " 21,0*4,65*2*45</t>
  </si>
  <si>
    <t>" pro doplnění fasády zazdívek vrat cca 10 dnů " 55,0*10</t>
  </si>
  <si>
    <t>28</t>
  </si>
  <si>
    <t>941311811</t>
  </si>
  <si>
    <t>Lešení řadové modulové lehké pracovní s podlahami s provozním zatížením tř. 3 do 200 kg/m2 šířky tř. SW06 od 0,6 do 0,9 m výšky do 10 m demontáž</t>
  </si>
  <si>
    <t>236602594</t>
  </si>
  <si>
    <t>29</t>
  </si>
  <si>
    <t>946111112</t>
  </si>
  <si>
    <t>Věže pojízdné trubkové nebo dílcové s maximálním zatížením podlahy do 200 kg/m2 šířky od 0,6 do 0,9 m, délky do 3,2 m výšky přes 1,5 m do 2,5 m montáž</t>
  </si>
  <si>
    <t>kus</t>
  </si>
  <si>
    <t>1827202741</t>
  </si>
  <si>
    <t>" pro opravu podhledů u garážových vrat " 1</t>
  </si>
  <si>
    <t>" pro obnovu šrafování sloupů " 1</t>
  </si>
  <si>
    <t>30</t>
  </si>
  <si>
    <t>946111212</t>
  </si>
  <si>
    <t>Věže pojízdné trubkové nebo dílcové s maximálním zatížením podlahy do 200 kg/m2 šířky od 0,6 do 0,9 m, délky do 3,2 m výšky přes 1,5 m do 2,5 m příplatek k ceně za každý den použití</t>
  </si>
  <si>
    <t>-1069392355</t>
  </si>
  <si>
    <t>2*15 'Přepočtené koeficientem množství</t>
  </si>
  <si>
    <t>31</t>
  </si>
  <si>
    <t>946111812</t>
  </si>
  <si>
    <t>Věže pojízdné trubkové nebo dílcové s maximálním zatížením podlahy do 200 kg/m2 šířky od 0,6 do 0,9 m, délky do 3,2 m výšky přes 1,5 m do 2,5 m demontáž</t>
  </si>
  <si>
    <t>859208343</t>
  </si>
  <si>
    <t>32</t>
  </si>
  <si>
    <t>949101111</t>
  </si>
  <si>
    <t>Lešení pomocné pracovní pro objekty pozemních staveb pro zatížení do 150 kg/m2, o výšce lešeňové podlahy do 1,9 m</t>
  </si>
  <si>
    <t>-314655995</t>
  </si>
  <si>
    <t>" pro osazení nových vnějších parapetů oken " 3,5*11</t>
  </si>
  <si>
    <t>" pro omítky vnitřních sloupů a průvlaku " 48,0*1,5</t>
  </si>
  <si>
    <t>33</t>
  </si>
  <si>
    <t>985311113</t>
  </si>
  <si>
    <t>Reprofilace betonu sanačními maltami na cementové bázi ručně stěn, tloušťky přes 20 do 30 mm</t>
  </si>
  <si>
    <t>-1052988585</t>
  </si>
  <si>
    <t>" oprava betonu vnitřních sloupů, předpoklad rozsahu do 10 % " SLOUPY1*0,1</t>
  </si>
  <si>
    <t>" oprava betonu vnitřního průvlaku, předpoklad rozsahu do 5 % " PRUVLAK*0,05</t>
  </si>
  <si>
    <t>34</t>
  </si>
  <si>
    <t>993111111</t>
  </si>
  <si>
    <t>Dovoz a odvoz lešení včetně naložení a složení řadového, na vzdálenost do 10 km</t>
  </si>
  <si>
    <t>-1242423500</t>
  </si>
  <si>
    <t>35</t>
  </si>
  <si>
    <t>993111119</t>
  </si>
  <si>
    <t>Dovoz a odvoz lešení včetně naložení a složení řadového, na vzdálenost Příplatek k ceně za každých dalších i započatých 10 km přes 10 km</t>
  </si>
  <si>
    <t>1122174180</t>
  </si>
  <si>
    <t>463,5*5 'Přepočtené koeficientem množství</t>
  </si>
  <si>
    <t>36</t>
  </si>
  <si>
    <t>962032230</t>
  </si>
  <si>
    <t>Bourání zdiva nadzákladového z cihel pálených plných nebo lícových nebo vápenopískových na maltu vápennou nebo vápenocementovou, objemu do 1 m3</t>
  </si>
  <si>
    <t>m3</t>
  </si>
  <si>
    <t>386862589</t>
  </si>
  <si>
    <t>" zvětralé nesoudržné zdivo při bourání oken " 3,50*0,20*0,1*11</t>
  </si>
  <si>
    <t>37</t>
  </si>
  <si>
    <t>966080101</t>
  </si>
  <si>
    <t>Bourání kontaktního zateplení včetně povrchové úpravy omítkou nebo nátěrem z polystyrénových desek, tloušťky do 60 mm</t>
  </si>
  <si>
    <t>1431264713</t>
  </si>
  <si>
    <t>38</t>
  </si>
  <si>
    <t>968072246</t>
  </si>
  <si>
    <t>Vybourání kovových rámů oken s křídly, dveřních zárubní, vrat, stěn, ostění nebo obkladů okenních rámů s křídly jednoduchých, plochy do 4 m2</t>
  </si>
  <si>
    <t>1026742687</t>
  </si>
  <si>
    <t>" výměna stávajících oken, 1 kus již vybourán " 3,75*1,20*10</t>
  </si>
  <si>
    <t>39</t>
  </si>
  <si>
    <t>978013191</t>
  </si>
  <si>
    <t>Otlučení vápenných nebo vápenocementových omítek vnitřních ploch stěn s vyškrabáním spar, s očištěním zdiva, v rozsahu přes 50 do 100 %</t>
  </si>
  <si>
    <t>2029578027</t>
  </si>
  <si>
    <t>STENY+OSTĚNÍ</t>
  </si>
  <si>
    <t>40</t>
  </si>
  <si>
    <t>978021191</t>
  </si>
  <si>
    <t>Otlučení cementových vnitřních ploch stěn, v rozsahu do 100 %</t>
  </si>
  <si>
    <t>-2026796384</t>
  </si>
  <si>
    <t>SLOUPY1 + PRUVLAK</t>
  </si>
  <si>
    <t>41</t>
  </si>
  <si>
    <t>95290111R</t>
  </si>
  <si>
    <t>Vyčištění budov nebo objektů před předáním do užívání budov bytové nebo občanské výstavby, světlé výšky podlaží do 4 m</t>
  </si>
  <si>
    <t>-1817168338</t>
  </si>
  <si>
    <t>" kolem opravovaných stěn " (48,0+21,0*2)*2,5</t>
  </si>
  <si>
    <t>997</t>
  </si>
  <si>
    <t>Přesun sutě</t>
  </si>
  <si>
    <t>42</t>
  </si>
  <si>
    <t>997013211</t>
  </si>
  <si>
    <t>Vnitrostaveništní doprava suti a vybouraných hmot vodorovně do 50 m s naložením ručně pro budovy a haly výšky do 6 m</t>
  </si>
  <si>
    <t>t</t>
  </si>
  <si>
    <t>-135748364</t>
  </si>
  <si>
    <t>43</t>
  </si>
  <si>
    <t>997013501</t>
  </si>
  <si>
    <t>Odvoz suti a vybouraných hmot na skládku nebo meziskládku se složením, na vzdálenost do 1 km</t>
  </si>
  <si>
    <t>-962895622</t>
  </si>
  <si>
    <t>44</t>
  </si>
  <si>
    <t>997013509</t>
  </si>
  <si>
    <t>Odvoz suti a vybouraných hmot na skládku nebo meziskládku se složením, na vzdálenost Příplatek k ceně za každý další započatý 1 km přes 1 km</t>
  </si>
  <si>
    <t>765087845</t>
  </si>
  <si>
    <t>28,79*15 'Přepočtené koeficientem množství</t>
  </si>
  <si>
    <t>45</t>
  </si>
  <si>
    <t>997013804</t>
  </si>
  <si>
    <t>Poplatek za uložení stavebního odpadu na skládce (skládkovné) ze skla zatříděného do Katalogu odpadů pod kódem 17 02 02</t>
  </si>
  <si>
    <t>265084357</t>
  </si>
  <si>
    <t>46</t>
  </si>
  <si>
    <t>997013871</t>
  </si>
  <si>
    <t>Poplatek za uložení stavebního odpadu na recyklační skládce (skládkovné) směsného stavebního a demoličního zatříděného do Katalogu odpadů pod kódem 17 09 04</t>
  </si>
  <si>
    <t>-1749992895</t>
  </si>
  <si>
    <t>" celková suť " 31,47</t>
  </si>
  <si>
    <t>" odpočet skla a kovu " -(0,49+0,825)</t>
  </si>
  <si>
    <t>998</t>
  </si>
  <si>
    <t>Přesun hmot</t>
  </si>
  <si>
    <t>47</t>
  </si>
  <si>
    <t>998012108</t>
  </si>
  <si>
    <t>Přesun hmot pro budovy občanské výstavby, bydlení, výrobu a služby nosnou svislou konstrukcí tyčovou s vyzdívaným obvodovým pláštěm vodorovná dopravní vzdálenost do 100 m s omezením mechanizace pro budovy výšky do 6 m</t>
  </si>
  <si>
    <t>-1259282972</t>
  </si>
  <si>
    <t>PSV</t>
  </si>
  <si>
    <t>Práce a dodávky PSV</t>
  </si>
  <si>
    <t>764</t>
  </si>
  <si>
    <t>Konstrukce klempířské</t>
  </si>
  <si>
    <t>48</t>
  </si>
  <si>
    <t>764002851</t>
  </si>
  <si>
    <t>Demontáž klempířských konstrukcí oplechování parapetů do suti</t>
  </si>
  <si>
    <t>-578990195</t>
  </si>
  <si>
    <t>" stávající vnější parapety měněných oken " 3,9*11</t>
  </si>
  <si>
    <t>49</t>
  </si>
  <si>
    <t>764004863</t>
  </si>
  <si>
    <t>Demontáž klempířských konstrukcí svodu k dalšímu použití</t>
  </si>
  <si>
    <t>-621415522</t>
  </si>
  <si>
    <t>" pro obnovu šrafování, svod na prostředním sloupu " 5,0</t>
  </si>
  <si>
    <t>50</t>
  </si>
  <si>
    <t>764216604</t>
  </si>
  <si>
    <t>Oplechování parapetů z pozinkovaného plechu s povrchovou úpravou rovných mechanicky kotvené, bez rohů rš 330 mm</t>
  </si>
  <si>
    <t>324895722</t>
  </si>
  <si>
    <t>" nové vnější parapety měněných oken " 3,9*11</t>
  </si>
  <si>
    <t>51</t>
  </si>
  <si>
    <t>764508131</t>
  </si>
  <si>
    <t>Montáž svodu kruhového, průměru svodu</t>
  </si>
  <si>
    <t>-726322741</t>
  </si>
  <si>
    <t>" zpětná montáž " 5,0</t>
  </si>
  <si>
    <t>52</t>
  </si>
  <si>
    <t>M</t>
  </si>
  <si>
    <t>RMAT0001</t>
  </si>
  <si>
    <t>svod okapový kruhový</t>
  </si>
  <si>
    <t>-1358505527</t>
  </si>
  <si>
    <t>53</t>
  </si>
  <si>
    <t>998764121</t>
  </si>
  <si>
    <t>Přesun hmot pro konstrukce klempířské stanovený z hmotnosti přesunovaného materiálu vodorovná dopravní vzdálenost do 50 m ruční (bez užtití mechanizace) v objektech výšky do 6 m</t>
  </si>
  <si>
    <t>167006076</t>
  </si>
  <si>
    <t>766</t>
  </si>
  <si>
    <t>Konstrukce truhlářské</t>
  </si>
  <si>
    <t>54</t>
  </si>
  <si>
    <t>76662211R</t>
  </si>
  <si>
    <t>Montáž oken plastových včetně montáže rámu plochy přes 1 m2 pevných do zdiva, výšky přes 2,5 m</t>
  </si>
  <si>
    <t>-480562867</t>
  </si>
  <si>
    <t>" výměna stávajících oken " 3,75*1,2*11</t>
  </si>
  <si>
    <t>55</t>
  </si>
  <si>
    <t>998766211</t>
  </si>
  <si>
    <t>Přesun hmot pro konstrukce truhlářské stanovený procentní sazbou (%) z ceny vodorovná dopravní vzdálenost do 50 m s omezením mechanizace v objektech výšky do 6 m</t>
  </si>
  <si>
    <t>%</t>
  </si>
  <si>
    <t>-162687006</t>
  </si>
  <si>
    <t>767</t>
  </si>
  <si>
    <t>Konstrukce zámečnické</t>
  </si>
  <si>
    <t>56</t>
  </si>
  <si>
    <t>767651805</t>
  </si>
  <si>
    <t>Demontáž vratových zárubní odřezáním od upevnění, plochy vrat přes 10 m2</t>
  </si>
  <si>
    <t>-2008036431</t>
  </si>
  <si>
    <t>57</t>
  </si>
  <si>
    <t>767691833</t>
  </si>
  <si>
    <t>Ostatní práce - vyvěšení nebo zavěšení kovových křídel vrat, plochy přes 4 m2</t>
  </si>
  <si>
    <t>1753105267</t>
  </si>
  <si>
    <t>58</t>
  </si>
  <si>
    <t>767691833R</t>
  </si>
  <si>
    <t>804952954</t>
  </si>
  <si>
    <t>59</t>
  </si>
  <si>
    <t>767691840R</t>
  </si>
  <si>
    <t>kg</t>
  </si>
  <si>
    <t>1960854550</t>
  </si>
  <si>
    <t>60</t>
  </si>
  <si>
    <t>767691900R</t>
  </si>
  <si>
    <t>-1398508024</t>
  </si>
  <si>
    <t>" z haly " 5</t>
  </si>
  <si>
    <t>61</t>
  </si>
  <si>
    <t>767691902R</t>
  </si>
  <si>
    <t>-1576954225</t>
  </si>
  <si>
    <t>62</t>
  </si>
  <si>
    <t>767995112</t>
  </si>
  <si>
    <t>Montáž ostatních atypických zámečnických konstrukcí hmotnosti přes 5 do 10 kg</t>
  </si>
  <si>
    <t>-1788707858</t>
  </si>
  <si>
    <t>" ochranné rohy sloupů ve vratech a vnitřních L 40x40x4 mm, hm. 2,42 kg/m (bez 2 ks krajních) " 3,8*2,42*4*22</t>
  </si>
  <si>
    <t>63</t>
  </si>
  <si>
    <t>RMAT0002</t>
  </si>
  <si>
    <t>atypická zámečnická konstrukce</t>
  </si>
  <si>
    <t>1137034440</t>
  </si>
  <si>
    <t>809,25*1,05 'Přepočtené koeficientem množství</t>
  </si>
  <si>
    <t>64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</si>
  <si>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</si>
  <si>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</si>
  <si>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-715034318</t>
  </si>
  <si>
    <t>783</t>
  </si>
  <si>
    <t>Dokončovací práce - nátěry</t>
  </si>
  <si>
    <t>65</t>
  </si>
  <si>
    <t>783000111</t>
  </si>
  <si>
    <t>Zakrývání konstrukcí včetně pozdějšího odkrytí svislých ploch olepením páskou nebo fólií</t>
  </si>
  <si>
    <t>-2077778425</t>
  </si>
  <si>
    <t>" vodící profily garážových vrat, 2 ks na 1 vrata " 12*2</t>
  </si>
  <si>
    <t>66</t>
  </si>
  <si>
    <t>58124838</t>
  </si>
  <si>
    <t>páska maskovací krepová pro malířské potřeby š 50mm</t>
  </si>
  <si>
    <t>1432671032</t>
  </si>
  <si>
    <t>24*1,1 'Přepočtené koeficientem množství</t>
  </si>
  <si>
    <t>67</t>
  </si>
  <si>
    <t>783009401</t>
  </si>
  <si>
    <t>Bezpečnostní šrafování stěn nebo svislých ploch rovných</t>
  </si>
  <si>
    <t>-652483854</t>
  </si>
  <si>
    <t>SLOUPY2 + SLOUPY1</t>
  </si>
  <si>
    <t>68</t>
  </si>
  <si>
    <t>783823131</t>
  </si>
  <si>
    <t>Penetrační nátěr omítek hladkých omítek hladkých, zrnitých tenkovrstvých nebo štukových stupně členitosti 1 a 2 akrylátový</t>
  </si>
  <si>
    <t>142312256</t>
  </si>
  <si>
    <t>" nové omítky " STENY + OSTĚNÍ+PRUVLAK</t>
  </si>
  <si>
    <t>69</t>
  </si>
  <si>
    <t>783827421</t>
  </si>
  <si>
    <t>Krycí (ochranný ) nátěr omítek dvojnásobný hladkých omítek hladkých, zrnitých tenkovrstvých nebo štukových stupně členitosti 1 a 2 akrylátový</t>
  </si>
  <si>
    <t>-745588980</t>
  </si>
  <si>
    <t>784</t>
  </si>
  <si>
    <t>Dokončovací práce - malby a tapety</t>
  </si>
  <si>
    <t>70</t>
  </si>
  <si>
    <t>784111003</t>
  </si>
  <si>
    <t>Oprášení (ometení) podkladu v místnostech výšky přes 3,80 do 5,00 m</t>
  </si>
  <si>
    <t>-453949384</t>
  </si>
  <si>
    <t>" očištění omítek od pavučin před jejich otlučením " STENY + OSTĚNÍ</t>
  </si>
  <si>
    <t>71</t>
  </si>
  <si>
    <t>784171101</t>
  </si>
  <si>
    <t>Zakrytí nemalovaných ploch (materiál ve specifikaci) včetně pozdějšího odkrytí podlah</t>
  </si>
  <si>
    <t>534118813</t>
  </si>
  <si>
    <t>" kolem stěn na šířku do 2,0 m " (48,0+2*21)*2,0</t>
  </si>
  <si>
    <t>72</t>
  </si>
  <si>
    <t>28323156</t>
  </si>
  <si>
    <t>fólie pro malířské potřeby zakrývací tl 41µ 4x5m</t>
  </si>
  <si>
    <t>-802357596</t>
  </si>
  <si>
    <t>180*1,05 'Přepočtené koeficientem množství</t>
  </si>
  <si>
    <t>73</t>
  </si>
  <si>
    <t>784171113</t>
  </si>
  <si>
    <t>Zakrytí nemalovaných ploch (materiál ve specifikaci) včetně pozdějšího odkrytí svislých ploch např. stěn, oken, dveří v místnostech výšky přes 3,80 do 5,00</t>
  </si>
  <si>
    <t>1325757275</t>
  </si>
  <si>
    <t>" zakrytí oken " 3,75*1,2*11</t>
  </si>
  <si>
    <t>74</t>
  </si>
  <si>
    <t>58124844</t>
  </si>
  <si>
    <t>fólie pro malířské potřeby zakrývací tl 25µ 4x5m</t>
  </si>
  <si>
    <t>1805583426</t>
  </si>
  <si>
    <t>49,5*1,05 'Přepočtené koeficientem množství</t>
  </si>
  <si>
    <t>75</t>
  </si>
  <si>
    <t>784181003</t>
  </si>
  <si>
    <t>Pačokování jednonásobné v místnostech výšky přes 3,80 do 5,00 m</t>
  </si>
  <si>
    <t>1462834276</t>
  </si>
  <si>
    <t>" nové omítky " STENY + OSTĚNÍ+PRUVLAK+SLOUPY1</t>
  </si>
  <si>
    <t>787</t>
  </si>
  <si>
    <t>Dokončovací práce - zasklívání</t>
  </si>
  <si>
    <t>76</t>
  </si>
  <si>
    <t>787600801</t>
  </si>
  <si>
    <t>Vysklívání oken a dveří skla plochého, plochy do 1 m2</t>
  </si>
  <si>
    <t>-1093249023</t>
  </si>
  <si>
    <t>" výměna stávajících oken, jednotlivá pole do 1 m2 " 3,75*1,2*10</t>
  </si>
  <si>
    <t>HZS</t>
  </si>
  <si>
    <t>Hodinové zúčtovací sazby</t>
  </si>
  <si>
    <t>77</t>
  </si>
  <si>
    <t>HZS1301</t>
  </si>
  <si>
    <t>Hodinové zúčtovací sazby profesí HSV provádění konstrukcí zedník</t>
  </si>
  <si>
    <t>hod</t>
  </si>
  <si>
    <t>512</t>
  </si>
  <si>
    <t>107956557</t>
  </si>
  <si>
    <t xml:space="preserve">2 - Vnitřní drenáž </t>
  </si>
  <si>
    <t xml:space="preserve">    1 - Zemní práce</t>
  </si>
  <si>
    <t xml:space="preserve">    2 - Zakládání</t>
  </si>
  <si>
    <t xml:space="preserve">    8 - Vedení trubní dálková a přípojná</t>
  </si>
  <si>
    <t xml:space="preserve">    721 - Zdravotechnika - vnitřní kanalizace</t>
  </si>
  <si>
    <t>Zemní práce</t>
  </si>
  <si>
    <t>139711111</t>
  </si>
  <si>
    <t>Vykopávka v uzavřených prostorech ručně v hornině třídy těžitelnosti I skupiny 1 až 3</t>
  </si>
  <si>
    <t>-1794047225</t>
  </si>
  <si>
    <t>" kolem levé boční stěny " 21,0*0,3*(0,1+0,15)/2</t>
  </si>
  <si>
    <t>" kolem zadní stěny " 48,0*0,3*(0,1+0,15)/2</t>
  </si>
  <si>
    <t>Mezisoučet v hale</t>
  </si>
  <si>
    <t>" výkopy pro zachycení vody vně objektu " 1,0*1,0*0,6*5</t>
  </si>
  <si>
    <t>Mezisoučet vyvedení mimo halu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</si>
  <si>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</si>
  <si>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</si>
  <si>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256106457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</si>
  <si>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</si>
  <si>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</si>
  <si>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-1465735437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</si>
  <si>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</si>
  <si>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</si>
  <si>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1078565982</t>
  </si>
  <si>
    <t>5,59*5 'Přepočtené koeficientem množství</t>
  </si>
  <si>
    <t>167111101</t>
  </si>
  <si>
    <t>Nakládání, skládání a překládání neulehlého výkopku nebo sypaniny ručně nakládání, z hornin třídy těžitelnosti I, skupiny 1 až 3</t>
  </si>
  <si>
    <t>817498856</t>
  </si>
  <si>
    <t>171201231</t>
  </si>
  <si>
    <t>Poplatek za uložení stavebního odpadu na recyklační skládce (skládkovné) zeminy a kamení zatříděného do Katalogu odpadů pod kódem 17 05 04</t>
  </si>
  <si>
    <t>-616691920</t>
  </si>
  <si>
    <t>5,59*1,8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</si>
  <si>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</si>
  <si>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</si>
  <si>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1218091506</t>
  </si>
  <si>
    <t>" zpětný zásyp šachet " 3,0 - " odpočet obetonování " 1,0</t>
  </si>
  <si>
    <t>Zakládání</t>
  </si>
  <si>
    <t>27931111R</t>
  </si>
  <si>
    <t>Postupné podbetonování základového zdiva jakékoliv tloušťky, bez výkopu, bez zapažení a bednění z betonu prostého bez zvláštních nároků na prostředí tř. C 16/20</t>
  </si>
  <si>
    <t>-1547280271</t>
  </si>
  <si>
    <t>" zapravení prostupů přes základy " 0,2*0,2*0,8*5</t>
  </si>
  <si>
    <t>631312141</t>
  </si>
  <si>
    <t>Doplnění dosavadních mazanin prostým betonem s dodáním hmot, bez potěru, plochy jednotlivě rýh v dosavadních mazaninách</t>
  </si>
  <si>
    <t>-1636845789</t>
  </si>
  <si>
    <t>" doplnění podlahy za osazenými žlaby kolem stěn " (48,0+21,0)*(0,3-0,13)*0,20</t>
  </si>
  <si>
    <t>63466211R</t>
  </si>
  <si>
    <t>Výplň dilatačních spar mazanin akrylátovým tmelem, šířka spáry do 10 mm</t>
  </si>
  <si>
    <t>787962332</t>
  </si>
  <si>
    <t>" utěsnění spoje mezi roštem žlabů a stávající podlahou " 48,0+21,0</t>
  </si>
  <si>
    <t>Vedení trubní dálková a přípojná</t>
  </si>
  <si>
    <t>871350310</t>
  </si>
  <si>
    <t>Montáž kanalizačního potrubí z polypropylenu PP hladkého plnostěnného SN 10 DN 200</t>
  </si>
  <si>
    <t>899504564</t>
  </si>
  <si>
    <t>" odvedení zachycené vody vně objektu, šachta na vybírání vody " 5*1,5</t>
  </si>
  <si>
    <t>OSM.223010</t>
  </si>
  <si>
    <t>KGEM trouba DN200x4,9/1000 SN4 EN 13476-2</t>
  </si>
  <si>
    <t>1506914571</t>
  </si>
  <si>
    <t>877350310</t>
  </si>
  <si>
    <t>Montáž tvarovek na kanalizačním plastovém potrubí z PP nebo PVC-U hladkého plnostěnného kolen, víček nebo hrdlových uzávěrů DN 200</t>
  </si>
  <si>
    <t>565993116</t>
  </si>
  <si>
    <t>OSM.223630</t>
  </si>
  <si>
    <t>KGK víčko DN 200 SN8</t>
  </si>
  <si>
    <t>-1132538023</t>
  </si>
  <si>
    <t>OSM.22363M</t>
  </si>
  <si>
    <t>1408648873</t>
  </si>
  <si>
    <t>899633131</t>
  </si>
  <si>
    <t>Obetonování potrubí nebo zdiva stok betonem železovým v otevřeném výkopu bez zvláštních nároků na prostředí tř. C 12/15</t>
  </si>
  <si>
    <t>980380622</t>
  </si>
  <si>
    <t>" obetonování šachet pro zachycení vody vně objektu " 0,2*5</t>
  </si>
  <si>
    <t>935113111</t>
  </si>
  <si>
    <t>Osazení odvodňovacího žlabu s krycím roštem polymerbetonového šířky do 200 mm</t>
  </si>
  <si>
    <t>-2012010843</t>
  </si>
  <si>
    <t>" kolem zadní stěny " 48,0-0,5*4</t>
  </si>
  <si>
    <t>" kolem levé boční stěny " 21,0-0,5</t>
  </si>
  <si>
    <t>" kolem pravé boční stěny nebude " 0</t>
  </si>
  <si>
    <t>59227006</t>
  </si>
  <si>
    <t>žlab odvodňovací z polymerbetonu se spádem dna 0,5% 130x155/160mm</t>
  </si>
  <si>
    <t>-776032797</t>
  </si>
  <si>
    <t>56241003</t>
  </si>
  <si>
    <t>rošt můstkový A15 Pz pro žlab š 100mm</t>
  </si>
  <si>
    <t>2080706422</t>
  </si>
  <si>
    <t>59227027</t>
  </si>
  <si>
    <t>čelo plné na začátek a konec odvodňovacího žlabu polymerbeton š 100mm</t>
  </si>
  <si>
    <t>-442359129</t>
  </si>
  <si>
    <t>935923216</t>
  </si>
  <si>
    <t>Osazení odvodňovacího žlabu s krycím roštem vpusti pro žlab šířky do 200 mm</t>
  </si>
  <si>
    <t>-772066707</t>
  </si>
  <si>
    <t>59223170</t>
  </si>
  <si>
    <t>vpusť odtoková polymerbetonová včetně kalového koše a můstkového roštu Pz š 100mm</t>
  </si>
  <si>
    <t>17703421</t>
  </si>
  <si>
    <t>-1095971232</t>
  </si>
  <si>
    <t>5*0,5</t>
  </si>
  <si>
    <t>965042241</t>
  </si>
  <si>
    <t>Bourání mazanin betonových nebo z litého asfaltu tl. přes 100 mm, plochy přes 4 m2</t>
  </si>
  <si>
    <t>1606875945</t>
  </si>
  <si>
    <t>" rýha kolem stěn, šířka 30 cm, předp. hl. do 20 cm " (48,0+21,0)*0,3*0,2</t>
  </si>
  <si>
    <t>965049122</t>
  </si>
  <si>
    <t>Bourání mazanin Příplatek k cenám za bourání mazanin betonových s ocelovými vlákny (drátkobeton), tl. přes 100 mm</t>
  </si>
  <si>
    <t>1192570567</t>
  </si>
  <si>
    <t>977151123</t>
  </si>
  <si>
    <t>Jádrové vrty diamantovými korunkami do stavebních materiálů (železobetonu, betonu, cihel, obkladů, dlažeb, kamene) průměru přes 130 do 150 mm</t>
  </si>
  <si>
    <t>212124768</t>
  </si>
  <si>
    <t>" přes základy pro odvedení vně haly " 0,8*5</t>
  </si>
  <si>
    <t>977312114</t>
  </si>
  <si>
    <t>Řezání stávajících betonových mazanin s vyztužením hloubky přes 150 do 200 mm</t>
  </si>
  <si>
    <t>2054587378</t>
  </si>
  <si>
    <t>" pro rýhu kolem stěn " 48,0+21,0</t>
  </si>
  <si>
    <t>9,39*15 'Přepočtené koeficientem množství</t>
  </si>
  <si>
    <t>721</t>
  </si>
  <si>
    <t>Zdravotechnika - vnitřní kanalizace</t>
  </si>
  <si>
    <t>721173401</t>
  </si>
  <si>
    <t>Potrubí z trub PVC SN4 svodné (ležaté) DN 110</t>
  </si>
  <si>
    <t>-397411104</t>
  </si>
  <si>
    <t>" vyvedení žlabů ze vpustí před objekt " 5*1,5</t>
  </si>
  <si>
    <t>783923161</t>
  </si>
  <si>
    <t>Penetrační nátěr betonových podlah pórovitých ( např. z cihelné dlažby, betonu apod.) akrylátový</t>
  </si>
  <si>
    <t>94094827</t>
  </si>
  <si>
    <t xml:space="preserve">" doplněná podlaha kolem žlabů " (48,0+21,0)*0,3   </t>
  </si>
  <si>
    <t>783927161</t>
  </si>
  <si>
    <t>Krycí (uzavírací) nátěr betonových podlah dvojnásobný akrylátový</t>
  </si>
  <si>
    <t>-2068674124</t>
  </si>
  <si>
    <t>1928060388</t>
  </si>
  <si>
    <t>FASÁDA</t>
  </si>
  <si>
    <t xml:space="preserve">Plocha fasády </t>
  </si>
  <si>
    <t>457,53</t>
  </si>
  <si>
    <t>OSTFAS</t>
  </si>
  <si>
    <t>Plocha ostění fasády</t>
  </si>
  <si>
    <t>13,53</t>
  </si>
  <si>
    <t>33,8</t>
  </si>
  <si>
    <t>3 - Oprava fasády a venkovní opravy</t>
  </si>
  <si>
    <t>619996145</t>
  </si>
  <si>
    <t>Ochrana stavebních konstrukcí a samostatných prvků včetně pozdějšího odstranění obalením geotextilií samostatných konstrukcí a prvků</t>
  </si>
  <si>
    <t>-1055995247</t>
  </si>
  <si>
    <t>" ochrana plochy u garážových vrat " 50,0*2,0</t>
  </si>
  <si>
    <t>1778107622</t>
  </si>
  <si>
    <t>622326258</t>
  </si>
  <si>
    <t>Oprava vápenocementové omítky s celoplošným přeštukováním vnějších ploch stupně členitosti 1, v rozsahu opravované plochy přes 65 do 80%</t>
  </si>
  <si>
    <t>-121188536</t>
  </si>
  <si>
    <t>FASÁDA - " odpočet plochy zazděných vrat " 3,60*3,85*3</t>
  </si>
  <si>
    <t>622326259</t>
  </si>
  <si>
    <t>Oprava vápenocementové omítky s celoplošným přeštukováním vnějších ploch stupně členitosti 1, v rozsahu opravované plochy přes 80 do 100%</t>
  </si>
  <si>
    <t>1736002813</t>
  </si>
  <si>
    <t>623142001</t>
  </si>
  <si>
    <t>Pletivo vnějších ploch v ploše nebo pruzích, na plném podkladu sklovláknité vtlačené do tmelu pilířů nebo sloupů</t>
  </si>
  <si>
    <t>568490868</t>
  </si>
  <si>
    <t>622252002</t>
  </si>
  <si>
    <t>Montáž profilů kontaktního zateplení ostatních stěnových, dilatačních apod. lepených do tmelu</t>
  </si>
  <si>
    <t>-1901209235</t>
  </si>
  <si>
    <t>" svislé rohy budovy " 4,65*4+0,8*2</t>
  </si>
  <si>
    <t>" svislé rohy ostění oken " 2*1,2*11</t>
  </si>
  <si>
    <t>Mezisoučet rohové profily</t>
  </si>
  <si>
    <t>" kolem oken, napojovací " (3,75+2*1,2)*11</t>
  </si>
  <si>
    <t>" nadpraží oken, okapní " 3,75*11</t>
  </si>
  <si>
    <t>63127464</t>
  </si>
  <si>
    <t>profil rohový Al s výztužnou tkaninou š 100/100mm</t>
  </si>
  <si>
    <t>1464927100</t>
  </si>
  <si>
    <t>46,6*1,05 'Přepočtené koeficientem množství</t>
  </si>
  <si>
    <t>59051476</t>
  </si>
  <si>
    <t>profil napojovací okenní PVC s výztužnou tkaninou 9mm</t>
  </si>
  <si>
    <t>-1973700198</t>
  </si>
  <si>
    <t>67,65*1,05 'Přepočtené koeficientem množství</t>
  </si>
  <si>
    <t>59051510</t>
  </si>
  <si>
    <t>profil napojovací nadokenní PVC s okapnicí s výztužnou tkaninou</t>
  </si>
  <si>
    <t>1016467024</t>
  </si>
  <si>
    <t>41,25*1,05 'Přepočtené koeficientem množství</t>
  </si>
  <si>
    <t>1836998666</t>
  </si>
  <si>
    <t>" 2 krajní sloupy u garážových vrat " (0,47+0,43*2)*3,83*2</t>
  </si>
  <si>
    <t>358592290</t>
  </si>
  <si>
    <t>623131121</t>
  </si>
  <si>
    <t>Podkladní a spojovací vrstva vnějších omítaných ploch penetrace nanášená ručně pilířů nebo sloupů</t>
  </si>
  <si>
    <t>-1921517080</t>
  </si>
  <si>
    <t>629991011</t>
  </si>
  <si>
    <t>Zakrytí vnějších ploch před znečištěním včetně pozdějšího odkrytí výplní otvorů a svislých ploch fólií přilepenou lepící páskou</t>
  </si>
  <si>
    <t>453489224</t>
  </si>
  <si>
    <t>" okna " 3,75*1,2*11</t>
  </si>
  <si>
    <t>-871281769</t>
  </si>
  <si>
    <t>FASÁDA + OSTFAS</t>
  </si>
  <si>
    <t>1608080065</t>
  </si>
  <si>
    <t>" zadní fasáda " 49,0*4,60</t>
  </si>
  <si>
    <t xml:space="preserve">" boční fasády  " 29*4,60*2 + " štít " 20,0</t>
  </si>
  <si>
    <t>361366332</t>
  </si>
  <si>
    <t>512,2*30 'Přepočtené koeficientem množství</t>
  </si>
  <si>
    <t>-1213511516</t>
  </si>
  <si>
    <t>946111114</t>
  </si>
  <si>
    <t>Věže pojízdné trubkové nebo dílcové s maximálním zatížením podlahy do 200 kg/m2 šířky od 0,6 do 0,9 m, délky do 3,2 m výšky přes 3,5 m do 4,5 m montáž</t>
  </si>
  <si>
    <t>450774751</t>
  </si>
  <si>
    <t>" pro opravu fasády nad garážovými vraty " 1</t>
  </si>
  <si>
    <t>946111214</t>
  </si>
  <si>
    <t>Věže pojízdné trubkové nebo dílcové s maximálním zatížením podlahy do 200 kg/m2 šířky od 0,6 do 0,9 m, délky do 3,2 m výšky přes 3,5 m do 4,5 m příplatek k ceně za každý den použití</t>
  </si>
  <si>
    <t>2136968033</t>
  </si>
  <si>
    <t>1*30 'Přepočtené koeficientem množství</t>
  </si>
  <si>
    <t>946111814</t>
  </si>
  <si>
    <t>Věže pojízdné trubkové nebo dílcové s maximálním zatížením podlahy do 200 kg/m2 šířky od 0,6 do 0,9 m, délky do 3,2 m výšky přes 3,5 m do 4,5 m demontáž</t>
  </si>
  <si>
    <t>-1002635695</t>
  </si>
  <si>
    <t>97604222R</t>
  </si>
  <si>
    <t>Vybourání betonových nebo železobetonových dvířek, ventilací, obrub, krycích desek komínových a topných dvířek, ventilací apod. plochy do 0,10 m2, ze zdiva cihelného nebo kamenného</t>
  </si>
  <si>
    <t>-789922715</t>
  </si>
  <si>
    <t>978015381</t>
  </si>
  <si>
    <t>Otlučení vápenných nebo vápenocementových omítek vnějších ploch s vyškrabáním spar a s očištěním zdiva stupně členitosti 1 a 2, v rozsahu přes 65 do 80 %</t>
  </si>
  <si>
    <t>773640487</t>
  </si>
  <si>
    <t xml:space="preserve">FASÁDA </t>
  </si>
  <si>
    <t>978015391</t>
  </si>
  <si>
    <t>Otlučení vápenných nebo vápenocementových omítek vnějších ploch s vyškrabáním spar a s očištěním zdiva stupně členitosti 1 a 2, v rozsahu přes 80 do 100 %</t>
  </si>
  <si>
    <t>207182296</t>
  </si>
  <si>
    <t>592877783</t>
  </si>
  <si>
    <t>-637792870</t>
  </si>
  <si>
    <t>512,2*5 'Přepočtené koeficientem množství</t>
  </si>
  <si>
    <t>22,06*15 'Přepočtené koeficientem množství</t>
  </si>
  <si>
    <t>2109588099</t>
  </si>
  <si>
    <t>" na zadní straně fasády fasády " 5,0*3</t>
  </si>
  <si>
    <t>74361516</t>
  </si>
  <si>
    <t>" zpětná montáž " 15,0</t>
  </si>
  <si>
    <t>78706060</t>
  </si>
  <si>
    <t>764508135</t>
  </si>
  <si>
    <t>Montáž svodu kruhového, průměru kolen výtokových</t>
  </si>
  <si>
    <t>359623366</t>
  </si>
  <si>
    <t>" doplnění u svodů na zadní straně " 3</t>
  </si>
  <si>
    <t>55344867</t>
  </si>
  <si>
    <t>koleno svodu Al 72° D 120mm</t>
  </si>
  <si>
    <t>-508316019</t>
  </si>
  <si>
    <t>-1107502686</t>
  </si>
  <si>
    <t>1382781696</t>
  </si>
  <si>
    <t>" 2 krajní sloupy - ochranné rohy L 40x40x4 mm, hm. 2,42 kg/m " 3,8*2,42*2*2</t>
  </si>
  <si>
    <t>-1353993014</t>
  </si>
  <si>
    <t>4,0*2,42*2*2</t>
  </si>
  <si>
    <t>-460887484</t>
  </si>
  <si>
    <t>-1621632743</t>
  </si>
  <si>
    <t>-1866302043</t>
  </si>
  <si>
    <t>150585829</t>
  </si>
  <si>
    <t xml:space="preserve">4 - Venkovní plochy u haly </t>
  </si>
  <si>
    <t xml:space="preserve">    5 - Komunikace pozemní</t>
  </si>
  <si>
    <t>11111110R</t>
  </si>
  <si>
    <t>Odstranění travin a rákosu ručně travin pro jakoukoli plochu v rovině nebo ve svahu sklonu do 1:5</t>
  </si>
  <si>
    <t>kpl</t>
  </si>
  <si>
    <t>2106776149</t>
  </si>
  <si>
    <t xml:space="preserve">" na zadní fasádě  " 1</t>
  </si>
  <si>
    <t>113107144</t>
  </si>
  <si>
    <t>Odstranění podkladů nebo krytů ručně s přemístěním hmot na skládku na vzdálenost do 3 m nebo s naložením na dopravní prostředek živičných, o tl. vrstvy přes 150 do 200 mm</t>
  </si>
  <si>
    <t>-392529872</t>
  </si>
  <si>
    <t xml:space="preserve">" u levé strany haly  pro rozšíření okap. chodníku " 49,0*1,3</t>
  </si>
  <si>
    <t>113201112</t>
  </si>
  <si>
    <t>Vytrhání obrub s vybouráním lože, s přemístěním hmot na skládku na vzdálenost do 3 m nebo s naložením na dopravní prostředek silničních ležatých</t>
  </si>
  <si>
    <t>1870123481</t>
  </si>
  <si>
    <t>" levá boční strana " 21,5+1,0+0,6</t>
  </si>
  <si>
    <t>132412132</t>
  </si>
  <si>
    <t>Hloubení nezapažených rýh šířky do 800 mm ručně s urovnáním dna do předepsaného profilu a spádu v hornině třídy těžitelnosti II skupiny 5 nesoudržných</t>
  </si>
  <si>
    <t>-371845068</t>
  </si>
  <si>
    <t>" pro osazení obrubníků, zadní strana haly " (49,0+2,0)*0,3*0,5</t>
  </si>
  <si>
    <t>" levá strana haly " (21,0+1,3)*0,3*0,5</t>
  </si>
  <si>
    <t>Mezisoučet pro obrubníky</t>
  </si>
  <si>
    <t>" zadní strana, pro nový kačírek " (49,0+2,0)*(1,3-0,6-0,3)*(0,2+0,15)</t>
  </si>
  <si>
    <t>" levá strana haly " (21,0+1,3)*(2,0-0,6-0,3)*(0,2+0,15)</t>
  </si>
  <si>
    <t>Mezisoučet pro kačírek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</si>
  <si>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</si>
  <si>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</si>
  <si>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-1366594577</t>
  </si>
  <si>
    <t>167111102</t>
  </si>
  <si>
    <t>Nakládání, skládání a překládání neulehlého výkopku nebo sypaniny ručně nakládání, z hornin třídy těžitelnosti II, skupiny 4 a 5</t>
  </si>
  <si>
    <t>-888962035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</si>
  <si>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</si>
  <si>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</si>
  <si>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-1877497277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</si>
  <si>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</si>
  <si>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</si>
  <si>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1752368814</t>
  </si>
  <si>
    <t>26,73*5 'Přepočtené koeficientem množství</t>
  </si>
  <si>
    <t>-1299719824</t>
  </si>
  <si>
    <t>14,8499999999999*1,8 'Přepočtené koeficientem množství</t>
  </si>
  <si>
    <t>171111200</t>
  </si>
  <si>
    <t>Uložení sypanin do násypů ručně s rozprostřením sypaniny ve vrstvách a s hrubým urovnáním zhutněných z hornin nesoudržných sypkých</t>
  </si>
  <si>
    <t>346177037</t>
  </si>
  <si>
    <t>pod kačírek</t>
  </si>
  <si>
    <t>" kolem zadní strany haly na š. 1,3 m " (49,0+1,9)*1,3</t>
  </si>
  <si>
    <t>" u levé strany haly na š. 2,0 m " (21,0+1,3)*2,0</t>
  </si>
  <si>
    <t>Komunikace pozemní</t>
  </si>
  <si>
    <t>564760001</t>
  </si>
  <si>
    <t>Podklad nebo kryt z kameniva hrubého drceného vel. 8-16 mm s rozprostřením a zhutněním plochy jednotlivě do 100 m2, po zhutnění tl. 200 mm</t>
  </si>
  <si>
    <t>1797208426</t>
  </si>
  <si>
    <t>pro nový okapový chodník</t>
  </si>
  <si>
    <t>" kolem zadní strany haly na š. 1,3 m " (49,0+2,0)*1,3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</si>
  <si>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</si>
  <si>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</si>
  <si>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-818504564</t>
  </si>
  <si>
    <t>" v okapovém chodníku pro 2 nabíjecí stanice " 2,0*2,0*2</t>
  </si>
  <si>
    <t>59245017</t>
  </si>
  <si>
    <t>dlažba skladebná betonová 100x100mm tl 80mm přírodní</t>
  </si>
  <si>
    <t>1809846688</t>
  </si>
  <si>
    <t>8*1,05 'Přepočtené koeficientem množství</t>
  </si>
  <si>
    <t>637121112</t>
  </si>
  <si>
    <t>Okapový chodník z kameniva s udusáním a urovnáním povrchu z kačírku tl. 150 mm</t>
  </si>
  <si>
    <t>1783050999</t>
  </si>
  <si>
    <t>" u levé strany haly na š. 1,9 m " (21,0+1,3)*2,0</t>
  </si>
  <si>
    <t xml:space="preserve">" odpočet dlážděné plochy v chodníku "  -2,0*2*2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</si>
  <si>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</si>
  <si>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</si>
  <si>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1427308564</t>
  </si>
  <si>
    <t>" kolem zadní strany haly " 49,0+2,0</t>
  </si>
  <si>
    <t>" u levé strany haly " 21,0+1,3</t>
  </si>
  <si>
    <t>59217072</t>
  </si>
  <si>
    <t>obrubník silniční betonový 1000x100x250mm</t>
  </si>
  <si>
    <t>-1220189311</t>
  </si>
  <si>
    <t>73,3*1,02 'Přepočtené koeficientem množství</t>
  </si>
  <si>
    <t>916991121</t>
  </si>
  <si>
    <t>Lože pod obrubníky, krajníky nebo obruby z dlažebních kostek z betonu prostého</t>
  </si>
  <si>
    <t>-2129871237</t>
  </si>
  <si>
    <t>73,3*0,3*0,2</t>
  </si>
  <si>
    <t>919735114</t>
  </si>
  <si>
    <t>Řezání stávajícího živičného krytu nebo podkladu hloubky přes 150 do 200 mm</t>
  </si>
  <si>
    <t>-1983364215</t>
  </si>
  <si>
    <t xml:space="preserve">" u levé strany haly  pro rozšíření okap. chodníku " 21,0+1,3+0,9</t>
  </si>
  <si>
    <t>-1822401941</t>
  </si>
  <si>
    <t xml:space="preserve">stávající okapový chodník </t>
  </si>
  <si>
    <t>" zadní strana " 49,0*0,6*0,2</t>
  </si>
  <si>
    <t>" levá boční strana " 7,5*0,6*0,2 + 2,0*1,0*0,2</t>
  </si>
  <si>
    <t>" plocha u vysavače " 2,0*1,5*0,2</t>
  </si>
  <si>
    <t>" pod obrubníky " (21,5+1,0+0,6)*0,25*0,20</t>
  </si>
  <si>
    <t>65614789</t>
  </si>
  <si>
    <t>-1670696863</t>
  </si>
  <si>
    <t>103280979</t>
  </si>
  <si>
    <t>55,03*15 'Přepočtené koeficientem množství</t>
  </si>
  <si>
    <t>1680254172</t>
  </si>
  <si>
    <t>998229111</t>
  </si>
  <si>
    <t>Přesun hmot ruční pro pozemní komunikace s naložením a složením na vzdálenost do 50 m, s krytem z kameniva, monolitickým betonovým nebo živičným</t>
  </si>
  <si>
    <t>475485449</t>
  </si>
  <si>
    <t>-661801064</t>
  </si>
  <si>
    <t>5 - Oprava elektroinstalace</t>
  </si>
  <si>
    <t xml:space="preserve">    741 - Elektroinstalace - silnoproud</t>
  </si>
  <si>
    <t xml:space="preserve">      D1 - ELEKTROMONTÁŽE - MATERIÁL NOSNÝ</t>
  </si>
  <si>
    <t xml:space="preserve">      D2 - UZEMNĚNÍ A VODIVÉ POSPOJOVÁNÍ:</t>
  </si>
  <si>
    <t xml:space="preserve">      D3 - SVÍTIDLA VČ. ZDROJŮ</t>
  </si>
  <si>
    <t xml:space="preserve">      D4 - ELEKTROMONTÁŽE - MONTÁŽNÍ PRÁCE</t>
  </si>
  <si>
    <t xml:space="preserve">      D7 - ROZVADĚČ RM</t>
  </si>
  <si>
    <t xml:space="preserve">      D8 - DOPRAVA</t>
  </si>
  <si>
    <t xml:space="preserve">      D9 - ZEMNÍ PRÁCE</t>
  </si>
  <si>
    <t xml:space="preserve">      D10 - HZS - PRÁCE NEZAHRNUTNÉ DO MONTÁŽNÍHO CENÍKU</t>
  </si>
  <si>
    <t xml:space="preserve">      D11 - HZS - REVIZE</t>
  </si>
  <si>
    <t xml:space="preserve">      D12 - OSTATNÍ NÁKLADY</t>
  </si>
  <si>
    <t>310271031</t>
  </si>
  <si>
    <t>Zazdívka otvorů ve zdivu nadzákladovém pórobetonovými tvárnicemi plochy do 1 m2, tl. zdiva 300 mm, pevnost tvárnic do P2</t>
  </si>
  <si>
    <t>637033973</t>
  </si>
  <si>
    <t>" po rozvaděči vně haly " 2,6*1,1</t>
  </si>
  <si>
    <t>310271075</t>
  </si>
  <si>
    <t>Zazdívka otvorů ve zdivu nadzákladovém pórobetonovými tvárnicemi plochy přes 1 do 4 m2, tl. zdiva 300 mm, pevnost tvárnic přes P2 do P4</t>
  </si>
  <si>
    <t>-1021489809</t>
  </si>
  <si>
    <t>" otvor po rozvaděči v hale " 1,7*1,9</t>
  </si>
  <si>
    <t>612135101</t>
  </si>
  <si>
    <t>Hrubá výplň rýh maltou jakékoli šířky rýhy ve stěnách</t>
  </si>
  <si>
    <t>632696432</t>
  </si>
  <si>
    <t>" svislé rýhy pro chráničky v rozích haly " 3,8*0,2*2</t>
  </si>
  <si>
    <t>612325121</t>
  </si>
  <si>
    <t>Vápenocementová omítka rýh štuková dvouvrstvá ve stěnách, šířky rýhy do 150 mm</t>
  </si>
  <si>
    <t>-144705651</t>
  </si>
  <si>
    <t>" Hrubá výplň rýh ve stěnách maltou jakékoli šířky rýhy " 3,8*0,45*2</t>
  </si>
  <si>
    <t>612325225</t>
  </si>
  <si>
    <t>Vápenocementová omítka jednotlivých malých ploch štuková dvouvrstvá na stěnách, plochy jednotlivě přes 1,0 do 4 m2</t>
  </si>
  <si>
    <t>-1089993645</t>
  </si>
  <si>
    <t>" zapravení zazdívky otvorů po rozvaděčí v hale rozměry " 4</t>
  </si>
  <si>
    <t>" zapravení po rozvaděči vně fasády rozměry 0,8x2,1 " 1</t>
  </si>
  <si>
    <t>1291939617</t>
  </si>
  <si>
    <t>" obezdívka rozvaděče vně haly " 2,6*1,1*0,15</t>
  </si>
  <si>
    <t>962032230.1</t>
  </si>
  <si>
    <t>773892895</t>
  </si>
  <si>
    <t>" obezdívka rozvaděče v hale " 1,7*1,9*0,35</t>
  </si>
  <si>
    <t>1746687181</t>
  </si>
  <si>
    <t>-6669772</t>
  </si>
  <si>
    <t>-1389152748</t>
  </si>
  <si>
    <t>2,81*15 'Přepočtené koeficientem množství</t>
  </si>
  <si>
    <t>1986941078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</si>
  <si>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</si>
  <si>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</si>
  <si>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32571496</t>
  </si>
  <si>
    <t>741</t>
  </si>
  <si>
    <t>Elektroinstalace - silnoproud</t>
  </si>
  <si>
    <t>D1</t>
  </si>
  <si>
    <t>ELEKTROMONTÁŽE - MATERIÁL NOSNÝ</t>
  </si>
  <si>
    <t>Pol7</t>
  </si>
  <si>
    <t>TRUBKA TUHÁ PVC 32</t>
  </si>
  <si>
    <t>1595991074</t>
  </si>
  <si>
    <t>Pol8</t>
  </si>
  <si>
    <t>TRUBKA KOPOFLEX KPF 63</t>
  </si>
  <si>
    <t>-250288244</t>
  </si>
  <si>
    <t>Pol9</t>
  </si>
  <si>
    <t>TRUBKA KOPOFLEX KPF 110</t>
  </si>
  <si>
    <t>-63551697</t>
  </si>
  <si>
    <t>Pol10</t>
  </si>
  <si>
    <t>DRÁTĚNÝ ŽLAB ARKYS DZ 50/50, VČ. NOSNÉ KCE</t>
  </si>
  <si>
    <t>-950709957</t>
  </si>
  <si>
    <t>Pol11</t>
  </si>
  <si>
    <t>DRÁTĚNÝ ŽLAB ARKYS DZ 150/100, VČ. NOSNÉ KCE</t>
  </si>
  <si>
    <t>173507892</t>
  </si>
  <si>
    <t>Pol12</t>
  </si>
  <si>
    <t>DRÁTĚNÝ ŽLAB ARKYS DZ 200/100, VČ. NOSNÉ KCE</t>
  </si>
  <si>
    <t>-4433368</t>
  </si>
  <si>
    <t>Pol13</t>
  </si>
  <si>
    <t>PŘÍCHYTKA DVOJITÁ KABELOVÁ, VČ. ŠROUBU, FUNKČNÍ ODOLNOST PŘI POŽÁRU P60-R</t>
  </si>
  <si>
    <t>KS</t>
  </si>
  <si>
    <t>643135503</t>
  </si>
  <si>
    <t>Pol14</t>
  </si>
  <si>
    <t>NOSNÁ KONSTRUKCE DO 5 KG</t>
  </si>
  <si>
    <t>698235543</t>
  </si>
  <si>
    <t>Pol15</t>
  </si>
  <si>
    <t>NOSNÁ KONSTRUKCE DO 10 KG</t>
  </si>
  <si>
    <t>-1499749215</t>
  </si>
  <si>
    <t>Pol16</t>
  </si>
  <si>
    <t>NOSNÁ KONSTRUKCE DO 20 KG</t>
  </si>
  <si>
    <t>212338126</t>
  </si>
  <si>
    <t>Pol17</t>
  </si>
  <si>
    <t>KRABICE S PRŮCHODKAMI 8101, IP 54, ACD</t>
  </si>
  <si>
    <t>1383862927</t>
  </si>
  <si>
    <t>Pol18</t>
  </si>
  <si>
    <t>KRABICE S PRŮCHODKAMI 8111, IP 54, ACD</t>
  </si>
  <si>
    <t>-1757075058</t>
  </si>
  <si>
    <t>Pol19</t>
  </si>
  <si>
    <t>KRABICE S PRŮCHODKAMI 8117, IP 54, ACD</t>
  </si>
  <si>
    <t>-886708740</t>
  </si>
  <si>
    <t>Pol20</t>
  </si>
  <si>
    <t>KABEL CYKYJ 3x1,5</t>
  </si>
  <si>
    <t>-2083004873</t>
  </si>
  <si>
    <t>Pol21</t>
  </si>
  <si>
    <t>KABEL CYKYJ 5x2,5</t>
  </si>
  <si>
    <t>-1134723077</t>
  </si>
  <si>
    <t>Pol22</t>
  </si>
  <si>
    <t>KABEL CYKYJ 5x6</t>
  </si>
  <si>
    <t>1116541828</t>
  </si>
  <si>
    <t>Pol23</t>
  </si>
  <si>
    <t>KABEL CYKYJ 3x70+50</t>
  </si>
  <si>
    <t>-1950583418</t>
  </si>
  <si>
    <t>Pol24</t>
  </si>
  <si>
    <t>KABEL CYKYO 3x1,5</t>
  </si>
  <si>
    <t>-725587319</t>
  </si>
  <si>
    <t>Pol25</t>
  </si>
  <si>
    <t>KABEL CXKHV-O 5 x 1,5</t>
  </si>
  <si>
    <t>1229909444</t>
  </si>
  <si>
    <t>Pol28</t>
  </si>
  <si>
    <t>KABEL JYTY 7x1</t>
  </si>
  <si>
    <t>244514189</t>
  </si>
  <si>
    <t>Pol29</t>
  </si>
  <si>
    <t>ŠŇŮRA H07RN-F 3x1,5</t>
  </si>
  <si>
    <t>1641186925</t>
  </si>
  <si>
    <t>Pol30</t>
  </si>
  <si>
    <t xml:space="preserve">OVLADAČ ZAPÍNACÍ, 1/0, 1/0So, 1/0S, 250 V, 10 A, IP 54,  NA POVRCH, ABB VARIANT+</t>
  </si>
  <si>
    <t>-997104023</t>
  </si>
  <si>
    <t>Pol31</t>
  </si>
  <si>
    <t>TOTAL STOP TLAČÍTKO V PROSKLEN. SKŘÍŇCE, 2x NO, S ARETACÍ, 250 V, 10 A</t>
  </si>
  <si>
    <t>1235199626</t>
  </si>
  <si>
    <t>Pol32</t>
  </si>
  <si>
    <t>ZÁSUVKA 400 V, 16 A, IP 44, NÁSTĚNNÁ +230V</t>
  </si>
  <si>
    <t>1127225480</t>
  </si>
  <si>
    <t>Pol33</t>
  </si>
  <si>
    <t xml:space="preserve">ZÁSUVKOVÁ SKŘÍŇ - VYPÍNAČ FI 40/4/0,03,  1x ZÁS. 32 A/400 V  1x ZÁS. 16 A/400 V - 1x FA16C/3 2x ZÁS. 16 A/230 V - 1x FA 16C/1  1x ZÁS. 24 V DC, VČ. ZDROJE - 1x FA 6C/1</t>
  </si>
  <si>
    <t>1476973297</t>
  </si>
  <si>
    <t>Pol34</t>
  </si>
  <si>
    <t>BEZPEČNOSTNÍ TABULKY</t>
  </si>
  <si>
    <t>409962653</t>
  </si>
  <si>
    <t>Pol35</t>
  </si>
  <si>
    <t>OZNAČ. ŠTÍTEK NA KABEL</t>
  </si>
  <si>
    <t>1590802256</t>
  </si>
  <si>
    <t>Pol36</t>
  </si>
  <si>
    <t>ŠTÍTEK OZNAČOVACÍ NA PŘÍSTROJE</t>
  </si>
  <si>
    <t>-1989916766</t>
  </si>
  <si>
    <t>Pol37</t>
  </si>
  <si>
    <t>PODRUŽNÝ MATERIÁL</t>
  </si>
  <si>
    <t>KPL</t>
  </si>
  <si>
    <t>1575331137</t>
  </si>
  <si>
    <t>D2</t>
  </si>
  <si>
    <t>UZEMNĚNÍ A VODIVÉ POSPOJOVÁNÍ:</t>
  </si>
  <si>
    <t>Pol39</t>
  </si>
  <si>
    <t>VODIČ FeZn 10 PVC IZOLACE</t>
  </si>
  <si>
    <t>91845727</t>
  </si>
  <si>
    <t>Pol40</t>
  </si>
  <si>
    <t>VODIČ CYA 25 zž</t>
  </si>
  <si>
    <t>-1302213227</t>
  </si>
  <si>
    <t>Pol41</t>
  </si>
  <si>
    <t>VODIČ CYA 50 zž</t>
  </si>
  <si>
    <t>-1521237200</t>
  </si>
  <si>
    <t>Pol42</t>
  </si>
  <si>
    <t>SVORKA SS, SPOJOVACÍ</t>
  </si>
  <si>
    <t>-364743122</t>
  </si>
  <si>
    <t>Pol43</t>
  </si>
  <si>
    <t>SVORKA SP, PŘIPOJOVACÍ</t>
  </si>
  <si>
    <t>479063041</t>
  </si>
  <si>
    <t>Pol44</t>
  </si>
  <si>
    <t>SVORKA SU, UNIVERZÁLNÍ</t>
  </si>
  <si>
    <t>-829501933</t>
  </si>
  <si>
    <t>Pol45</t>
  </si>
  <si>
    <t>SVORKA ZEMNÍCÍ ZSA 16</t>
  </si>
  <si>
    <t>1451940398</t>
  </si>
  <si>
    <t>Pol46</t>
  </si>
  <si>
    <t xml:space="preserve">ZENÍCÍ PÁSEK PRO ZSA 16,  Cu DL. 0,5 M</t>
  </si>
  <si>
    <t>1650702418</t>
  </si>
  <si>
    <t>Pol47</t>
  </si>
  <si>
    <t>ZEMNÍCÍ ŠROUB ZS 10 NEBO ZÚP 16</t>
  </si>
  <si>
    <t>510951440</t>
  </si>
  <si>
    <t>Pol48</t>
  </si>
  <si>
    <t>EVIPOTENCIÁLNÍ SVORKOVNICE EPS 2, S KRYTEM</t>
  </si>
  <si>
    <t>1395850619</t>
  </si>
  <si>
    <t>Pol49</t>
  </si>
  <si>
    <t>OCHRANA PROTI KOROZI - ASFALTOVÝ SPREJ</t>
  </si>
  <si>
    <t>1582761846</t>
  </si>
  <si>
    <t>D3</t>
  </si>
  <si>
    <t>SVÍTIDLA VČ. ZDROJŮ</t>
  </si>
  <si>
    <t>Pol50</t>
  </si>
  <si>
    <t xml:space="preserve">P - SVÍTIDLO PŘÍSAZNÉ, LINEÁRNÍ, LED 40 W, 6410 lm, IP 65,  DL. 1600 MM, PRŮMYSLOVÉ, VM ELEKTRO - výkon svítidla bude upřesněn výpočtem</t>
  </si>
  <si>
    <t>-211350940</t>
  </si>
  <si>
    <t>Pol51</t>
  </si>
  <si>
    <t xml:space="preserve">VO1 - SVÍTIDLO ULIČNÍ NA VÝLOŽNÍK, LED 50 W, IP 66, HLUBOKÁ VYZAŘOVACÍ CHARAKTERISTIKA,  TYP: Icona-XS-50W-3070-A5</t>
  </si>
  <si>
    <t>-1513249353</t>
  </si>
  <si>
    <t>Pol52</t>
  </si>
  <si>
    <t>DRŽÁK NÁSTĚNNÝ DVO-200 20CM 245039902 60MM</t>
  </si>
  <si>
    <t>-382115887</t>
  </si>
  <si>
    <t>Pol53</t>
  </si>
  <si>
    <t xml:space="preserve">N1 - SVÍTIDLO NOUZOVÉ, PROTIPANICKÉ, KORIDOR,  AUTONOMNÍ 1 HOD, CENTRÁLNÍ MONITORING CABLECOM,  TYP 19461, BEGHELLI</t>
  </si>
  <si>
    <t>-1341487269</t>
  </si>
  <si>
    <t>Pol54</t>
  </si>
  <si>
    <t xml:space="preserve">N1 - SVÍTIDLO NOUZOVÉ, ORIENTAČNÍ, PIKTOGRAM, AUTONOMNÍ 1 HOD, CENTRÁLNÍ MONITORING CABLECOM,  TYP 19460+4682, BEGHELLI</t>
  </si>
  <si>
    <t>676159886</t>
  </si>
  <si>
    <t>Pol55</t>
  </si>
  <si>
    <t>ŘÍDÍCÍ JEDNOTKA MONITORINGU NOUZOVÝCH SVÍTIDEL, TYP: 20151, BEGHELLI</t>
  </si>
  <si>
    <t>-155538635</t>
  </si>
  <si>
    <t>D4</t>
  </si>
  <si>
    <t>ELEKTROMONTÁŽE - MONTÁŽNÍ PRÁCE</t>
  </si>
  <si>
    <t>Pol57</t>
  </si>
  <si>
    <t>MONTÁŽNÍ PRÁCE DLE KAPITOLY "MATERIÁL NOSNÝ"</t>
  </si>
  <si>
    <t>179863039</t>
  </si>
  <si>
    <t>Pol58</t>
  </si>
  <si>
    <t>MONTÁŽ SVÍTIDLA PŘÍSAZNÉHO</t>
  </si>
  <si>
    <t>-636755442</t>
  </si>
  <si>
    <t>Pol59</t>
  </si>
  <si>
    <t>MONTÁŽ SVÍTIDLA NA VÝLOŽNÍK</t>
  </si>
  <si>
    <t>391172695</t>
  </si>
  <si>
    <t>Pol60</t>
  </si>
  <si>
    <t>MONTÁŽ ROZVADĚČE DO 200 KG</t>
  </si>
  <si>
    <t>-1622632482</t>
  </si>
  <si>
    <t>Pol62</t>
  </si>
  <si>
    <t>PŘIDRUŽENÉ PRACOVNÍ VÝKONY</t>
  </si>
  <si>
    <t>1841446284</t>
  </si>
  <si>
    <t>Pol63</t>
  </si>
  <si>
    <t>UKONČENÍ VODIČŮ V ROZVADĚČI</t>
  </si>
  <si>
    <t>1255574680</t>
  </si>
  <si>
    <t>D7</t>
  </si>
  <si>
    <t>ROZVADĚČ RM</t>
  </si>
  <si>
    <t>Pol87</t>
  </si>
  <si>
    <t>KOMPLETACE ROZVADĚČE</t>
  </si>
  <si>
    <t>-1869210468</t>
  </si>
  <si>
    <t>D8</t>
  </si>
  <si>
    <t>DOPRAVA</t>
  </si>
  <si>
    <t>Pol88</t>
  </si>
  <si>
    <t xml:space="preserve">MIMOSTAVENIŠTNÍ DOPRAVA DLE KAPITOLY  "DODÁVKA ROZVADĚČŮ"</t>
  </si>
  <si>
    <t>741321846</t>
  </si>
  <si>
    <t>Pol89</t>
  </si>
  <si>
    <t xml:space="preserve">VNITROSTAVENIŠTNÍ DOPRAVA DLE KAPITOLY  "DODÁVKA ROZVADĚČŮ"</t>
  </si>
  <si>
    <t>2086576010</t>
  </si>
  <si>
    <t>D9</t>
  </si>
  <si>
    <t>ZEMNÍ PRÁCE</t>
  </si>
  <si>
    <t>Pol90</t>
  </si>
  <si>
    <t>VYTYČENÍ TRASY KABELOVÉHO VEDENÍ</t>
  </si>
  <si>
    <t>2127702429</t>
  </si>
  <si>
    <t>460162113</t>
  </si>
  <si>
    <t>Hloubení kabelových rýh ručně včetně urovnání dna s přemístěním výkopku do vzdálenosti 3 m od okraje jámy nebo s naložením na dopravní prostředek ostatních rozměrů v hornině třídy těžitelnosti II skupiny 4</t>
  </si>
  <si>
    <t>-166163890</t>
  </si>
  <si>
    <t>" pro připojení nového rozvaděče " 2,5</t>
  </si>
  <si>
    <t>460432113</t>
  </si>
  <si>
    <t>Zásyp kabelových rýh ručně s přemístění sypaniny ze vzdálenosti do 10 m, s uložením výkopku ve vrstvách včetně zhutnění a úpravy povrchu ostatních rozměrů z horniny třídy těžitelnosti II skupiny 4</t>
  </si>
  <si>
    <t>930405445</t>
  </si>
  <si>
    <t>58331200</t>
  </si>
  <si>
    <t>štěrkopísek netříděný</t>
  </si>
  <si>
    <t>256</t>
  </si>
  <si>
    <t>562804100</t>
  </si>
  <si>
    <t>2,5*2 'Přepočtené koeficientem množství</t>
  </si>
  <si>
    <t>4605411Z</t>
  </si>
  <si>
    <t>Úprava pláně strojně v hornině třídy těžitelnosti I skupiny 1 až 3 se zhutněním</t>
  </si>
  <si>
    <t>1954669428</t>
  </si>
  <si>
    <t>4605411Z1</t>
  </si>
  <si>
    <t>701253881</t>
  </si>
  <si>
    <t>2,5*5 'Přepočtené koeficientem množství</t>
  </si>
  <si>
    <t>4606612R</t>
  </si>
  <si>
    <t>Kabelové lože z písku včetně podsypu, zhutnění a urovnání povrchu pro kabely nn zakryté cihlami, šířky do 15 cm</t>
  </si>
  <si>
    <t>-480960909</t>
  </si>
  <si>
    <t>460671113</t>
  </si>
  <si>
    <t>Výstražné prvky pro krytí kabelů včetně vyrovnání povrchu rýhy, rozvinutí a uložení fólie, šířky přes 25 do 35 cm</t>
  </si>
  <si>
    <t>119916132</t>
  </si>
  <si>
    <t>469981111</t>
  </si>
  <si>
    <t>Přesun hmot pro pomocné stavební práce při elektromontážích dopravní vzdálenost do 1 000 m</t>
  </si>
  <si>
    <t>-2107463023</t>
  </si>
  <si>
    <t>D10</t>
  </si>
  <si>
    <t>HZS - PRÁCE NEZAHRNUTNÉ DO MONTÁŽNÍHO CENÍKU</t>
  </si>
  <si>
    <t>Pol97</t>
  </si>
  <si>
    <t>PRÁCE SPOJENÉ S DEMONTÁŽNÍ STÁV. ZAŘÍZENÍ</t>
  </si>
  <si>
    <t>HOD</t>
  </si>
  <si>
    <t>114835583</t>
  </si>
  <si>
    <t>78</t>
  </si>
  <si>
    <t>Pol99</t>
  </si>
  <si>
    <t xml:space="preserve">PRÁCE SPOJENÉ S NAPOJENÍM NA STÁV. ZAŘÍZENÍ  (VENTILÁTORY, ČIDLA CO ATD.)</t>
  </si>
  <si>
    <t>-1292747365</t>
  </si>
  <si>
    <t>79</t>
  </si>
  <si>
    <t>Pol100</t>
  </si>
  <si>
    <t>PRÁCE SPOJENÉ SE ZABEZPEČENÍM MONTÁŽNÍCH PRACOVIŠŤ</t>
  </si>
  <si>
    <t>-2139715286</t>
  </si>
  <si>
    <t>80</t>
  </si>
  <si>
    <t>Pol101</t>
  </si>
  <si>
    <t>LEŠENÍ, VÝŠKOVÁ PLOŠINA</t>
  </si>
  <si>
    <t>-4523402</t>
  </si>
  <si>
    <t>81</t>
  </si>
  <si>
    <t>Pol102</t>
  </si>
  <si>
    <t>STAVEBNÍ PŘÍPOMOCE (PRŮRAZY ZDIVEM..)</t>
  </si>
  <si>
    <t>-1700020838</t>
  </si>
  <si>
    <t>82</t>
  </si>
  <si>
    <t>Pol103</t>
  </si>
  <si>
    <t xml:space="preserve">PRÁCE SPOJENÉ S OŽIVENÍM RELÉ MONITORINGU  NOUZOVÉHO OSVĚTLENÍ TECHNIKEM BEGHELLI</t>
  </si>
  <si>
    <t>-827048937</t>
  </si>
  <si>
    <t>83</t>
  </si>
  <si>
    <t>Pol104</t>
  </si>
  <si>
    <t>DOKUMENTACE SKUTEČNÉHO PROVEDENÍ</t>
  </si>
  <si>
    <t>-1190609677</t>
  </si>
  <si>
    <t>D11</t>
  </si>
  <si>
    <t>HZS - REVIZE</t>
  </si>
  <si>
    <t>84</t>
  </si>
  <si>
    <t>Pol105</t>
  </si>
  <si>
    <t>PROVEDENÍ VÝCHOZÍ REVIZE A VYPRACOVÁNÍ REVIZNÍ ZPRÁVY</t>
  </si>
  <si>
    <t>-1912692229</t>
  </si>
  <si>
    <t>D12</t>
  </si>
  <si>
    <t>OSTATNÍ NÁKLADY</t>
  </si>
  <si>
    <t>85</t>
  </si>
  <si>
    <t>Pol106</t>
  </si>
  <si>
    <t>ODVOZ A LIKVIDACE MATERIÁLU Z DEMONTÁŽÍ (ROZVADĚČE, POJ. SKŘÍNĚ, SVÍTIDLA, KABEL. ŽLABY, KABELY, PŘÍSTROJE ATD.¨)</t>
  </si>
  <si>
    <t>-69883670</t>
  </si>
  <si>
    <t>86</t>
  </si>
  <si>
    <t>Pol107</t>
  </si>
  <si>
    <t>ODVOZ A LIKVIDACE OBALOVÉHO MATERIÁLU NOVĚ INSTALOVANÝCH SVÍTIDEL, PŘÍSTROJŮ ATD.</t>
  </si>
  <si>
    <t>-1094264396</t>
  </si>
  <si>
    <t>87</t>
  </si>
  <si>
    <t>Pol108</t>
  </si>
  <si>
    <t>PRÁCE SPOJENÉ S PRAVIDELNÝM ÚKLIDEM STAVENIŠTĚ</t>
  </si>
  <si>
    <t>-1986655724</t>
  </si>
  <si>
    <t>88</t>
  </si>
  <si>
    <t>-765743452</t>
  </si>
  <si>
    <t>89</t>
  </si>
  <si>
    <t>HZS3132</t>
  </si>
  <si>
    <t>Hodinové zúčtovací sazby montáží technologických zařízení při externích montážích elektromontér VN a VVN odborný</t>
  </si>
  <si>
    <t>-1009078435</t>
  </si>
  <si>
    <t>SEZNAM FIGUR</t>
  </si>
  <si>
    <t>Výměra</t>
  </si>
  <si>
    <t>" kolem oken š. ostění cca 0,2 m " (3,75+1,20)*2*0,2*11 + " zazděné okno " (3,75+1,20)*2*0,2</t>
  </si>
  <si>
    <t>" sloupy ve stěnách " (0,40+2*0,16)*4,65*4</t>
  </si>
  <si>
    <t>Použití figury:</t>
  </si>
  <si>
    <t>Vápenocementová štuková omítka ostění nebo nadpraží</t>
  </si>
  <si>
    <t>Penetrační disperzní nátěr vnitřních ostění</t>
  </si>
  <si>
    <t>Očištění ploch tlakovou vodou</t>
  </si>
  <si>
    <t>Penetrační akrylátový nátěr hladkých, tenkovrstvých zrnitých nebo štukových omítek</t>
  </si>
  <si>
    <t>Oprášení (ometení ) podkladu v místnostech v přes 3,80 do 5,00 m</t>
  </si>
  <si>
    <t>Jednonásobné pačokování v místnostech v přes 3,80 do 5,00 m</t>
  </si>
  <si>
    <t>Otlučení (osekání) vnitřní vápenné nebo vápenocementové omítky stěn v rozsahu přes 50 do 100 %</t>
  </si>
  <si>
    <t>(0,46+0,38)*2*48,0</t>
  </si>
  <si>
    <t>Cementový postřik vnitřních sloupů a průvlaků</t>
  </si>
  <si>
    <t>Otlučení (osekání) cementových omítek vnitřních stěn v rozsahu do 100 %</t>
  </si>
  <si>
    <t>Reprofilace stěn cementovou sanační maltou tl přes 20 do 30 mm</t>
  </si>
  <si>
    <t>(0,8+0,45)*2*3,81*11</t>
  </si>
  <si>
    <t>(0,43+0,47)*2*3,83*11</t>
  </si>
  <si>
    <t xml:space="preserve">Cementový postřik vnějších sloupů </t>
  </si>
  <si>
    <t>Vápenocementová omítka štuková dvouvrstvá vnějších pilířů nebo sloupů nanášená ručně</t>
  </si>
  <si>
    <t>Bourání kontaktního zateplení z polystyrenových desek tl do 60 mm včetně probarvené omítky</t>
  </si>
  <si>
    <t xml:space="preserve">" odpočet vrat  " -3,60*3,85*3</t>
  </si>
  <si>
    <t>" odpočet oken " -3,75*1,20*11</t>
  </si>
  <si>
    <t>Vyrovnání nerovného povrchu zdiva tl do 30 mm maltou</t>
  </si>
  <si>
    <t xml:space="preserve">Cementový postřik vnitřních stěn </t>
  </si>
  <si>
    <t xml:space="preserve">Penetrační disperzní nátěr vnitřních stěn </t>
  </si>
  <si>
    <t>3,60*3,85*3</t>
  </si>
  <si>
    <t>Zdivo tepelněizolační z pórobetonových tvárnic do P2 do 400 kg/m3 U přes 0,18 do 0,22, tl zdiva 450 mm</t>
  </si>
  <si>
    <t>Pletivo sklovláknité vnitřních stěn vtlačené do tmelu</t>
  </si>
  <si>
    <t>Sklovláknité pletivo vnějších stěn vtlačené do tmelu</t>
  </si>
  <si>
    <t>" čelní strana nad pilíři " 48,6*0,6 + " krajní sloupy, 2 ks " (0,45+0,43*2)*3,8*2</t>
  </si>
  <si>
    <t>" zadní strana " 48,6*4,65</t>
  </si>
  <si>
    <t>" boční strana bez štítu " 21,6*4,65</t>
  </si>
  <si>
    <t>" zadní strana se štítem " 21,6*4,65 + 21,6/2*(0,8+3,0)/2*2</t>
  </si>
  <si>
    <t>" odpočet oken " -3,75*1,2*11</t>
  </si>
  <si>
    <t>Oprava vnější vápenocementové omítky s celoplošným přeštukováním členitosti 1 v rozsahu přes 65 do 80 %</t>
  </si>
  <si>
    <t>Očištění vnějších ploch tlakovou vodou</t>
  </si>
  <si>
    <t>Otlučení (osekání) vnější vápenné nebo vápenocementové omítky stupně členitosti 1 a 2 v rozsahu přes 65 do 80 %</t>
  </si>
  <si>
    <t>" sloupy ve stěnách " (0,40+2*0,16)*4,65*3</t>
  </si>
  <si>
    <t>" kolem oken " (3,75+2*1,2)*11*0,2</t>
  </si>
  <si>
    <t>Oprava vnější vápenocementové omítky s celoplošným přeštukováním členitosti 1 v rozsahu přes 80 do 100 %</t>
  </si>
  <si>
    <t>Sklovláknité pletivo vnějších ostění vtlačené do tmelu</t>
  </si>
  <si>
    <t>Otlučení (osekání) vnější vápenné nebo vápenocementové omítky stupně členitosti 1 a 2 v rozsahu přes 80 do 100 %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</si>
</sst>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4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6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8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8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8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24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25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8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8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24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25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33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33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ROUND(AG94,0)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0)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0)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0)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0)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0)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0)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0)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SAKO Brno - Oprava haly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ROUND(SUM(AG95:AG99),0)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ROUND(SUM(AS95:AS99),0)</f>
        <v>0</v>
      </c>
      <c r="AT94" s="115">
        <f>ROUND(SUM(AV94:AW94),0)</f>
        <v>0</v>
      </c>
      <c r="AU94" s="116">
        <f>ROUND(SUM(AU95:AU99),5)</f>
        <v>0</v>
      </c>
      <c r="AV94" s="115">
        <f>ROUND(AZ94*L29,0)</f>
        <v>0</v>
      </c>
      <c r="AW94" s="115">
        <f>ROUND(BA94*L30,0)</f>
        <v>0</v>
      </c>
      <c r="AX94" s="115">
        <f>ROUND(BB94*L29,0)</f>
        <v>0</v>
      </c>
      <c r="AY94" s="115">
        <f>ROUND(BC94*L30,0)</f>
        <v>0</v>
      </c>
      <c r="AZ94" s="115">
        <f>ROUND(SUM(AZ95:AZ99),0)</f>
        <v>0</v>
      </c>
      <c r="BA94" s="115">
        <f>ROUND(SUM(BA95:BA99),0)</f>
        <v>0</v>
      </c>
      <c r="BB94" s="115">
        <f>ROUND(SUM(BB95:BB99),0)</f>
        <v>0</v>
      </c>
      <c r="BC94" s="115">
        <f>ROUND(SUM(BC95:BC99),0)</f>
        <v>0</v>
      </c>
      <c r="BD94" s="117">
        <f>ROUND(SUM(BD95:BD99),0)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33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Oprava omítek, výměna...'!J32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ROUND(SUM(AV95:AW95),0)</f>
        <v>0</v>
      </c>
      <c r="AU95" s="130">
        <f>'1 - Oprava omítek, výměna...'!P140</f>
        <v>0</v>
      </c>
      <c r="AV95" s="129">
        <f>'1 - Oprava omítek, výměna...'!J35</f>
        <v>0</v>
      </c>
      <c r="AW95" s="129">
        <f>'1 - Oprava omítek, výměna...'!J36</f>
        <v>0</v>
      </c>
      <c r="AX95" s="129">
        <f>'1 - Oprava omítek, výměna...'!J37</f>
        <v>0</v>
      </c>
      <c r="AY95" s="129">
        <f>'1 - Oprava omítek, výměna...'!J38</f>
        <v>0</v>
      </c>
      <c r="AZ95" s="129">
        <f>'1 - Oprava omítek, výměna...'!F35</f>
        <v>0</v>
      </c>
      <c r="BA95" s="129">
        <f>'1 - Oprava omítek, výměna...'!F36</f>
        <v>0</v>
      </c>
      <c r="BB95" s="129">
        <f>'1 - Oprava omítek, výměna...'!F37</f>
        <v>0</v>
      </c>
      <c r="BC95" s="129">
        <f>'1 - Oprava omítek, výměna...'!F38</f>
        <v>0</v>
      </c>
      <c r="BD95" s="131">
        <f>'1 - Oprava omítek, výměna...'!F39</f>
        <v>0</v>
      </c>
      <c r="BE95" s="7"/>
      <c r="BT95" s="132" t="s">
        <v>33</v>
      </c>
      <c r="BV95" s="132" t="s">
        <v>78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80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'2 - Vnitřní drenáž 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ROUND(SUM(AV96:AW96),0)</f>
        <v>0</v>
      </c>
      <c r="AU96" s="130">
        <f>'2 - Vnitřní drenáž '!P138</f>
        <v>0</v>
      </c>
      <c r="AV96" s="129">
        <f>'2 - Vnitřní drenáž '!J35</f>
        <v>0</v>
      </c>
      <c r="AW96" s="129">
        <f>'2 - Vnitřní drenáž '!J36</f>
        <v>0</v>
      </c>
      <c r="AX96" s="129">
        <f>'2 - Vnitřní drenáž '!J37</f>
        <v>0</v>
      </c>
      <c r="AY96" s="129">
        <f>'2 - Vnitřní drenáž '!J38</f>
        <v>0</v>
      </c>
      <c r="AZ96" s="129">
        <f>'2 - Vnitřní drenáž '!F35</f>
        <v>0</v>
      </c>
      <c r="BA96" s="129">
        <f>'2 - Vnitřní drenáž '!F36</f>
        <v>0</v>
      </c>
      <c r="BB96" s="129">
        <f>'2 - Vnitřní drenáž '!F37</f>
        <v>0</v>
      </c>
      <c r="BC96" s="129">
        <f>'2 - Vnitřní drenáž '!F38</f>
        <v>0</v>
      </c>
      <c r="BD96" s="131">
        <f>'2 - Vnitřní drenáž '!F39</f>
        <v>0</v>
      </c>
      <c r="BE96" s="7"/>
      <c r="BT96" s="132" t="s">
        <v>33</v>
      </c>
      <c r="BV96" s="132" t="s">
        <v>78</v>
      </c>
      <c r="BW96" s="132" t="s">
        <v>86</v>
      </c>
      <c r="BX96" s="132" t="s">
        <v>5</v>
      </c>
      <c r="CL96" s="132" t="s">
        <v>1</v>
      </c>
      <c r="CM96" s="132" t="s">
        <v>84</v>
      </c>
    </row>
    <row r="97" s="7" customFormat="1" ht="16.5" customHeight="1">
      <c r="A97" s="120" t="s">
        <v>80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'3 - Oprava fasády a venko...'!J32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ROUND(SUM(AV97:AW97),0)</f>
        <v>0</v>
      </c>
      <c r="AU97" s="130">
        <f>'3 - Oprava fasády a venko...'!P136</f>
        <v>0</v>
      </c>
      <c r="AV97" s="129">
        <f>'3 - Oprava fasády a venko...'!J35</f>
        <v>0</v>
      </c>
      <c r="AW97" s="129">
        <f>'3 - Oprava fasády a venko...'!J36</f>
        <v>0</v>
      </c>
      <c r="AX97" s="129">
        <f>'3 - Oprava fasády a venko...'!J37</f>
        <v>0</v>
      </c>
      <c r="AY97" s="129">
        <f>'3 - Oprava fasády a venko...'!J38</f>
        <v>0</v>
      </c>
      <c r="AZ97" s="129">
        <f>'3 - Oprava fasády a venko...'!F35</f>
        <v>0</v>
      </c>
      <c r="BA97" s="129">
        <f>'3 - Oprava fasády a venko...'!F36</f>
        <v>0</v>
      </c>
      <c r="BB97" s="129">
        <f>'3 - Oprava fasády a venko...'!F37</f>
        <v>0</v>
      </c>
      <c r="BC97" s="129">
        <f>'3 - Oprava fasády a venko...'!F38</f>
        <v>0</v>
      </c>
      <c r="BD97" s="131">
        <f>'3 - Oprava fasády a venko...'!F39</f>
        <v>0</v>
      </c>
      <c r="BE97" s="7"/>
      <c r="BT97" s="132" t="s">
        <v>33</v>
      </c>
      <c r="BV97" s="132" t="s">
        <v>78</v>
      </c>
      <c r="BW97" s="132" t="s">
        <v>89</v>
      </c>
      <c r="BX97" s="132" t="s">
        <v>5</v>
      </c>
      <c r="CL97" s="132" t="s">
        <v>1</v>
      </c>
      <c r="CM97" s="132" t="s">
        <v>84</v>
      </c>
    </row>
    <row r="98" s="7" customFormat="1" ht="16.5" customHeight="1">
      <c r="A98" s="120" t="s">
        <v>80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'4 - Venkovní plochy u haly '!J32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82</v>
      </c>
      <c r="AR98" s="127"/>
      <c r="AS98" s="128">
        <v>0</v>
      </c>
      <c r="AT98" s="129">
        <f>ROUND(SUM(AV98:AW98),0)</f>
        <v>0</v>
      </c>
      <c r="AU98" s="130">
        <f>'4 - Venkovní plochy u haly '!P134</f>
        <v>0</v>
      </c>
      <c r="AV98" s="129">
        <f>'4 - Venkovní plochy u haly '!J35</f>
        <v>0</v>
      </c>
      <c r="AW98" s="129">
        <f>'4 - Venkovní plochy u haly '!J36</f>
        <v>0</v>
      </c>
      <c r="AX98" s="129">
        <f>'4 - Venkovní plochy u haly '!J37</f>
        <v>0</v>
      </c>
      <c r="AY98" s="129">
        <f>'4 - Venkovní plochy u haly '!J38</f>
        <v>0</v>
      </c>
      <c r="AZ98" s="129">
        <f>'4 - Venkovní plochy u haly '!F35</f>
        <v>0</v>
      </c>
      <c r="BA98" s="129">
        <f>'4 - Venkovní plochy u haly '!F36</f>
        <v>0</v>
      </c>
      <c r="BB98" s="129">
        <f>'4 - Venkovní plochy u haly '!F37</f>
        <v>0</v>
      </c>
      <c r="BC98" s="129">
        <f>'4 - Venkovní plochy u haly '!F38</f>
        <v>0</v>
      </c>
      <c r="BD98" s="131">
        <f>'4 - Venkovní plochy u haly '!F39</f>
        <v>0</v>
      </c>
      <c r="BE98" s="7"/>
      <c r="BT98" s="132" t="s">
        <v>33</v>
      </c>
      <c r="BV98" s="132" t="s">
        <v>78</v>
      </c>
      <c r="BW98" s="132" t="s">
        <v>92</v>
      </c>
      <c r="BX98" s="132" t="s">
        <v>5</v>
      </c>
      <c r="CL98" s="132" t="s">
        <v>1</v>
      </c>
      <c r="CM98" s="132" t="s">
        <v>84</v>
      </c>
    </row>
    <row r="99" s="7" customFormat="1" ht="16.5" customHeight="1">
      <c r="A99" s="120" t="s">
        <v>80</v>
      </c>
      <c r="B99" s="121"/>
      <c r="C99" s="122"/>
      <c r="D99" s="123" t="s">
        <v>93</v>
      </c>
      <c r="E99" s="123"/>
      <c r="F99" s="123"/>
      <c r="G99" s="123"/>
      <c r="H99" s="123"/>
      <c r="I99" s="124"/>
      <c r="J99" s="123" t="s">
        <v>94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'5 - Oprava elektroinstalace'!J32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82</v>
      </c>
      <c r="AR99" s="127"/>
      <c r="AS99" s="133">
        <v>0</v>
      </c>
      <c r="AT99" s="134">
        <f>ROUND(SUM(AV99:AW99),0)</f>
        <v>0</v>
      </c>
      <c r="AU99" s="135">
        <f>'5 - Oprava elektroinstalace'!P145</f>
        <v>0</v>
      </c>
      <c r="AV99" s="134">
        <f>'5 - Oprava elektroinstalace'!J35</f>
        <v>0</v>
      </c>
      <c r="AW99" s="134">
        <f>'5 - Oprava elektroinstalace'!J36</f>
        <v>0</v>
      </c>
      <c r="AX99" s="134">
        <f>'5 - Oprava elektroinstalace'!J37</f>
        <v>0</v>
      </c>
      <c r="AY99" s="134">
        <f>'5 - Oprava elektroinstalace'!J38</f>
        <v>0</v>
      </c>
      <c r="AZ99" s="134">
        <f>'5 - Oprava elektroinstalace'!F35</f>
        <v>0</v>
      </c>
      <c r="BA99" s="134">
        <f>'5 - Oprava elektroinstalace'!F36</f>
        <v>0</v>
      </c>
      <c r="BB99" s="134">
        <f>'5 - Oprava elektroinstalace'!F37</f>
        <v>0</v>
      </c>
      <c r="BC99" s="134">
        <f>'5 - Oprava elektroinstalace'!F38</f>
        <v>0</v>
      </c>
      <c r="BD99" s="136">
        <f>'5 - Oprava elektroinstalace'!F39</f>
        <v>0</v>
      </c>
      <c r="BE99" s="7"/>
      <c r="BT99" s="132" t="s">
        <v>33</v>
      </c>
      <c r="BV99" s="132" t="s">
        <v>78</v>
      </c>
      <c r="BW99" s="132" t="s">
        <v>95</v>
      </c>
      <c r="BX99" s="132" t="s">
        <v>5</v>
      </c>
      <c r="CL99" s="132" t="s">
        <v>1</v>
      </c>
      <c r="CM99" s="132" t="s">
        <v>84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NAhL7GMHSsLTy+PEqZLQoitM6lyTuudUjd9X29KurVd1Fn0rZTLwC6Bhk1GtTL2LUC80GtlbCHv+UjLxOBce4w==" hashValue="t/GF+P/zCcuZYX0uqCVtza4u/6dNm7TFPkvGCTwhtU5wqHiyLzER6vUyFHkmyF420v+1m2f7Ol6Iq8Z+YM0sc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Oprava omítek, výměna...'!C2" display="/"/>
    <hyperlink ref="A96" location="'2 - Vnitřní drenáž '!C2" display="/"/>
    <hyperlink ref="A97" location="'3 - Oprava fasády a venko...'!C2" display="/"/>
    <hyperlink ref="A98" location="'4 - Venkovní plochy u haly '!C2" display="/"/>
    <hyperlink ref="A99" location="'5 - Oprava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  <c r="AZ2" s="137" t="s">
        <v>96</v>
      </c>
      <c r="BA2" s="137" t="s">
        <v>97</v>
      </c>
      <c r="BB2" s="137" t="s">
        <v>98</v>
      </c>
      <c r="BC2" s="137" t="s">
        <v>99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  <c r="AZ3" s="137" t="s">
        <v>100</v>
      </c>
      <c r="BA3" s="137" t="s">
        <v>101</v>
      </c>
      <c r="BB3" s="137" t="s">
        <v>98</v>
      </c>
      <c r="BC3" s="137" t="s">
        <v>102</v>
      </c>
      <c r="BD3" s="137" t="s">
        <v>87</v>
      </c>
    </row>
    <row r="4" s="1" customFormat="1" ht="24.96" customHeight="1">
      <c r="B4" s="21"/>
      <c r="D4" s="140" t="s">
        <v>103</v>
      </c>
      <c r="L4" s="21"/>
      <c r="M4" s="141" t="s">
        <v>11</v>
      </c>
      <c r="AT4" s="18" t="s">
        <v>4</v>
      </c>
      <c r="AZ4" s="137" t="s">
        <v>104</v>
      </c>
      <c r="BA4" s="137" t="s">
        <v>105</v>
      </c>
      <c r="BB4" s="137" t="s">
        <v>98</v>
      </c>
      <c r="BC4" s="137" t="s">
        <v>106</v>
      </c>
      <c r="BD4" s="137" t="s">
        <v>87</v>
      </c>
    </row>
    <row r="5" s="1" customFormat="1" ht="6.96" customHeight="1">
      <c r="B5" s="21"/>
      <c r="L5" s="21"/>
      <c r="AZ5" s="137" t="s">
        <v>107</v>
      </c>
      <c r="BA5" s="137" t="s">
        <v>108</v>
      </c>
      <c r="BB5" s="137" t="s">
        <v>98</v>
      </c>
      <c r="BC5" s="137" t="s">
        <v>109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110</v>
      </c>
      <c r="BA6" s="137" t="s">
        <v>111</v>
      </c>
      <c r="BB6" s="137" t="s">
        <v>98</v>
      </c>
      <c r="BC6" s="137" t="s">
        <v>112</v>
      </c>
      <c r="BD6" s="137" t="s">
        <v>87</v>
      </c>
    </row>
    <row r="7" s="1" customFormat="1" ht="16.5" customHeight="1">
      <c r="B7" s="21"/>
      <c r="E7" s="143" t="str">
        <f>'Rekapitulace stavby'!K6</f>
        <v>SAKO Brno - Oprava haly</v>
      </c>
      <c r="F7" s="142"/>
      <c r="G7" s="142"/>
      <c r="H7" s="142"/>
      <c r="L7" s="21"/>
      <c r="AZ7" s="137" t="s">
        <v>113</v>
      </c>
      <c r="BA7" s="137" t="s">
        <v>114</v>
      </c>
      <c r="BB7" s="137" t="s">
        <v>98</v>
      </c>
      <c r="BC7" s="137" t="s">
        <v>115</v>
      </c>
      <c r="BD7" s="137" t="s">
        <v>87</v>
      </c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117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28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5" t="s">
        <v>118</v>
      </c>
      <c r="E30" s="39"/>
      <c r="F30" s="39"/>
      <c r="G30" s="39"/>
      <c r="H30" s="39"/>
      <c r="I30" s="39"/>
      <c r="J30" s="15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3" t="s">
        <v>119</v>
      </c>
      <c r="E31" s="39"/>
      <c r="F31" s="39"/>
      <c r="G31" s="39"/>
      <c r="H31" s="39"/>
      <c r="I31" s="39"/>
      <c r="J31" s="152">
        <f>J113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36</v>
      </c>
      <c r="E32" s="39"/>
      <c r="F32" s="39"/>
      <c r="G32" s="39"/>
      <c r="H32" s="39"/>
      <c r="I32" s="39"/>
      <c r="J32" s="155">
        <f>ROUND(J30 + J31, 0)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1"/>
      <c r="E33" s="151"/>
      <c r="F33" s="151"/>
      <c r="G33" s="151"/>
      <c r="H33" s="151"/>
      <c r="I33" s="151"/>
      <c r="J33" s="151"/>
      <c r="K33" s="15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38</v>
      </c>
      <c r="G34" s="39"/>
      <c r="H34" s="39"/>
      <c r="I34" s="156" t="s">
        <v>37</v>
      </c>
      <c r="J34" s="156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40</v>
      </c>
      <c r="E35" s="142" t="s">
        <v>41</v>
      </c>
      <c r="F35" s="158">
        <f>ROUND((SUM(BE113:BE120) + SUM(BE140:BE311)),  0)</f>
        <v>0</v>
      </c>
      <c r="G35" s="39"/>
      <c r="H35" s="39"/>
      <c r="I35" s="159">
        <v>0.20999999999999999</v>
      </c>
      <c r="J35" s="158">
        <f>ROUND(((SUM(BE113:BE120) + SUM(BE140:BE311))*I35),  0)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2" t="s">
        <v>42</v>
      </c>
      <c r="F36" s="158">
        <f>ROUND((SUM(BF113:BF120) + SUM(BF140:BF311)),  0)</f>
        <v>0</v>
      </c>
      <c r="G36" s="39"/>
      <c r="H36" s="39"/>
      <c r="I36" s="159">
        <v>0.12</v>
      </c>
      <c r="J36" s="158">
        <f>ROUND(((SUM(BF113:BF120) + SUM(BF140:BF311))*I36),  0)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8">
        <f>ROUND((SUM(BG113:BG120) + SUM(BG140:BG311)),  0)</f>
        <v>0</v>
      </c>
      <c r="G37" s="39"/>
      <c r="H37" s="39"/>
      <c r="I37" s="159">
        <v>0.20999999999999999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2" t="s">
        <v>44</v>
      </c>
      <c r="F38" s="158">
        <f>ROUND((SUM(BH113:BH120) + SUM(BH140:BH311)),  0)</f>
        <v>0</v>
      </c>
      <c r="G38" s="39"/>
      <c r="H38" s="39"/>
      <c r="I38" s="159">
        <v>0.12</v>
      </c>
      <c r="J38" s="15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2" t="s">
        <v>45</v>
      </c>
      <c r="F39" s="158">
        <f>ROUND((SUM(BI113:BI120) + SUM(BI140:BI311)),  0)</f>
        <v>0</v>
      </c>
      <c r="G39" s="39"/>
      <c r="H39" s="39"/>
      <c r="I39" s="159">
        <v>0</v>
      </c>
      <c r="J39" s="15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7" t="s">
        <v>49</v>
      </c>
      <c r="E50" s="168"/>
      <c r="F50" s="168"/>
      <c r="G50" s="167" t="s">
        <v>50</v>
      </c>
      <c r="H50" s="168"/>
      <c r="I50" s="168"/>
      <c r="J50" s="168"/>
      <c r="K50" s="168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0"/>
      <c r="J61" s="172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7" t="s">
        <v>53</v>
      </c>
      <c r="E65" s="173"/>
      <c r="F65" s="173"/>
      <c r="G65" s="167" t="s">
        <v>54</v>
      </c>
      <c r="H65" s="173"/>
      <c r="I65" s="173"/>
      <c r="J65" s="173"/>
      <c r="K65" s="17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0"/>
      <c r="J76" s="172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8" t="str">
        <f>E7</f>
        <v>SAKO Brno - Oprava haly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30" customHeight="1">
      <c r="A87" s="39"/>
      <c r="B87" s="40"/>
      <c r="C87" s="41"/>
      <c r="D87" s="41"/>
      <c r="E87" s="77" t="str">
        <f>E9</f>
        <v>1 - Oprava omítek, výměna oken, zazdívka vrat a ostatní vnitřní opravy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9" t="s">
        <v>121</v>
      </c>
      <c r="D94" s="180"/>
      <c r="E94" s="180"/>
      <c r="F94" s="180"/>
      <c r="G94" s="180"/>
      <c r="H94" s="180"/>
      <c r="I94" s="180"/>
      <c r="J94" s="181" t="s">
        <v>122</v>
      </c>
      <c r="K94" s="18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2" t="s">
        <v>123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hidden="1" s="9" customFormat="1" ht="24.96" customHeight="1">
      <c r="A97" s="9"/>
      <c r="B97" s="183"/>
      <c r="C97" s="184"/>
      <c r="D97" s="185" t="s">
        <v>125</v>
      </c>
      <c r="E97" s="186"/>
      <c r="F97" s="186"/>
      <c r="G97" s="186"/>
      <c r="H97" s="186"/>
      <c r="I97" s="186"/>
      <c r="J97" s="187">
        <f>J141</f>
        <v>0</v>
      </c>
      <c r="K97" s="184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9"/>
      <c r="C98" s="190"/>
      <c r="D98" s="191" t="s">
        <v>126</v>
      </c>
      <c r="E98" s="192"/>
      <c r="F98" s="192"/>
      <c r="G98" s="192"/>
      <c r="H98" s="192"/>
      <c r="I98" s="192"/>
      <c r="J98" s="193">
        <f>J142</f>
        <v>0</v>
      </c>
      <c r="K98" s="190"/>
      <c r="L98" s="19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9"/>
      <c r="C99" s="190"/>
      <c r="D99" s="191" t="s">
        <v>127</v>
      </c>
      <c r="E99" s="192"/>
      <c r="F99" s="192"/>
      <c r="G99" s="192"/>
      <c r="H99" s="192"/>
      <c r="I99" s="192"/>
      <c r="J99" s="193">
        <f>J158</f>
        <v>0</v>
      </c>
      <c r="K99" s="190"/>
      <c r="L99" s="19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9"/>
      <c r="C100" s="190"/>
      <c r="D100" s="191" t="s">
        <v>128</v>
      </c>
      <c r="E100" s="192"/>
      <c r="F100" s="192"/>
      <c r="G100" s="192"/>
      <c r="H100" s="192"/>
      <c r="I100" s="192"/>
      <c r="J100" s="193">
        <f>J194</f>
        <v>0</v>
      </c>
      <c r="K100" s="190"/>
      <c r="L100" s="19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9"/>
      <c r="C101" s="190"/>
      <c r="D101" s="191" t="s">
        <v>129</v>
      </c>
      <c r="E101" s="192"/>
      <c r="F101" s="192"/>
      <c r="G101" s="192"/>
      <c r="H101" s="192"/>
      <c r="I101" s="192"/>
      <c r="J101" s="193">
        <f>J241</f>
        <v>0</v>
      </c>
      <c r="K101" s="190"/>
      <c r="L101" s="19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9"/>
      <c r="C102" s="190"/>
      <c r="D102" s="191" t="s">
        <v>130</v>
      </c>
      <c r="E102" s="192"/>
      <c r="F102" s="192"/>
      <c r="G102" s="192"/>
      <c r="H102" s="192"/>
      <c r="I102" s="192"/>
      <c r="J102" s="193">
        <f>J251</f>
        <v>0</v>
      </c>
      <c r="K102" s="190"/>
      <c r="L102" s="19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3"/>
      <c r="C103" s="184"/>
      <c r="D103" s="185" t="s">
        <v>131</v>
      </c>
      <c r="E103" s="186"/>
      <c r="F103" s="186"/>
      <c r="G103" s="186"/>
      <c r="H103" s="186"/>
      <c r="I103" s="186"/>
      <c r="J103" s="187">
        <f>J253</f>
        <v>0</v>
      </c>
      <c r="K103" s="184"/>
      <c r="L103" s="18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9"/>
      <c r="C104" s="190"/>
      <c r="D104" s="191" t="s">
        <v>132</v>
      </c>
      <c r="E104" s="192"/>
      <c r="F104" s="192"/>
      <c r="G104" s="192"/>
      <c r="H104" s="192"/>
      <c r="I104" s="192"/>
      <c r="J104" s="193">
        <f>J254</f>
        <v>0</v>
      </c>
      <c r="K104" s="190"/>
      <c r="L104" s="19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9"/>
      <c r="C105" s="190"/>
      <c r="D105" s="191" t="s">
        <v>133</v>
      </c>
      <c r="E105" s="192"/>
      <c r="F105" s="192"/>
      <c r="G105" s="192"/>
      <c r="H105" s="192"/>
      <c r="I105" s="192"/>
      <c r="J105" s="193">
        <f>J265</f>
        <v>0</v>
      </c>
      <c r="K105" s="190"/>
      <c r="L105" s="19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9"/>
      <c r="C106" s="190"/>
      <c r="D106" s="191" t="s">
        <v>134</v>
      </c>
      <c r="E106" s="192"/>
      <c r="F106" s="192"/>
      <c r="G106" s="192"/>
      <c r="H106" s="192"/>
      <c r="I106" s="192"/>
      <c r="J106" s="193">
        <f>J269</f>
        <v>0</v>
      </c>
      <c r="K106" s="190"/>
      <c r="L106" s="19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9"/>
      <c r="C107" s="190"/>
      <c r="D107" s="191" t="s">
        <v>135</v>
      </c>
      <c r="E107" s="192"/>
      <c r="F107" s="192"/>
      <c r="G107" s="192"/>
      <c r="H107" s="192"/>
      <c r="I107" s="192"/>
      <c r="J107" s="193">
        <f>J282</f>
        <v>0</v>
      </c>
      <c r="K107" s="190"/>
      <c r="L107" s="19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9"/>
      <c r="C108" s="190"/>
      <c r="D108" s="191" t="s">
        <v>136</v>
      </c>
      <c r="E108" s="192"/>
      <c r="F108" s="192"/>
      <c r="G108" s="192"/>
      <c r="H108" s="192"/>
      <c r="I108" s="192"/>
      <c r="J108" s="193">
        <f>J292</f>
        <v>0</v>
      </c>
      <c r="K108" s="190"/>
      <c r="L108" s="19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9"/>
      <c r="C109" s="190"/>
      <c r="D109" s="191" t="s">
        <v>137</v>
      </c>
      <c r="E109" s="192"/>
      <c r="F109" s="192"/>
      <c r="G109" s="192"/>
      <c r="H109" s="192"/>
      <c r="I109" s="192"/>
      <c r="J109" s="193">
        <f>J307</f>
        <v>0</v>
      </c>
      <c r="K109" s="190"/>
      <c r="L109" s="19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83"/>
      <c r="C110" s="184"/>
      <c r="D110" s="185" t="s">
        <v>138</v>
      </c>
      <c r="E110" s="186"/>
      <c r="F110" s="186"/>
      <c r="G110" s="186"/>
      <c r="H110" s="186"/>
      <c r="I110" s="186"/>
      <c r="J110" s="187">
        <f>J310</f>
        <v>0</v>
      </c>
      <c r="K110" s="184"/>
      <c r="L110" s="188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hidden="1" s="2" customFormat="1" ht="29.28" customHeight="1">
      <c r="A113" s="39"/>
      <c r="B113" s="40"/>
      <c r="C113" s="182" t="s">
        <v>139</v>
      </c>
      <c r="D113" s="41"/>
      <c r="E113" s="41"/>
      <c r="F113" s="41"/>
      <c r="G113" s="41"/>
      <c r="H113" s="41"/>
      <c r="I113" s="41"/>
      <c r="J113" s="195">
        <f>ROUND(J114 + J115 + J116 + J117 + J118 + J119,0)</f>
        <v>0</v>
      </c>
      <c r="K113" s="41"/>
      <c r="L113" s="64"/>
      <c r="N113" s="196" t="s">
        <v>40</v>
      </c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hidden="1" s="2" customFormat="1" ht="18" customHeight="1">
      <c r="A114" s="39"/>
      <c r="B114" s="40"/>
      <c r="C114" s="41"/>
      <c r="D114" s="197" t="s">
        <v>140</v>
      </c>
      <c r="E114" s="198"/>
      <c r="F114" s="198"/>
      <c r="G114" s="41"/>
      <c r="H114" s="41"/>
      <c r="I114" s="41"/>
      <c r="J114" s="199">
        <v>0</v>
      </c>
      <c r="K114" s="41"/>
      <c r="L114" s="200"/>
      <c r="M114" s="201"/>
      <c r="N114" s="202" t="s">
        <v>41</v>
      </c>
      <c r="O114" s="201"/>
      <c r="P114" s="201"/>
      <c r="Q114" s="201"/>
      <c r="R114" s="201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4" t="s">
        <v>141</v>
      </c>
      <c r="AZ114" s="201"/>
      <c r="BA114" s="201"/>
      <c r="BB114" s="201"/>
      <c r="BC114" s="201"/>
      <c r="BD114" s="201"/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204" t="s">
        <v>33</v>
      </c>
      <c r="BK114" s="201"/>
      <c r="BL114" s="201"/>
      <c r="BM114" s="201"/>
    </row>
    <row r="115" hidden="1" s="2" customFormat="1" ht="18" customHeight="1">
      <c r="A115" s="39"/>
      <c r="B115" s="40"/>
      <c r="C115" s="41"/>
      <c r="D115" s="197" t="s">
        <v>142</v>
      </c>
      <c r="E115" s="198"/>
      <c r="F115" s="198"/>
      <c r="G115" s="41"/>
      <c r="H115" s="41"/>
      <c r="I115" s="41"/>
      <c r="J115" s="199">
        <v>0</v>
      </c>
      <c r="K115" s="41"/>
      <c r="L115" s="200"/>
      <c r="M115" s="201"/>
      <c r="N115" s="202" t="s">
        <v>41</v>
      </c>
      <c r="O115" s="201"/>
      <c r="P115" s="201"/>
      <c r="Q115" s="201"/>
      <c r="R115" s="201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1"/>
      <c r="AG115" s="201"/>
      <c r="AH115" s="201"/>
      <c r="AI115" s="201"/>
      <c r="AJ115" s="201"/>
      <c r="AK115" s="201"/>
      <c r="AL115" s="201"/>
      <c r="AM115" s="201"/>
      <c r="AN115" s="201"/>
      <c r="AO115" s="201"/>
      <c r="AP115" s="201"/>
      <c r="AQ115" s="201"/>
      <c r="AR115" s="201"/>
      <c r="AS115" s="201"/>
      <c r="AT115" s="201"/>
      <c r="AU115" s="201"/>
      <c r="AV115" s="201"/>
      <c r="AW115" s="201"/>
      <c r="AX115" s="201"/>
      <c r="AY115" s="204" t="s">
        <v>141</v>
      </c>
      <c r="AZ115" s="201"/>
      <c r="BA115" s="201"/>
      <c r="BB115" s="201"/>
      <c r="BC115" s="201"/>
      <c r="BD115" s="201"/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204" t="s">
        <v>33</v>
      </c>
      <c r="BK115" s="201"/>
      <c r="BL115" s="201"/>
      <c r="BM115" s="201"/>
    </row>
    <row r="116" hidden="1" s="2" customFormat="1" ht="18" customHeight="1">
      <c r="A116" s="39"/>
      <c r="B116" s="40"/>
      <c r="C116" s="41"/>
      <c r="D116" s="197" t="s">
        <v>143</v>
      </c>
      <c r="E116" s="198"/>
      <c r="F116" s="198"/>
      <c r="G116" s="41"/>
      <c r="H116" s="41"/>
      <c r="I116" s="41"/>
      <c r="J116" s="199">
        <v>0</v>
      </c>
      <c r="K116" s="41"/>
      <c r="L116" s="200"/>
      <c r="M116" s="201"/>
      <c r="N116" s="202" t="s">
        <v>41</v>
      </c>
      <c r="O116" s="201"/>
      <c r="P116" s="201"/>
      <c r="Q116" s="201"/>
      <c r="R116" s="201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1"/>
      <c r="AG116" s="201"/>
      <c r="AH116" s="201"/>
      <c r="AI116" s="201"/>
      <c r="AJ116" s="201"/>
      <c r="AK116" s="201"/>
      <c r="AL116" s="201"/>
      <c r="AM116" s="201"/>
      <c r="AN116" s="201"/>
      <c r="AO116" s="201"/>
      <c r="AP116" s="201"/>
      <c r="AQ116" s="201"/>
      <c r="AR116" s="201"/>
      <c r="AS116" s="201"/>
      <c r="AT116" s="201"/>
      <c r="AU116" s="201"/>
      <c r="AV116" s="201"/>
      <c r="AW116" s="201"/>
      <c r="AX116" s="201"/>
      <c r="AY116" s="204" t="s">
        <v>141</v>
      </c>
      <c r="AZ116" s="201"/>
      <c r="BA116" s="201"/>
      <c r="BB116" s="201"/>
      <c r="BC116" s="201"/>
      <c r="BD116" s="201"/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204" t="s">
        <v>33</v>
      </c>
      <c r="BK116" s="201"/>
      <c r="BL116" s="201"/>
      <c r="BM116" s="201"/>
    </row>
    <row r="117" hidden="1" s="2" customFormat="1" ht="18" customHeight="1">
      <c r="A117" s="39"/>
      <c r="B117" s="40"/>
      <c r="C117" s="41"/>
      <c r="D117" s="197" t="s">
        <v>144</v>
      </c>
      <c r="E117" s="198"/>
      <c r="F117" s="198"/>
      <c r="G117" s="41"/>
      <c r="H117" s="41"/>
      <c r="I117" s="41"/>
      <c r="J117" s="199">
        <v>0</v>
      </c>
      <c r="K117" s="41"/>
      <c r="L117" s="200"/>
      <c r="M117" s="201"/>
      <c r="N117" s="202" t="s">
        <v>41</v>
      </c>
      <c r="O117" s="201"/>
      <c r="P117" s="201"/>
      <c r="Q117" s="201"/>
      <c r="R117" s="201"/>
      <c r="S117" s="203"/>
      <c r="T117" s="203"/>
      <c r="U117" s="203"/>
      <c r="V117" s="203"/>
      <c r="W117" s="203"/>
      <c r="X117" s="203"/>
      <c r="Y117" s="203"/>
      <c r="Z117" s="203"/>
      <c r="AA117" s="203"/>
      <c r="AB117" s="203"/>
      <c r="AC117" s="203"/>
      <c r="AD117" s="203"/>
      <c r="AE117" s="203"/>
      <c r="AF117" s="201"/>
      <c r="AG117" s="201"/>
      <c r="AH117" s="201"/>
      <c r="AI117" s="201"/>
      <c r="AJ117" s="201"/>
      <c r="AK117" s="201"/>
      <c r="AL117" s="201"/>
      <c r="AM117" s="201"/>
      <c r="AN117" s="201"/>
      <c r="AO117" s="201"/>
      <c r="AP117" s="201"/>
      <c r="AQ117" s="201"/>
      <c r="AR117" s="201"/>
      <c r="AS117" s="201"/>
      <c r="AT117" s="201"/>
      <c r="AU117" s="201"/>
      <c r="AV117" s="201"/>
      <c r="AW117" s="201"/>
      <c r="AX117" s="201"/>
      <c r="AY117" s="204" t="s">
        <v>141</v>
      </c>
      <c r="AZ117" s="201"/>
      <c r="BA117" s="201"/>
      <c r="BB117" s="201"/>
      <c r="BC117" s="201"/>
      <c r="BD117" s="201"/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204" t="s">
        <v>33</v>
      </c>
      <c r="BK117" s="201"/>
      <c r="BL117" s="201"/>
      <c r="BM117" s="201"/>
    </row>
    <row r="118" hidden="1" s="2" customFormat="1" ht="18" customHeight="1">
      <c r="A118" s="39"/>
      <c r="B118" s="40"/>
      <c r="C118" s="41"/>
      <c r="D118" s="197" t="s">
        <v>145</v>
      </c>
      <c r="E118" s="198"/>
      <c r="F118" s="198"/>
      <c r="G118" s="41"/>
      <c r="H118" s="41"/>
      <c r="I118" s="41"/>
      <c r="J118" s="199">
        <v>0</v>
      </c>
      <c r="K118" s="41"/>
      <c r="L118" s="200"/>
      <c r="M118" s="201"/>
      <c r="N118" s="202" t="s">
        <v>41</v>
      </c>
      <c r="O118" s="201"/>
      <c r="P118" s="201"/>
      <c r="Q118" s="201"/>
      <c r="R118" s="201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1"/>
      <c r="AG118" s="201"/>
      <c r="AH118" s="201"/>
      <c r="AI118" s="201"/>
      <c r="AJ118" s="201"/>
      <c r="AK118" s="201"/>
      <c r="AL118" s="201"/>
      <c r="AM118" s="201"/>
      <c r="AN118" s="201"/>
      <c r="AO118" s="201"/>
      <c r="AP118" s="201"/>
      <c r="AQ118" s="201"/>
      <c r="AR118" s="201"/>
      <c r="AS118" s="201"/>
      <c r="AT118" s="201"/>
      <c r="AU118" s="201"/>
      <c r="AV118" s="201"/>
      <c r="AW118" s="201"/>
      <c r="AX118" s="201"/>
      <c r="AY118" s="204" t="s">
        <v>141</v>
      </c>
      <c r="AZ118" s="201"/>
      <c r="BA118" s="201"/>
      <c r="BB118" s="201"/>
      <c r="BC118" s="201"/>
      <c r="BD118" s="201"/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204" t="s">
        <v>33</v>
      </c>
      <c r="BK118" s="201"/>
      <c r="BL118" s="201"/>
      <c r="BM118" s="201"/>
    </row>
    <row r="119" hidden="1" s="2" customFormat="1" ht="18" customHeight="1">
      <c r="A119" s="39"/>
      <c r="B119" s="40"/>
      <c r="C119" s="41"/>
      <c r="D119" s="198" t="s">
        <v>146</v>
      </c>
      <c r="E119" s="41"/>
      <c r="F119" s="41"/>
      <c r="G119" s="41"/>
      <c r="H119" s="41"/>
      <c r="I119" s="41"/>
      <c r="J119" s="199">
        <f>ROUND(J30*T119,0)</f>
        <v>0</v>
      </c>
      <c r="K119" s="41"/>
      <c r="L119" s="200"/>
      <c r="M119" s="201"/>
      <c r="N119" s="202" t="s">
        <v>41</v>
      </c>
      <c r="O119" s="201"/>
      <c r="P119" s="201"/>
      <c r="Q119" s="201"/>
      <c r="R119" s="201"/>
      <c r="S119" s="203"/>
      <c r="T119" s="203"/>
      <c r="U119" s="203"/>
      <c r="V119" s="203"/>
      <c r="W119" s="203"/>
      <c r="X119" s="203"/>
      <c r="Y119" s="203"/>
      <c r="Z119" s="203"/>
      <c r="AA119" s="203"/>
      <c r="AB119" s="203"/>
      <c r="AC119" s="203"/>
      <c r="AD119" s="203"/>
      <c r="AE119" s="203"/>
      <c r="AF119" s="201"/>
      <c r="AG119" s="201"/>
      <c r="AH119" s="201"/>
      <c r="AI119" s="201"/>
      <c r="AJ119" s="201"/>
      <c r="AK119" s="201"/>
      <c r="AL119" s="201"/>
      <c r="AM119" s="201"/>
      <c r="AN119" s="201"/>
      <c r="AO119" s="201"/>
      <c r="AP119" s="201"/>
      <c r="AQ119" s="201"/>
      <c r="AR119" s="201"/>
      <c r="AS119" s="201"/>
      <c r="AT119" s="201"/>
      <c r="AU119" s="201"/>
      <c r="AV119" s="201"/>
      <c r="AW119" s="201"/>
      <c r="AX119" s="201"/>
      <c r="AY119" s="204" t="s">
        <v>147</v>
      </c>
      <c r="AZ119" s="201"/>
      <c r="BA119" s="201"/>
      <c r="BB119" s="201"/>
      <c r="BC119" s="201"/>
      <c r="BD119" s="201"/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204" t="s">
        <v>33</v>
      </c>
      <c r="BK119" s="201"/>
      <c r="BL119" s="201"/>
      <c r="BM119" s="201"/>
    </row>
    <row r="120" hidden="1" s="2" customForma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hidden="1" s="2" customFormat="1" ht="29.28" customHeight="1">
      <c r="A121" s="39"/>
      <c r="B121" s="40"/>
      <c r="C121" s="206" t="s">
        <v>148</v>
      </c>
      <c r="D121" s="180"/>
      <c r="E121" s="180"/>
      <c r="F121" s="180"/>
      <c r="G121" s="180"/>
      <c r="H121" s="180"/>
      <c r="I121" s="180"/>
      <c r="J121" s="207">
        <f>ROUND(J96+J113,0)</f>
        <v>0</v>
      </c>
      <c r="K121" s="18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hidden="1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hidden="1"/>
    <row r="124" hidden="1"/>
    <row r="125" hidden="1"/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149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78" t="str">
        <f>E7</f>
        <v>SAKO Brno - Oprava haly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30" customHeight="1">
      <c r="A132" s="39"/>
      <c r="B132" s="40"/>
      <c r="C132" s="41"/>
      <c r="D132" s="41"/>
      <c r="E132" s="77" t="str">
        <f>E9</f>
        <v>1 - Oprava omítek, výměna oken, zazdívka vrat a ostatní vnitřní opravy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 xml:space="preserve"> </v>
      </c>
      <c r="G134" s="41"/>
      <c r="H134" s="41"/>
      <c r="I134" s="33" t="s">
        <v>22</v>
      </c>
      <c r="J134" s="80" t="str">
        <f>IF(J12="","",J12)</f>
        <v>25. 7. 2025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26</v>
      </c>
      <c r="D136" s="41"/>
      <c r="E136" s="41"/>
      <c r="F136" s="28" t="str">
        <f>E15</f>
        <v xml:space="preserve"> </v>
      </c>
      <c r="G136" s="41"/>
      <c r="H136" s="41"/>
      <c r="I136" s="33" t="s">
        <v>31</v>
      </c>
      <c r="J136" s="37" t="str">
        <f>E21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29</v>
      </c>
      <c r="D137" s="41"/>
      <c r="E137" s="41"/>
      <c r="F137" s="28" t="str">
        <f>IF(E18="","",E18)</f>
        <v>Vyplň údaj</v>
      </c>
      <c r="G137" s="41"/>
      <c r="H137" s="41"/>
      <c r="I137" s="33" t="s">
        <v>34</v>
      </c>
      <c r="J137" s="37" t="str">
        <f>E24</f>
        <v xml:space="preserve"> 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8"/>
      <c r="B139" s="209"/>
      <c r="C139" s="210" t="s">
        <v>150</v>
      </c>
      <c r="D139" s="211" t="s">
        <v>61</v>
      </c>
      <c r="E139" s="211" t="s">
        <v>57</v>
      </c>
      <c r="F139" s="211" t="s">
        <v>58</v>
      </c>
      <c r="G139" s="211" t="s">
        <v>151</v>
      </c>
      <c r="H139" s="211" t="s">
        <v>152</v>
      </c>
      <c r="I139" s="211" t="s">
        <v>153</v>
      </c>
      <c r="J139" s="211" t="s">
        <v>122</v>
      </c>
      <c r="K139" s="212" t="s">
        <v>154</v>
      </c>
      <c r="L139" s="213"/>
      <c r="M139" s="101" t="s">
        <v>1</v>
      </c>
      <c r="N139" s="102" t="s">
        <v>40</v>
      </c>
      <c r="O139" s="102" t="s">
        <v>155</v>
      </c>
      <c r="P139" s="102" t="s">
        <v>156</v>
      </c>
      <c r="Q139" s="102" t="s">
        <v>157</v>
      </c>
      <c r="R139" s="102" t="s">
        <v>158</v>
      </c>
      <c r="S139" s="102" t="s">
        <v>159</v>
      </c>
      <c r="T139" s="103" t="s">
        <v>160</v>
      </c>
      <c r="U139" s="208"/>
      <c r="V139" s="208"/>
      <c r="W139" s="208"/>
      <c r="X139" s="208"/>
      <c r="Y139" s="208"/>
      <c r="Z139" s="208"/>
      <c r="AA139" s="208"/>
      <c r="AB139" s="208"/>
      <c r="AC139" s="208"/>
      <c r="AD139" s="208"/>
      <c r="AE139" s="208"/>
    </row>
    <row r="140" s="2" customFormat="1" ht="22.8" customHeight="1">
      <c r="A140" s="39"/>
      <c r="B140" s="40"/>
      <c r="C140" s="108" t="s">
        <v>161</v>
      </c>
      <c r="D140" s="41"/>
      <c r="E140" s="41"/>
      <c r="F140" s="41"/>
      <c r="G140" s="41"/>
      <c r="H140" s="41"/>
      <c r="I140" s="41"/>
      <c r="J140" s="214">
        <f>BK140</f>
        <v>0</v>
      </c>
      <c r="K140" s="41"/>
      <c r="L140" s="45"/>
      <c r="M140" s="104"/>
      <c r="N140" s="215"/>
      <c r="O140" s="105"/>
      <c r="P140" s="216">
        <f>P141+P253+P310</f>
        <v>0</v>
      </c>
      <c r="Q140" s="105"/>
      <c r="R140" s="216">
        <f>R141+R253+R310</f>
        <v>33.2948728</v>
      </c>
      <c r="S140" s="105"/>
      <c r="T140" s="217">
        <f>T141+T253+T310</f>
        <v>28.790977999999999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75</v>
      </c>
      <c r="AU140" s="18" t="s">
        <v>124</v>
      </c>
      <c r="BK140" s="218">
        <f>BK141+BK253+BK310</f>
        <v>0</v>
      </c>
    </row>
    <row r="141" s="12" customFormat="1" ht="25.92" customHeight="1">
      <c r="A141" s="12"/>
      <c r="B141" s="219"/>
      <c r="C141" s="220"/>
      <c r="D141" s="221" t="s">
        <v>75</v>
      </c>
      <c r="E141" s="222" t="s">
        <v>162</v>
      </c>
      <c r="F141" s="222" t="s">
        <v>163</v>
      </c>
      <c r="G141" s="220"/>
      <c r="H141" s="220"/>
      <c r="I141" s="223"/>
      <c r="J141" s="224">
        <f>BK141</f>
        <v>0</v>
      </c>
      <c r="K141" s="220"/>
      <c r="L141" s="225"/>
      <c r="M141" s="226"/>
      <c r="N141" s="227"/>
      <c r="O141" s="227"/>
      <c r="P141" s="228">
        <f>P142+P158+P194+P241+P251</f>
        <v>0</v>
      </c>
      <c r="Q141" s="227"/>
      <c r="R141" s="228">
        <f>R142+R158+R194+R241+R251</f>
        <v>31.3728567</v>
      </c>
      <c r="S141" s="227"/>
      <c r="T141" s="229">
        <f>T142+T158+T194+T241+T251</f>
        <v>27.490729999999999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33</v>
      </c>
      <c r="AT141" s="231" t="s">
        <v>75</v>
      </c>
      <c r="AU141" s="231" t="s">
        <v>76</v>
      </c>
      <c r="AY141" s="230" t="s">
        <v>164</v>
      </c>
      <c r="BK141" s="232">
        <f>BK142+BK158+BK194+BK241+BK251</f>
        <v>0</v>
      </c>
    </row>
    <row r="142" s="12" customFormat="1" ht="22.8" customHeight="1">
      <c r="A142" s="12"/>
      <c r="B142" s="219"/>
      <c r="C142" s="220"/>
      <c r="D142" s="221" t="s">
        <v>75</v>
      </c>
      <c r="E142" s="233" t="s">
        <v>87</v>
      </c>
      <c r="F142" s="233" t="s">
        <v>165</v>
      </c>
      <c r="G142" s="220"/>
      <c r="H142" s="220"/>
      <c r="I142" s="223"/>
      <c r="J142" s="234">
        <f>BK142</f>
        <v>0</v>
      </c>
      <c r="K142" s="220"/>
      <c r="L142" s="225"/>
      <c r="M142" s="226"/>
      <c r="N142" s="227"/>
      <c r="O142" s="227"/>
      <c r="P142" s="228">
        <f>SUM(P143:P157)</f>
        <v>0</v>
      </c>
      <c r="Q142" s="227"/>
      <c r="R142" s="228">
        <f>SUM(R143:R157)</f>
        <v>14.352750399999998</v>
      </c>
      <c r="S142" s="227"/>
      <c r="T142" s="229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0" t="s">
        <v>33</v>
      </c>
      <c r="AT142" s="231" t="s">
        <v>75</v>
      </c>
      <c r="AU142" s="231" t="s">
        <v>33</v>
      </c>
      <c r="AY142" s="230" t="s">
        <v>164</v>
      </c>
      <c r="BK142" s="232">
        <f>SUM(BK143:BK157)</f>
        <v>0</v>
      </c>
    </row>
    <row r="143" s="2" customFormat="1" ht="55.5" customHeight="1">
      <c r="A143" s="39"/>
      <c r="B143" s="40"/>
      <c r="C143" s="235" t="s">
        <v>33</v>
      </c>
      <c r="D143" s="235" t="s">
        <v>166</v>
      </c>
      <c r="E143" s="236" t="s">
        <v>167</v>
      </c>
      <c r="F143" s="237" t="s">
        <v>168</v>
      </c>
      <c r="G143" s="238" t="s">
        <v>98</v>
      </c>
      <c r="H143" s="239">
        <v>41.579999999999998</v>
      </c>
      <c r="I143" s="240"/>
      <c r="J143" s="239">
        <f>ROUND(I143*H143,1)</f>
        <v>0</v>
      </c>
      <c r="K143" s="237" t="s">
        <v>169</v>
      </c>
      <c r="L143" s="45"/>
      <c r="M143" s="241" t="s">
        <v>1</v>
      </c>
      <c r="N143" s="242" t="s">
        <v>41</v>
      </c>
      <c r="O143" s="92"/>
      <c r="P143" s="243">
        <f>O143*H143</f>
        <v>0</v>
      </c>
      <c r="Q143" s="243">
        <v>0.24410999999999999</v>
      </c>
      <c r="R143" s="243">
        <f>Q143*H143</f>
        <v>10.150093799999999</v>
      </c>
      <c r="S143" s="243">
        <v>0</v>
      </c>
      <c r="T143" s="24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5" t="s">
        <v>90</v>
      </c>
      <c r="AT143" s="245" t="s">
        <v>166</v>
      </c>
      <c r="AU143" s="245" t="s">
        <v>84</v>
      </c>
      <c r="AY143" s="18" t="s">
        <v>164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8" t="s">
        <v>33</v>
      </c>
      <c r="BK143" s="246">
        <f>ROUND(I143*H143,1)</f>
        <v>0</v>
      </c>
      <c r="BL143" s="18" t="s">
        <v>90</v>
      </c>
      <c r="BM143" s="245" t="s">
        <v>170</v>
      </c>
    </row>
    <row r="144" s="13" customFormat="1">
      <c r="A144" s="13"/>
      <c r="B144" s="247"/>
      <c r="C144" s="248"/>
      <c r="D144" s="249" t="s">
        <v>171</v>
      </c>
      <c r="E144" s="250" t="s">
        <v>1</v>
      </c>
      <c r="F144" s="251" t="s">
        <v>110</v>
      </c>
      <c r="G144" s="248"/>
      <c r="H144" s="252">
        <v>41.579999999999998</v>
      </c>
      <c r="I144" s="253"/>
      <c r="J144" s="248"/>
      <c r="K144" s="248"/>
      <c r="L144" s="254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8" t="s">
        <v>171</v>
      </c>
      <c r="AU144" s="258" t="s">
        <v>84</v>
      </c>
      <c r="AV144" s="13" t="s">
        <v>84</v>
      </c>
      <c r="AW144" s="13" t="s">
        <v>32</v>
      </c>
      <c r="AX144" s="13" t="s">
        <v>33</v>
      </c>
      <c r="AY144" s="258" t="s">
        <v>164</v>
      </c>
    </row>
    <row r="145" s="2" customFormat="1" ht="37.8" customHeight="1">
      <c r="A145" s="39"/>
      <c r="B145" s="40"/>
      <c r="C145" s="235" t="s">
        <v>84</v>
      </c>
      <c r="D145" s="235" t="s">
        <v>166</v>
      </c>
      <c r="E145" s="236" t="s">
        <v>172</v>
      </c>
      <c r="F145" s="237" t="s">
        <v>173</v>
      </c>
      <c r="G145" s="238" t="s">
        <v>98</v>
      </c>
      <c r="H145" s="239">
        <v>114.88</v>
      </c>
      <c r="I145" s="240"/>
      <c r="J145" s="239">
        <f>ROUND(I145*H145,1)</f>
        <v>0</v>
      </c>
      <c r="K145" s="237" t="s">
        <v>169</v>
      </c>
      <c r="L145" s="45"/>
      <c r="M145" s="241" t="s">
        <v>1</v>
      </c>
      <c r="N145" s="242" t="s">
        <v>41</v>
      </c>
      <c r="O145" s="92"/>
      <c r="P145" s="243">
        <f>O145*H145</f>
        <v>0</v>
      </c>
      <c r="Q145" s="243">
        <v>0.028570000000000002</v>
      </c>
      <c r="R145" s="243">
        <f>Q145*H145</f>
        <v>3.2821216</v>
      </c>
      <c r="S145" s="243">
        <v>0</v>
      </c>
      <c r="T145" s="24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5" t="s">
        <v>90</v>
      </c>
      <c r="AT145" s="245" t="s">
        <v>166</v>
      </c>
      <c r="AU145" s="245" t="s">
        <v>84</v>
      </c>
      <c r="AY145" s="18" t="s">
        <v>164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8" t="s">
        <v>33</v>
      </c>
      <c r="BK145" s="246">
        <f>ROUND(I145*H145,1)</f>
        <v>0</v>
      </c>
      <c r="BL145" s="18" t="s">
        <v>90</v>
      </c>
      <c r="BM145" s="245" t="s">
        <v>174</v>
      </c>
    </row>
    <row r="146" s="13" customFormat="1">
      <c r="A146" s="13"/>
      <c r="B146" s="247"/>
      <c r="C146" s="248"/>
      <c r="D146" s="249" t="s">
        <v>171</v>
      </c>
      <c r="E146" s="250" t="s">
        <v>1</v>
      </c>
      <c r="F146" s="251" t="s">
        <v>175</v>
      </c>
      <c r="G146" s="248"/>
      <c r="H146" s="252">
        <v>163.71000000000001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8" t="s">
        <v>171</v>
      </c>
      <c r="AU146" s="258" t="s">
        <v>84</v>
      </c>
      <c r="AV146" s="13" t="s">
        <v>84</v>
      </c>
      <c r="AW146" s="13" t="s">
        <v>32</v>
      </c>
      <c r="AX146" s="13" t="s">
        <v>76</v>
      </c>
      <c r="AY146" s="258" t="s">
        <v>164</v>
      </c>
    </row>
    <row r="147" s="13" customFormat="1">
      <c r="A147" s="13"/>
      <c r="B147" s="247"/>
      <c r="C147" s="248"/>
      <c r="D147" s="249" t="s">
        <v>171</v>
      </c>
      <c r="E147" s="250" t="s">
        <v>1</v>
      </c>
      <c r="F147" s="251" t="s">
        <v>176</v>
      </c>
      <c r="G147" s="248"/>
      <c r="H147" s="252">
        <v>-48.829999999999998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171</v>
      </c>
      <c r="AU147" s="258" t="s">
        <v>84</v>
      </c>
      <c r="AV147" s="13" t="s">
        <v>84</v>
      </c>
      <c r="AW147" s="13" t="s">
        <v>32</v>
      </c>
      <c r="AX147" s="13" t="s">
        <v>76</v>
      </c>
      <c r="AY147" s="258" t="s">
        <v>164</v>
      </c>
    </row>
    <row r="148" s="14" customFormat="1">
      <c r="A148" s="14"/>
      <c r="B148" s="259"/>
      <c r="C148" s="260"/>
      <c r="D148" s="249" t="s">
        <v>171</v>
      </c>
      <c r="E148" s="261" t="s">
        <v>1</v>
      </c>
      <c r="F148" s="262" t="s">
        <v>177</v>
      </c>
      <c r="G148" s="260"/>
      <c r="H148" s="263">
        <v>114.88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9" t="s">
        <v>171</v>
      </c>
      <c r="AU148" s="269" t="s">
        <v>84</v>
      </c>
      <c r="AV148" s="14" t="s">
        <v>90</v>
      </c>
      <c r="AW148" s="14" t="s">
        <v>32</v>
      </c>
      <c r="AX148" s="14" t="s">
        <v>33</v>
      </c>
      <c r="AY148" s="269" t="s">
        <v>164</v>
      </c>
    </row>
    <row r="149" s="2" customFormat="1" ht="24.15" customHeight="1">
      <c r="A149" s="39"/>
      <c r="B149" s="40"/>
      <c r="C149" s="235" t="s">
        <v>87</v>
      </c>
      <c r="D149" s="235" t="s">
        <v>166</v>
      </c>
      <c r="E149" s="236" t="s">
        <v>178</v>
      </c>
      <c r="F149" s="237" t="s">
        <v>179</v>
      </c>
      <c r="G149" s="238" t="s">
        <v>180</v>
      </c>
      <c r="H149" s="239">
        <v>10.800000000000001</v>
      </c>
      <c r="I149" s="240"/>
      <c r="J149" s="239">
        <f>ROUND(I149*H149,1)</f>
        <v>0</v>
      </c>
      <c r="K149" s="237" t="s">
        <v>1</v>
      </c>
      <c r="L149" s="45"/>
      <c r="M149" s="241" t="s">
        <v>1</v>
      </c>
      <c r="N149" s="242" t="s">
        <v>41</v>
      </c>
      <c r="O149" s="92"/>
      <c r="P149" s="243">
        <f>O149*H149</f>
        <v>0</v>
      </c>
      <c r="Q149" s="243">
        <v>0.00025000000000000001</v>
      </c>
      <c r="R149" s="243">
        <f>Q149*H149</f>
        <v>0.0027000000000000001</v>
      </c>
      <c r="S149" s="243">
        <v>0</v>
      </c>
      <c r="T149" s="24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90</v>
      </c>
      <c r="AT149" s="245" t="s">
        <v>166</v>
      </c>
      <c r="AU149" s="245" t="s">
        <v>84</v>
      </c>
      <c r="AY149" s="18" t="s">
        <v>164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33</v>
      </c>
      <c r="BK149" s="246">
        <f>ROUND(I149*H149,1)</f>
        <v>0</v>
      </c>
      <c r="BL149" s="18" t="s">
        <v>90</v>
      </c>
      <c r="BM149" s="245" t="s">
        <v>181</v>
      </c>
    </row>
    <row r="150" s="13" customFormat="1">
      <c r="A150" s="13"/>
      <c r="B150" s="247"/>
      <c r="C150" s="248"/>
      <c r="D150" s="249" t="s">
        <v>171</v>
      </c>
      <c r="E150" s="250" t="s">
        <v>1</v>
      </c>
      <c r="F150" s="251" t="s">
        <v>182</v>
      </c>
      <c r="G150" s="248"/>
      <c r="H150" s="252">
        <v>10.800000000000001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171</v>
      </c>
      <c r="AU150" s="258" t="s">
        <v>84</v>
      </c>
      <c r="AV150" s="13" t="s">
        <v>84</v>
      </c>
      <c r="AW150" s="13" t="s">
        <v>32</v>
      </c>
      <c r="AX150" s="13" t="s">
        <v>33</v>
      </c>
      <c r="AY150" s="258" t="s">
        <v>164</v>
      </c>
    </row>
    <row r="151" s="2" customFormat="1" ht="24.15" customHeight="1">
      <c r="A151" s="39"/>
      <c r="B151" s="40"/>
      <c r="C151" s="235" t="s">
        <v>90</v>
      </c>
      <c r="D151" s="235" t="s">
        <v>166</v>
      </c>
      <c r="E151" s="236" t="s">
        <v>183</v>
      </c>
      <c r="F151" s="237" t="s">
        <v>184</v>
      </c>
      <c r="G151" s="238" t="s">
        <v>180</v>
      </c>
      <c r="H151" s="239">
        <v>22.800000000000001</v>
      </c>
      <c r="I151" s="240"/>
      <c r="J151" s="239">
        <f>ROUND(I151*H151,1)</f>
        <v>0</v>
      </c>
      <c r="K151" s="237" t="s">
        <v>169</v>
      </c>
      <c r="L151" s="45"/>
      <c r="M151" s="241" t="s">
        <v>1</v>
      </c>
      <c r="N151" s="242" t="s">
        <v>41</v>
      </c>
      <c r="O151" s="92"/>
      <c r="P151" s="243">
        <f>O151*H151</f>
        <v>0</v>
      </c>
      <c r="Q151" s="243">
        <v>0.00020000000000000001</v>
      </c>
      <c r="R151" s="243">
        <f>Q151*H151</f>
        <v>0.0045600000000000007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90</v>
      </c>
      <c r="AT151" s="245" t="s">
        <v>166</v>
      </c>
      <c r="AU151" s="245" t="s">
        <v>84</v>
      </c>
      <c r="AY151" s="18" t="s">
        <v>164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33</v>
      </c>
      <c r="BK151" s="246">
        <f>ROUND(I151*H151,1)</f>
        <v>0</v>
      </c>
      <c r="BL151" s="18" t="s">
        <v>90</v>
      </c>
      <c r="BM151" s="245" t="s">
        <v>185</v>
      </c>
    </row>
    <row r="152" s="13" customFormat="1">
      <c r="A152" s="13"/>
      <c r="B152" s="247"/>
      <c r="C152" s="248"/>
      <c r="D152" s="249" t="s">
        <v>171</v>
      </c>
      <c r="E152" s="250" t="s">
        <v>1</v>
      </c>
      <c r="F152" s="251" t="s">
        <v>186</v>
      </c>
      <c r="G152" s="248"/>
      <c r="H152" s="252">
        <v>22.800000000000001</v>
      </c>
      <c r="I152" s="253"/>
      <c r="J152" s="248"/>
      <c r="K152" s="248"/>
      <c r="L152" s="254"/>
      <c r="M152" s="255"/>
      <c r="N152" s="256"/>
      <c r="O152" s="256"/>
      <c r="P152" s="256"/>
      <c r="Q152" s="256"/>
      <c r="R152" s="256"/>
      <c r="S152" s="256"/>
      <c r="T152" s="25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8" t="s">
        <v>171</v>
      </c>
      <c r="AU152" s="258" t="s">
        <v>84</v>
      </c>
      <c r="AV152" s="13" t="s">
        <v>84</v>
      </c>
      <c r="AW152" s="13" t="s">
        <v>32</v>
      </c>
      <c r="AX152" s="13" t="s">
        <v>33</v>
      </c>
      <c r="AY152" s="258" t="s">
        <v>164</v>
      </c>
    </row>
    <row r="153" s="2" customFormat="1" ht="44.25" customHeight="1">
      <c r="A153" s="39"/>
      <c r="B153" s="40"/>
      <c r="C153" s="235" t="s">
        <v>93</v>
      </c>
      <c r="D153" s="235" t="s">
        <v>166</v>
      </c>
      <c r="E153" s="236" t="s">
        <v>187</v>
      </c>
      <c r="F153" s="237" t="s">
        <v>188</v>
      </c>
      <c r="G153" s="238" t="s">
        <v>98</v>
      </c>
      <c r="H153" s="239">
        <v>8.25</v>
      </c>
      <c r="I153" s="240"/>
      <c r="J153" s="239">
        <f>ROUND(I153*H153,1)</f>
        <v>0</v>
      </c>
      <c r="K153" s="237" t="s">
        <v>189</v>
      </c>
      <c r="L153" s="45"/>
      <c r="M153" s="241" t="s">
        <v>1</v>
      </c>
      <c r="N153" s="242" t="s">
        <v>41</v>
      </c>
      <c r="O153" s="92"/>
      <c r="P153" s="243">
        <f>O153*H153</f>
        <v>0</v>
      </c>
      <c r="Q153" s="243">
        <v>0.10786</v>
      </c>
      <c r="R153" s="243">
        <f>Q153*H153</f>
        <v>0.889845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90</v>
      </c>
      <c r="AT153" s="245" t="s">
        <v>166</v>
      </c>
      <c r="AU153" s="245" t="s">
        <v>84</v>
      </c>
      <c r="AY153" s="18" t="s">
        <v>164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33</v>
      </c>
      <c r="BK153" s="246">
        <f>ROUND(I153*H153,1)</f>
        <v>0</v>
      </c>
      <c r="BL153" s="18" t="s">
        <v>90</v>
      </c>
      <c r="BM153" s="245" t="s">
        <v>190</v>
      </c>
    </row>
    <row r="154" s="13" customFormat="1">
      <c r="A154" s="13"/>
      <c r="B154" s="247"/>
      <c r="C154" s="248"/>
      <c r="D154" s="249" t="s">
        <v>171</v>
      </c>
      <c r="E154" s="250" t="s">
        <v>1</v>
      </c>
      <c r="F154" s="251" t="s">
        <v>191</v>
      </c>
      <c r="G154" s="248"/>
      <c r="H154" s="252">
        <v>8.25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171</v>
      </c>
      <c r="AU154" s="258" t="s">
        <v>84</v>
      </c>
      <c r="AV154" s="13" t="s">
        <v>84</v>
      </c>
      <c r="AW154" s="13" t="s">
        <v>32</v>
      </c>
      <c r="AX154" s="13" t="s">
        <v>33</v>
      </c>
      <c r="AY154" s="258" t="s">
        <v>164</v>
      </c>
    </row>
    <row r="155" s="2" customFormat="1" ht="24.15" customHeight="1">
      <c r="A155" s="39"/>
      <c r="B155" s="40"/>
      <c r="C155" s="235" t="s">
        <v>192</v>
      </c>
      <c r="D155" s="235" t="s">
        <v>166</v>
      </c>
      <c r="E155" s="236" t="s">
        <v>193</v>
      </c>
      <c r="F155" s="237" t="s">
        <v>194</v>
      </c>
      <c r="G155" s="238" t="s">
        <v>98</v>
      </c>
      <c r="H155" s="239">
        <v>16.5</v>
      </c>
      <c r="I155" s="240"/>
      <c r="J155" s="239">
        <f>ROUND(I155*H155,1)</f>
        <v>0</v>
      </c>
      <c r="K155" s="237" t="s">
        <v>189</v>
      </c>
      <c r="L155" s="45"/>
      <c r="M155" s="241" t="s">
        <v>1</v>
      </c>
      <c r="N155" s="242" t="s">
        <v>41</v>
      </c>
      <c r="O155" s="92"/>
      <c r="P155" s="243">
        <f>O155*H155</f>
        <v>0</v>
      </c>
      <c r="Q155" s="243">
        <v>0.00142</v>
      </c>
      <c r="R155" s="243">
        <f>Q155*H155</f>
        <v>0.023429999999999999</v>
      </c>
      <c r="S155" s="243">
        <v>0</v>
      </c>
      <c r="T155" s="24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5" t="s">
        <v>90</v>
      </c>
      <c r="AT155" s="245" t="s">
        <v>166</v>
      </c>
      <c r="AU155" s="245" t="s">
        <v>84</v>
      </c>
      <c r="AY155" s="18" t="s">
        <v>164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8" t="s">
        <v>33</v>
      </c>
      <c r="BK155" s="246">
        <f>ROUND(I155*H155,1)</f>
        <v>0</v>
      </c>
      <c r="BL155" s="18" t="s">
        <v>90</v>
      </c>
      <c r="BM155" s="245" t="s">
        <v>195</v>
      </c>
    </row>
    <row r="156" s="13" customFormat="1">
      <c r="A156" s="13"/>
      <c r="B156" s="247"/>
      <c r="C156" s="248"/>
      <c r="D156" s="249" t="s">
        <v>171</v>
      </c>
      <c r="E156" s="250" t="s">
        <v>1</v>
      </c>
      <c r="F156" s="251" t="s">
        <v>196</v>
      </c>
      <c r="G156" s="248"/>
      <c r="H156" s="252">
        <v>16.5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171</v>
      </c>
      <c r="AU156" s="258" t="s">
        <v>84</v>
      </c>
      <c r="AV156" s="13" t="s">
        <v>84</v>
      </c>
      <c r="AW156" s="13" t="s">
        <v>32</v>
      </c>
      <c r="AX156" s="13" t="s">
        <v>33</v>
      </c>
      <c r="AY156" s="258" t="s">
        <v>164</v>
      </c>
    </row>
    <row r="157" s="2" customFormat="1" ht="24.15" customHeight="1">
      <c r="A157" s="39"/>
      <c r="B157" s="40"/>
      <c r="C157" s="235" t="s">
        <v>197</v>
      </c>
      <c r="D157" s="235" t="s">
        <v>166</v>
      </c>
      <c r="E157" s="236" t="s">
        <v>198</v>
      </c>
      <c r="F157" s="237" t="s">
        <v>199</v>
      </c>
      <c r="G157" s="238" t="s">
        <v>98</v>
      </c>
      <c r="H157" s="239">
        <v>16.5</v>
      </c>
      <c r="I157" s="240"/>
      <c r="J157" s="239">
        <f>ROUND(I157*H157,1)</f>
        <v>0</v>
      </c>
      <c r="K157" s="237" t="s">
        <v>189</v>
      </c>
      <c r="L157" s="45"/>
      <c r="M157" s="241" t="s">
        <v>1</v>
      </c>
      <c r="N157" s="242" t="s">
        <v>41</v>
      </c>
      <c r="O157" s="92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5" t="s">
        <v>90</v>
      </c>
      <c r="AT157" s="245" t="s">
        <v>166</v>
      </c>
      <c r="AU157" s="245" t="s">
        <v>84</v>
      </c>
      <c r="AY157" s="18" t="s">
        <v>164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8" t="s">
        <v>33</v>
      </c>
      <c r="BK157" s="246">
        <f>ROUND(I157*H157,1)</f>
        <v>0</v>
      </c>
      <c r="BL157" s="18" t="s">
        <v>90</v>
      </c>
      <c r="BM157" s="245" t="s">
        <v>200</v>
      </c>
    </row>
    <row r="158" s="12" customFormat="1" ht="22.8" customHeight="1">
      <c r="A158" s="12"/>
      <c r="B158" s="219"/>
      <c r="C158" s="220"/>
      <c r="D158" s="221" t="s">
        <v>75</v>
      </c>
      <c r="E158" s="233" t="s">
        <v>192</v>
      </c>
      <c r="F158" s="233" t="s">
        <v>201</v>
      </c>
      <c r="G158" s="220"/>
      <c r="H158" s="220"/>
      <c r="I158" s="223"/>
      <c r="J158" s="234">
        <f>BK158</f>
        <v>0</v>
      </c>
      <c r="K158" s="220"/>
      <c r="L158" s="225"/>
      <c r="M158" s="226"/>
      <c r="N158" s="227"/>
      <c r="O158" s="227"/>
      <c r="P158" s="228">
        <f>SUM(P159:P193)</f>
        <v>0</v>
      </c>
      <c r="Q158" s="227"/>
      <c r="R158" s="228">
        <f>SUM(R159:R193)</f>
        <v>16.119902000000003</v>
      </c>
      <c r="S158" s="227"/>
      <c r="T158" s="229">
        <f>SUM(T159:T193)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0" t="s">
        <v>33</v>
      </c>
      <c r="AT158" s="231" t="s">
        <v>75</v>
      </c>
      <c r="AU158" s="231" t="s">
        <v>33</v>
      </c>
      <c r="AY158" s="230" t="s">
        <v>164</v>
      </c>
      <c r="BK158" s="232">
        <f>SUM(BK159:BK193)</f>
        <v>0</v>
      </c>
    </row>
    <row r="159" s="2" customFormat="1" ht="33" customHeight="1">
      <c r="A159" s="39"/>
      <c r="B159" s="40"/>
      <c r="C159" s="235" t="s">
        <v>202</v>
      </c>
      <c r="D159" s="235" t="s">
        <v>166</v>
      </c>
      <c r="E159" s="236" t="s">
        <v>203</v>
      </c>
      <c r="F159" s="237" t="s">
        <v>204</v>
      </c>
      <c r="G159" s="238" t="s">
        <v>98</v>
      </c>
      <c r="H159" s="239">
        <v>229.77000000000001</v>
      </c>
      <c r="I159" s="240"/>
      <c r="J159" s="239">
        <f>ROUND(I159*H159,1)</f>
        <v>0</v>
      </c>
      <c r="K159" s="237" t="s">
        <v>205</v>
      </c>
      <c r="L159" s="45"/>
      <c r="M159" s="241" t="s">
        <v>1</v>
      </c>
      <c r="N159" s="242" t="s">
        <v>41</v>
      </c>
      <c r="O159" s="92"/>
      <c r="P159" s="243">
        <f>O159*H159</f>
        <v>0</v>
      </c>
      <c r="Q159" s="243">
        <v>0.0073499999999999998</v>
      </c>
      <c r="R159" s="243">
        <f>Q159*H159</f>
        <v>1.6888095000000001</v>
      </c>
      <c r="S159" s="243">
        <v>0</v>
      </c>
      <c r="T159" s="24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5" t="s">
        <v>90</v>
      </c>
      <c r="AT159" s="245" t="s">
        <v>166</v>
      </c>
      <c r="AU159" s="245" t="s">
        <v>84</v>
      </c>
      <c r="AY159" s="18" t="s">
        <v>164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8" t="s">
        <v>33</v>
      </c>
      <c r="BK159" s="246">
        <f>ROUND(I159*H159,1)</f>
        <v>0</v>
      </c>
      <c r="BL159" s="18" t="s">
        <v>90</v>
      </c>
      <c r="BM159" s="245" t="s">
        <v>206</v>
      </c>
    </row>
    <row r="160" s="13" customFormat="1">
      <c r="A160" s="13"/>
      <c r="B160" s="247"/>
      <c r="C160" s="248"/>
      <c r="D160" s="249" t="s">
        <v>171</v>
      </c>
      <c r="E160" s="250" t="s">
        <v>1</v>
      </c>
      <c r="F160" s="251" t="s">
        <v>207</v>
      </c>
      <c r="G160" s="248"/>
      <c r="H160" s="252">
        <v>229.77000000000001</v>
      </c>
      <c r="I160" s="253"/>
      <c r="J160" s="248"/>
      <c r="K160" s="248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171</v>
      </c>
      <c r="AU160" s="258" t="s">
        <v>84</v>
      </c>
      <c r="AV160" s="13" t="s">
        <v>84</v>
      </c>
      <c r="AW160" s="13" t="s">
        <v>32</v>
      </c>
      <c r="AX160" s="13" t="s">
        <v>33</v>
      </c>
      <c r="AY160" s="258" t="s">
        <v>164</v>
      </c>
    </row>
    <row r="161" s="2" customFormat="1" ht="44.25" customHeight="1">
      <c r="A161" s="39"/>
      <c r="B161" s="40"/>
      <c r="C161" s="235" t="s">
        <v>208</v>
      </c>
      <c r="D161" s="235" t="s">
        <v>166</v>
      </c>
      <c r="E161" s="236" t="s">
        <v>209</v>
      </c>
      <c r="F161" s="237" t="s">
        <v>210</v>
      </c>
      <c r="G161" s="238" t="s">
        <v>98</v>
      </c>
      <c r="H161" s="239">
        <v>229.77000000000001</v>
      </c>
      <c r="I161" s="240"/>
      <c r="J161" s="239">
        <f>ROUND(I161*H161,1)</f>
        <v>0</v>
      </c>
      <c r="K161" s="237" t="s">
        <v>205</v>
      </c>
      <c r="L161" s="45"/>
      <c r="M161" s="241" t="s">
        <v>1</v>
      </c>
      <c r="N161" s="242" t="s">
        <v>41</v>
      </c>
      <c r="O161" s="92"/>
      <c r="P161" s="243">
        <f>O161*H161</f>
        <v>0</v>
      </c>
      <c r="Q161" s="243">
        <v>0.018380000000000001</v>
      </c>
      <c r="R161" s="243">
        <f>Q161*H161</f>
        <v>4.2231726000000007</v>
      </c>
      <c r="S161" s="243">
        <v>0</v>
      </c>
      <c r="T161" s="24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5" t="s">
        <v>90</v>
      </c>
      <c r="AT161" s="245" t="s">
        <v>166</v>
      </c>
      <c r="AU161" s="245" t="s">
        <v>84</v>
      </c>
      <c r="AY161" s="18" t="s">
        <v>164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8" t="s">
        <v>33</v>
      </c>
      <c r="BK161" s="246">
        <f>ROUND(I161*H161,1)</f>
        <v>0</v>
      </c>
      <c r="BL161" s="18" t="s">
        <v>90</v>
      </c>
      <c r="BM161" s="245" t="s">
        <v>211</v>
      </c>
    </row>
    <row r="162" s="2" customFormat="1" ht="24.15" customHeight="1">
      <c r="A162" s="39"/>
      <c r="B162" s="40"/>
      <c r="C162" s="235" t="s">
        <v>24</v>
      </c>
      <c r="D162" s="235" t="s">
        <v>166</v>
      </c>
      <c r="E162" s="236" t="s">
        <v>212</v>
      </c>
      <c r="F162" s="237" t="s">
        <v>213</v>
      </c>
      <c r="G162" s="238" t="s">
        <v>98</v>
      </c>
      <c r="H162" s="239">
        <v>312.93000000000001</v>
      </c>
      <c r="I162" s="240"/>
      <c r="J162" s="239">
        <f>ROUND(I162*H162,1)</f>
        <v>0</v>
      </c>
      <c r="K162" s="237" t="s">
        <v>214</v>
      </c>
      <c r="L162" s="45"/>
      <c r="M162" s="241" t="s">
        <v>1</v>
      </c>
      <c r="N162" s="242" t="s">
        <v>41</v>
      </c>
      <c r="O162" s="92"/>
      <c r="P162" s="243">
        <f>O162*H162</f>
        <v>0</v>
      </c>
      <c r="Q162" s="243">
        <v>0.00025999999999999998</v>
      </c>
      <c r="R162" s="243">
        <f>Q162*H162</f>
        <v>0.081361799999999998</v>
      </c>
      <c r="S162" s="243">
        <v>0</v>
      </c>
      <c r="T162" s="24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5" t="s">
        <v>90</v>
      </c>
      <c r="AT162" s="245" t="s">
        <v>166</v>
      </c>
      <c r="AU162" s="245" t="s">
        <v>84</v>
      </c>
      <c r="AY162" s="18" t="s">
        <v>164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8" t="s">
        <v>33</v>
      </c>
      <c r="BK162" s="246">
        <f>ROUND(I162*H162,1)</f>
        <v>0</v>
      </c>
      <c r="BL162" s="18" t="s">
        <v>90</v>
      </c>
      <c r="BM162" s="245" t="s">
        <v>215</v>
      </c>
    </row>
    <row r="163" s="13" customFormat="1">
      <c r="A163" s="13"/>
      <c r="B163" s="247"/>
      <c r="C163" s="248"/>
      <c r="D163" s="249" t="s">
        <v>171</v>
      </c>
      <c r="E163" s="250" t="s">
        <v>1</v>
      </c>
      <c r="F163" s="251" t="s">
        <v>207</v>
      </c>
      <c r="G163" s="248"/>
      <c r="H163" s="252">
        <v>229.77000000000001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171</v>
      </c>
      <c r="AU163" s="258" t="s">
        <v>84</v>
      </c>
      <c r="AV163" s="13" t="s">
        <v>84</v>
      </c>
      <c r="AW163" s="13" t="s">
        <v>32</v>
      </c>
      <c r="AX163" s="13" t="s">
        <v>76</v>
      </c>
      <c r="AY163" s="258" t="s">
        <v>164</v>
      </c>
    </row>
    <row r="164" s="13" customFormat="1">
      <c r="A164" s="13"/>
      <c r="B164" s="247"/>
      <c r="C164" s="248"/>
      <c r="D164" s="249" t="s">
        <v>171</v>
      </c>
      <c r="E164" s="250" t="s">
        <v>1</v>
      </c>
      <c r="F164" s="251" t="s">
        <v>216</v>
      </c>
      <c r="G164" s="248"/>
      <c r="H164" s="252">
        <v>83.159999999999997</v>
      </c>
      <c r="I164" s="253"/>
      <c r="J164" s="248"/>
      <c r="K164" s="248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171</v>
      </c>
      <c r="AU164" s="258" t="s">
        <v>84</v>
      </c>
      <c r="AV164" s="13" t="s">
        <v>84</v>
      </c>
      <c r="AW164" s="13" t="s">
        <v>32</v>
      </c>
      <c r="AX164" s="13" t="s">
        <v>76</v>
      </c>
      <c r="AY164" s="258" t="s">
        <v>164</v>
      </c>
    </row>
    <row r="165" s="14" customFormat="1">
      <c r="A165" s="14"/>
      <c r="B165" s="259"/>
      <c r="C165" s="260"/>
      <c r="D165" s="249" t="s">
        <v>171</v>
      </c>
      <c r="E165" s="261" t="s">
        <v>1</v>
      </c>
      <c r="F165" s="262" t="s">
        <v>177</v>
      </c>
      <c r="G165" s="260"/>
      <c r="H165" s="263">
        <v>312.93000000000001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9" t="s">
        <v>171</v>
      </c>
      <c r="AU165" s="269" t="s">
        <v>84</v>
      </c>
      <c r="AV165" s="14" t="s">
        <v>90</v>
      </c>
      <c r="AW165" s="14" t="s">
        <v>32</v>
      </c>
      <c r="AX165" s="14" t="s">
        <v>33</v>
      </c>
      <c r="AY165" s="269" t="s">
        <v>164</v>
      </c>
    </row>
    <row r="166" s="2" customFormat="1" ht="37.8" customHeight="1">
      <c r="A166" s="39"/>
      <c r="B166" s="40"/>
      <c r="C166" s="235" t="s">
        <v>217</v>
      </c>
      <c r="D166" s="235" t="s">
        <v>166</v>
      </c>
      <c r="E166" s="236" t="s">
        <v>218</v>
      </c>
      <c r="F166" s="237" t="s">
        <v>219</v>
      </c>
      <c r="G166" s="238" t="s">
        <v>98</v>
      </c>
      <c r="H166" s="239">
        <v>41.579999999999998</v>
      </c>
      <c r="I166" s="240"/>
      <c r="J166" s="239">
        <f>ROUND(I166*H166,1)</f>
        <v>0</v>
      </c>
      <c r="K166" s="237" t="s">
        <v>169</v>
      </c>
      <c r="L166" s="45"/>
      <c r="M166" s="241" t="s">
        <v>1</v>
      </c>
      <c r="N166" s="242" t="s">
        <v>41</v>
      </c>
      <c r="O166" s="92"/>
      <c r="P166" s="243">
        <f>O166*H166</f>
        <v>0</v>
      </c>
      <c r="Q166" s="243">
        <v>0.0043800000000000002</v>
      </c>
      <c r="R166" s="243">
        <f>Q166*H166</f>
        <v>0.18212039999999999</v>
      </c>
      <c r="S166" s="243">
        <v>0</v>
      </c>
      <c r="T166" s="24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5" t="s">
        <v>90</v>
      </c>
      <c r="AT166" s="245" t="s">
        <v>166</v>
      </c>
      <c r="AU166" s="245" t="s">
        <v>84</v>
      </c>
      <c r="AY166" s="18" t="s">
        <v>164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8" t="s">
        <v>33</v>
      </c>
      <c r="BK166" s="246">
        <f>ROUND(I166*H166,1)</f>
        <v>0</v>
      </c>
      <c r="BL166" s="18" t="s">
        <v>90</v>
      </c>
      <c r="BM166" s="245" t="s">
        <v>220</v>
      </c>
    </row>
    <row r="167" s="13" customFormat="1">
      <c r="A167" s="13"/>
      <c r="B167" s="247"/>
      <c r="C167" s="248"/>
      <c r="D167" s="249" t="s">
        <v>171</v>
      </c>
      <c r="E167" s="250" t="s">
        <v>1</v>
      </c>
      <c r="F167" s="251" t="s">
        <v>221</v>
      </c>
      <c r="G167" s="248"/>
      <c r="H167" s="252">
        <v>41.579999999999998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171</v>
      </c>
      <c r="AU167" s="258" t="s">
        <v>84</v>
      </c>
      <c r="AV167" s="13" t="s">
        <v>84</v>
      </c>
      <c r="AW167" s="13" t="s">
        <v>32</v>
      </c>
      <c r="AX167" s="13" t="s">
        <v>33</v>
      </c>
      <c r="AY167" s="258" t="s">
        <v>164</v>
      </c>
    </row>
    <row r="168" s="2" customFormat="1" ht="24.15" customHeight="1">
      <c r="A168" s="39"/>
      <c r="B168" s="40"/>
      <c r="C168" s="235" t="s">
        <v>9</v>
      </c>
      <c r="D168" s="235" t="s">
        <v>166</v>
      </c>
      <c r="E168" s="236" t="s">
        <v>222</v>
      </c>
      <c r="F168" s="237" t="s">
        <v>223</v>
      </c>
      <c r="G168" s="238" t="s">
        <v>98</v>
      </c>
      <c r="H168" s="239">
        <v>41.579999999999998</v>
      </c>
      <c r="I168" s="240"/>
      <c r="J168" s="239">
        <f>ROUND(I168*H168,1)</f>
        <v>0</v>
      </c>
      <c r="K168" s="237" t="s">
        <v>214</v>
      </c>
      <c r="L168" s="45"/>
      <c r="M168" s="241" t="s">
        <v>1</v>
      </c>
      <c r="N168" s="242" t="s">
        <v>41</v>
      </c>
      <c r="O168" s="92"/>
      <c r="P168" s="243">
        <f>O168*H168</f>
        <v>0</v>
      </c>
      <c r="Q168" s="243">
        <v>0.0030000000000000001</v>
      </c>
      <c r="R168" s="243">
        <f>Q168*H168</f>
        <v>0.12474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90</v>
      </c>
      <c r="AT168" s="245" t="s">
        <v>166</v>
      </c>
      <c r="AU168" s="245" t="s">
        <v>84</v>
      </c>
      <c r="AY168" s="18" t="s">
        <v>164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33</v>
      </c>
      <c r="BK168" s="246">
        <f>ROUND(I168*H168,1)</f>
        <v>0</v>
      </c>
      <c r="BL168" s="18" t="s">
        <v>90</v>
      </c>
      <c r="BM168" s="245" t="s">
        <v>224</v>
      </c>
    </row>
    <row r="169" s="2" customFormat="1" ht="33" customHeight="1">
      <c r="A169" s="39"/>
      <c r="B169" s="40"/>
      <c r="C169" s="235" t="s">
        <v>225</v>
      </c>
      <c r="D169" s="235" t="s">
        <v>166</v>
      </c>
      <c r="E169" s="236" t="s">
        <v>226</v>
      </c>
      <c r="F169" s="237" t="s">
        <v>227</v>
      </c>
      <c r="G169" s="238" t="s">
        <v>98</v>
      </c>
      <c r="H169" s="239">
        <v>41.579999999999998</v>
      </c>
      <c r="I169" s="240"/>
      <c r="J169" s="239">
        <f>ROUND(I169*H169,1)</f>
        <v>0</v>
      </c>
      <c r="K169" s="237" t="s">
        <v>169</v>
      </c>
      <c r="L169" s="45"/>
      <c r="M169" s="241" t="s">
        <v>1</v>
      </c>
      <c r="N169" s="242" t="s">
        <v>41</v>
      </c>
      <c r="O169" s="92"/>
      <c r="P169" s="243">
        <f>O169*H169</f>
        <v>0</v>
      </c>
      <c r="Q169" s="243">
        <v>0.0043800000000000002</v>
      </c>
      <c r="R169" s="243">
        <f>Q169*H169</f>
        <v>0.18212039999999999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90</v>
      </c>
      <c r="AT169" s="245" t="s">
        <v>166</v>
      </c>
      <c r="AU169" s="245" t="s">
        <v>84</v>
      </c>
      <c r="AY169" s="18" t="s">
        <v>164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33</v>
      </c>
      <c r="BK169" s="246">
        <f>ROUND(I169*H169,1)</f>
        <v>0</v>
      </c>
      <c r="BL169" s="18" t="s">
        <v>90</v>
      </c>
      <c r="BM169" s="245" t="s">
        <v>228</v>
      </c>
    </row>
    <row r="170" s="13" customFormat="1">
      <c r="A170" s="13"/>
      <c r="B170" s="247"/>
      <c r="C170" s="248"/>
      <c r="D170" s="249" t="s">
        <v>171</v>
      </c>
      <c r="E170" s="250" t="s">
        <v>1</v>
      </c>
      <c r="F170" s="251" t="s">
        <v>229</v>
      </c>
      <c r="G170" s="248"/>
      <c r="H170" s="252">
        <v>41.579999999999998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171</v>
      </c>
      <c r="AU170" s="258" t="s">
        <v>84</v>
      </c>
      <c r="AV170" s="13" t="s">
        <v>84</v>
      </c>
      <c r="AW170" s="13" t="s">
        <v>32</v>
      </c>
      <c r="AX170" s="13" t="s">
        <v>33</v>
      </c>
      <c r="AY170" s="258" t="s">
        <v>164</v>
      </c>
    </row>
    <row r="171" s="2" customFormat="1" ht="24.15" customHeight="1">
      <c r="A171" s="39"/>
      <c r="B171" s="40"/>
      <c r="C171" s="235" t="s">
        <v>230</v>
      </c>
      <c r="D171" s="235" t="s">
        <v>166</v>
      </c>
      <c r="E171" s="236" t="s">
        <v>231</v>
      </c>
      <c r="F171" s="237" t="s">
        <v>232</v>
      </c>
      <c r="G171" s="238" t="s">
        <v>98</v>
      </c>
      <c r="H171" s="239">
        <v>41.579999999999998</v>
      </c>
      <c r="I171" s="240"/>
      <c r="J171" s="239">
        <f>ROUND(I171*H171,1)</f>
        <v>0</v>
      </c>
      <c r="K171" s="237" t="s">
        <v>205</v>
      </c>
      <c r="L171" s="45"/>
      <c r="M171" s="241" t="s">
        <v>1</v>
      </c>
      <c r="N171" s="242" t="s">
        <v>41</v>
      </c>
      <c r="O171" s="92"/>
      <c r="P171" s="243">
        <f>O171*H171</f>
        <v>0</v>
      </c>
      <c r="Q171" s="243">
        <v>0.0027299999999999998</v>
      </c>
      <c r="R171" s="243">
        <f>Q171*H171</f>
        <v>0.11351339999999999</v>
      </c>
      <c r="S171" s="243">
        <v>0</v>
      </c>
      <c r="T171" s="24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5" t="s">
        <v>90</v>
      </c>
      <c r="AT171" s="245" t="s">
        <v>166</v>
      </c>
      <c r="AU171" s="245" t="s">
        <v>84</v>
      </c>
      <c r="AY171" s="18" t="s">
        <v>164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8" t="s">
        <v>33</v>
      </c>
      <c r="BK171" s="246">
        <f>ROUND(I171*H171,1)</f>
        <v>0</v>
      </c>
      <c r="BL171" s="18" t="s">
        <v>90</v>
      </c>
      <c r="BM171" s="245" t="s">
        <v>233</v>
      </c>
    </row>
    <row r="172" s="2" customFormat="1" ht="37.8" customHeight="1">
      <c r="A172" s="39"/>
      <c r="B172" s="40"/>
      <c r="C172" s="235" t="s">
        <v>234</v>
      </c>
      <c r="D172" s="235" t="s">
        <v>166</v>
      </c>
      <c r="E172" s="236" t="s">
        <v>235</v>
      </c>
      <c r="F172" s="237" t="s">
        <v>236</v>
      </c>
      <c r="G172" s="238" t="s">
        <v>98</v>
      </c>
      <c r="H172" s="239">
        <v>185.41999999999999</v>
      </c>
      <c r="I172" s="240"/>
      <c r="J172" s="239">
        <f>ROUND(I172*H172,1)</f>
        <v>0</v>
      </c>
      <c r="K172" s="237" t="s">
        <v>205</v>
      </c>
      <c r="L172" s="45"/>
      <c r="M172" s="241" t="s">
        <v>1</v>
      </c>
      <c r="N172" s="242" t="s">
        <v>41</v>
      </c>
      <c r="O172" s="92"/>
      <c r="P172" s="243">
        <f>O172*H172</f>
        <v>0</v>
      </c>
      <c r="Q172" s="243">
        <v>0.0073499999999999998</v>
      </c>
      <c r="R172" s="243">
        <f>Q172*H172</f>
        <v>1.3628369999999999</v>
      </c>
      <c r="S172" s="243">
        <v>0</v>
      </c>
      <c r="T172" s="24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5" t="s">
        <v>90</v>
      </c>
      <c r="AT172" s="245" t="s">
        <v>166</v>
      </c>
      <c r="AU172" s="245" t="s">
        <v>84</v>
      </c>
      <c r="AY172" s="18" t="s">
        <v>164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8" t="s">
        <v>33</v>
      </c>
      <c r="BK172" s="246">
        <f>ROUND(I172*H172,1)</f>
        <v>0</v>
      </c>
      <c r="BL172" s="18" t="s">
        <v>90</v>
      </c>
      <c r="BM172" s="245" t="s">
        <v>237</v>
      </c>
    </row>
    <row r="173" s="13" customFormat="1">
      <c r="A173" s="13"/>
      <c r="B173" s="247"/>
      <c r="C173" s="248"/>
      <c r="D173" s="249" t="s">
        <v>171</v>
      </c>
      <c r="E173" s="250" t="s">
        <v>1</v>
      </c>
      <c r="F173" s="251" t="s">
        <v>238</v>
      </c>
      <c r="G173" s="248"/>
      <c r="H173" s="252">
        <v>185.41999999999999</v>
      </c>
      <c r="I173" s="253"/>
      <c r="J173" s="248"/>
      <c r="K173" s="248"/>
      <c r="L173" s="254"/>
      <c r="M173" s="255"/>
      <c r="N173" s="256"/>
      <c r="O173" s="256"/>
      <c r="P173" s="256"/>
      <c r="Q173" s="256"/>
      <c r="R173" s="256"/>
      <c r="S173" s="256"/>
      <c r="T173" s="25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8" t="s">
        <v>171</v>
      </c>
      <c r="AU173" s="258" t="s">
        <v>84</v>
      </c>
      <c r="AV173" s="13" t="s">
        <v>84</v>
      </c>
      <c r="AW173" s="13" t="s">
        <v>32</v>
      </c>
      <c r="AX173" s="13" t="s">
        <v>33</v>
      </c>
      <c r="AY173" s="258" t="s">
        <v>164</v>
      </c>
    </row>
    <row r="174" s="2" customFormat="1" ht="49.05" customHeight="1">
      <c r="A174" s="39"/>
      <c r="B174" s="40"/>
      <c r="C174" s="235" t="s">
        <v>239</v>
      </c>
      <c r="D174" s="235" t="s">
        <v>166</v>
      </c>
      <c r="E174" s="236" t="s">
        <v>240</v>
      </c>
      <c r="F174" s="237" t="s">
        <v>241</v>
      </c>
      <c r="G174" s="238" t="s">
        <v>98</v>
      </c>
      <c r="H174" s="239">
        <v>185.41999999999999</v>
      </c>
      <c r="I174" s="240"/>
      <c r="J174" s="239">
        <f>ROUND(I174*H174,1)</f>
        <v>0</v>
      </c>
      <c r="K174" s="237" t="s">
        <v>205</v>
      </c>
      <c r="L174" s="45"/>
      <c r="M174" s="241" t="s">
        <v>1</v>
      </c>
      <c r="N174" s="242" t="s">
        <v>41</v>
      </c>
      <c r="O174" s="92"/>
      <c r="P174" s="243">
        <f>O174*H174</f>
        <v>0</v>
      </c>
      <c r="Q174" s="243">
        <v>0.018380000000000001</v>
      </c>
      <c r="R174" s="243">
        <f>Q174*H174</f>
        <v>3.4080195999999998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90</v>
      </c>
      <c r="AT174" s="245" t="s">
        <v>166</v>
      </c>
      <c r="AU174" s="245" t="s">
        <v>84</v>
      </c>
      <c r="AY174" s="18" t="s">
        <v>164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33</v>
      </c>
      <c r="BK174" s="246">
        <f>ROUND(I174*H174,1)</f>
        <v>0</v>
      </c>
      <c r="BL174" s="18" t="s">
        <v>90</v>
      </c>
      <c r="BM174" s="245" t="s">
        <v>242</v>
      </c>
    </row>
    <row r="175" s="2" customFormat="1" ht="37.8" customHeight="1">
      <c r="A175" s="39"/>
      <c r="B175" s="40"/>
      <c r="C175" s="235" t="s">
        <v>243</v>
      </c>
      <c r="D175" s="235" t="s">
        <v>166</v>
      </c>
      <c r="E175" s="236" t="s">
        <v>244</v>
      </c>
      <c r="F175" s="237" t="s">
        <v>245</v>
      </c>
      <c r="G175" s="238" t="s">
        <v>98</v>
      </c>
      <c r="H175" s="239">
        <v>185.41999999999999</v>
      </c>
      <c r="I175" s="240"/>
      <c r="J175" s="239">
        <f>ROUND(I175*H175,1)</f>
        <v>0</v>
      </c>
      <c r="K175" s="237" t="s">
        <v>214</v>
      </c>
      <c r="L175" s="45"/>
      <c r="M175" s="241" t="s">
        <v>1</v>
      </c>
      <c r="N175" s="242" t="s">
        <v>41</v>
      </c>
      <c r="O175" s="92"/>
      <c r="P175" s="243">
        <f>O175*H175</f>
        <v>0</v>
      </c>
      <c r="Q175" s="243">
        <v>0.00025999999999999998</v>
      </c>
      <c r="R175" s="243">
        <f>Q175*H175</f>
        <v>0.048209199999999994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90</v>
      </c>
      <c r="AT175" s="245" t="s">
        <v>166</v>
      </c>
      <c r="AU175" s="245" t="s">
        <v>84</v>
      </c>
      <c r="AY175" s="18" t="s">
        <v>164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33</v>
      </c>
      <c r="BK175" s="246">
        <f>ROUND(I175*H175,1)</f>
        <v>0</v>
      </c>
      <c r="BL175" s="18" t="s">
        <v>90</v>
      </c>
      <c r="BM175" s="245" t="s">
        <v>246</v>
      </c>
    </row>
    <row r="176" s="2" customFormat="1" ht="37.8" customHeight="1">
      <c r="A176" s="39"/>
      <c r="B176" s="40"/>
      <c r="C176" s="235" t="s">
        <v>247</v>
      </c>
      <c r="D176" s="235" t="s">
        <v>166</v>
      </c>
      <c r="E176" s="236" t="s">
        <v>248</v>
      </c>
      <c r="F176" s="237" t="s">
        <v>245</v>
      </c>
      <c r="G176" s="238" t="s">
        <v>98</v>
      </c>
      <c r="H176" s="239">
        <v>37.149999999999999</v>
      </c>
      <c r="I176" s="240"/>
      <c r="J176" s="239">
        <f>ROUND(I176*H176,1)</f>
        <v>0</v>
      </c>
      <c r="K176" s="237" t="s">
        <v>1</v>
      </c>
      <c r="L176" s="45"/>
      <c r="M176" s="241" t="s">
        <v>1</v>
      </c>
      <c r="N176" s="242" t="s">
        <v>41</v>
      </c>
      <c r="O176" s="92"/>
      <c r="P176" s="243">
        <f>O176*H176</f>
        <v>0</v>
      </c>
      <c r="Q176" s="243">
        <v>0.00025999999999999998</v>
      </c>
      <c r="R176" s="243">
        <f>Q176*H176</f>
        <v>0.0096589999999999992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90</v>
      </c>
      <c r="AT176" s="245" t="s">
        <v>166</v>
      </c>
      <c r="AU176" s="245" t="s">
        <v>84</v>
      </c>
      <c r="AY176" s="18" t="s">
        <v>164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33</v>
      </c>
      <c r="BK176" s="246">
        <f>ROUND(I176*H176,1)</f>
        <v>0</v>
      </c>
      <c r="BL176" s="18" t="s">
        <v>90</v>
      </c>
      <c r="BM176" s="245" t="s">
        <v>249</v>
      </c>
    </row>
    <row r="177" s="13" customFormat="1">
      <c r="A177" s="13"/>
      <c r="B177" s="247"/>
      <c r="C177" s="248"/>
      <c r="D177" s="249" t="s">
        <v>171</v>
      </c>
      <c r="E177" s="250" t="s">
        <v>1</v>
      </c>
      <c r="F177" s="251" t="s">
        <v>107</v>
      </c>
      <c r="G177" s="248"/>
      <c r="H177" s="252">
        <v>37.149999999999999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171</v>
      </c>
      <c r="AU177" s="258" t="s">
        <v>84</v>
      </c>
      <c r="AV177" s="13" t="s">
        <v>84</v>
      </c>
      <c r="AW177" s="13" t="s">
        <v>32</v>
      </c>
      <c r="AX177" s="13" t="s">
        <v>33</v>
      </c>
      <c r="AY177" s="258" t="s">
        <v>164</v>
      </c>
    </row>
    <row r="178" s="2" customFormat="1" ht="24.15" customHeight="1">
      <c r="A178" s="39"/>
      <c r="B178" s="40"/>
      <c r="C178" s="235" t="s">
        <v>250</v>
      </c>
      <c r="D178" s="235" t="s">
        <v>166</v>
      </c>
      <c r="E178" s="236" t="s">
        <v>251</v>
      </c>
      <c r="F178" s="237" t="s">
        <v>252</v>
      </c>
      <c r="G178" s="238" t="s">
        <v>98</v>
      </c>
      <c r="H178" s="239">
        <v>37.149999999999999</v>
      </c>
      <c r="I178" s="240"/>
      <c r="J178" s="239">
        <f>ROUND(I178*H178,1)</f>
        <v>0</v>
      </c>
      <c r="K178" s="237" t="s">
        <v>169</v>
      </c>
      <c r="L178" s="45"/>
      <c r="M178" s="241" t="s">
        <v>1</v>
      </c>
      <c r="N178" s="242" t="s">
        <v>41</v>
      </c>
      <c r="O178" s="92"/>
      <c r="P178" s="243">
        <f>O178*H178</f>
        <v>0</v>
      </c>
      <c r="Q178" s="243">
        <v>0.034680000000000002</v>
      </c>
      <c r="R178" s="243">
        <f>Q178*H178</f>
        <v>1.288362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90</v>
      </c>
      <c r="AT178" s="245" t="s">
        <v>166</v>
      </c>
      <c r="AU178" s="245" t="s">
        <v>84</v>
      </c>
      <c r="AY178" s="18" t="s">
        <v>164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33</v>
      </c>
      <c r="BK178" s="246">
        <f>ROUND(I178*H178,1)</f>
        <v>0</v>
      </c>
      <c r="BL178" s="18" t="s">
        <v>90</v>
      </c>
      <c r="BM178" s="245" t="s">
        <v>253</v>
      </c>
    </row>
    <row r="179" s="13" customFormat="1">
      <c r="A179" s="13"/>
      <c r="B179" s="247"/>
      <c r="C179" s="248"/>
      <c r="D179" s="249" t="s">
        <v>171</v>
      </c>
      <c r="E179" s="250" t="s">
        <v>1</v>
      </c>
      <c r="F179" s="251" t="s">
        <v>107</v>
      </c>
      <c r="G179" s="248"/>
      <c r="H179" s="252">
        <v>37.149999999999999</v>
      </c>
      <c r="I179" s="253"/>
      <c r="J179" s="248"/>
      <c r="K179" s="248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171</v>
      </c>
      <c r="AU179" s="258" t="s">
        <v>84</v>
      </c>
      <c r="AV179" s="13" t="s">
        <v>84</v>
      </c>
      <c r="AW179" s="13" t="s">
        <v>32</v>
      </c>
      <c r="AX179" s="13" t="s">
        <v>33</v>
      </c>
      <c r="AY179" s="258" t="s">
        <v>164</v>
      </c>
    </row>
    <row r="180" s="2" customFormat="1" ht="37.8" customHeight="1">
      <c r="A180" s="39"/>
      <c r="B180" s="40"/>
      <c r="C180" s="235" t="s">
        <v>14</v>
      </c>
      <c r="D180" s="235" t="s">
        <v>166</v>
      </c>
      <c r="E180" s="236" t="s">
        <v>254</v>
      </c>
      <c r="F180" s="237" t="s">
        <v>255</v>
      </c>
      <c r="G180" s="238" t="s">
        <v>98</v>
      </c>
      <c r="H180" s="239">
        <v>75.829999999999998</v>
      </c>
      <c r="I180" s="240"/>
      <c r="J180" s="239">
        <f>ROUND(I180*H180,1)</f>
        <v>0</v>
      </c>
      <c r="K180" s="237" t="s">
        <v>205</v>
      </c>
      <c r="L180" s="45"/>
      <c r="M180" s="241" t="s">
        <v>1</v>
      </c>
      <c r="N180" s="242" t="s">
        <v>41</v>
      </c>
      <c r="O180" s="92"/>
      <c r="P180" s="243">
        <f>O180*H180</f>
        <v>0</v>
      </c>
      <c r="Q180" s="243">
        <v>0.0073499999999999998</v>
      </c>
      <c r="R180" s="243">
        <f>Q180*H180</f>
        <v>0.55735049999999997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90</v>
      </c>
      <c r="AT180" s="245" t="s">
        <v>166</v>
      </c>
      <c r="AU180" s="245" t="s">
        <v>84</v>
      </c>
      <c r="AY180" s="18" t="s">
        <v>164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33</v>
      </c>
      <c r="BK180" s="246">
        <f>ROUND(I180*H180,1)</f>
        <v>0</v>
      </c>
      <c r="BL180" s="18" t="s">
        <v>90</v>
      </c>
      <c r="BM180" s="245" t="s">
        <v>256</v>
      </c>
    </row>
    <row r="181" s="13" customFormat="1">
      <c r="A181" s="13"/>
      <c r="B181" s="247"/>
      <c r="C181" s="248"/>
      <c r="D181" s="249" t="s">
        <v>171</v>
      </c>
      <c r="E181" s="250" t="s">
        <v>1</v>
      </c>
      <c r="F181" s="251" t="s">
        <v>104</v>
      </c>
      <c r="G181" s="248"/>
      <c r="H181" s="252">
        <v>75.829999999999998</v>
      </c>
      <c r="I181" s="253"/>
      <c r="J181" s="248"/>
      <c r="K181" s="248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171</v>
      </c>
      <c r="AU181" s="258" t="s">
        <v>84</v>
      </c>
      <c r="AV181" s="13" t="s">
        <v>84</v>
      </c>
      <c r="AW181" s="13" t="s">
        <v>32</v>
      </c>
      <c r="AX181" s="13" t="s">
        <v>33</v>
      </c>
      <c r="AY181" s="258" t="s">
        <v>164</v>
      </c>
    </row>
    <row r="182" s="2" customFormat="1" ht="44.25" customHeight="1">
      <c r="A182" s="39"/>
      <c r="B182" s="40"/>
      <c r="C182" s="235" t="s">
        <v>7</v>
      </c>
      <c r="D182" s="235" t="s">
        <v>166</v>
      </c>
      <c r="E182" s="236" t="s">
        <v>257</v>
      </c>
      <c r="F182" s="237" t="s">
        <v>258</v>
      </c>
      <c r="G182" s="238" t="s">
        <v>98</v>
      </c>
      <c r="H182" s="239">
        <v>75.829999999999998</v>
      </c>
      <c r="I182" s="240"/>
      <c r="J182" s="239">
        <f>ROUND(I182*H182,1)</f>
        <v>0</v>
      </c>
      <c r="K182" s="237" t="s">
        <v>205</v>
      </c>
      <c r="L182" s="45"/>
      <c r="M182" s="241" t="s">
        <v>1</v>
      </c>
      <c r="N182" s="242" t="s">
        <v>41</v>
      </c>
      <c r="O182" s="92"/>
      <c r="P182" s="243">
        <f>O182*H182</f>
        <v>0</v>
      </c>
      <c r="Q182" s="243">
        <v>0.026360000000000001</v>
      </c>
      <c r="R182" s="243">
        <f>Q182*H182</f>
        <v>1.9988788000000002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90</v>
      </c>
      <c r="AT182" s="245" t="s">
        <v>166</v>
      </c>
      <c r="AU182" s="245" t="s">
        <v>84</v>
      </c>
      <c r="AY182" s="18" t="s">
        <v>164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33</v>
      </c>
      <c r="BK182" s="246">
        <f>ROUND(I182*H182,1)</f>
        <v>0</v>
      </c>
      <c r="BL182" s="18" t="s">
        <v>90</v>
      </c>
      <c r="BM182" s="245" t="s">
        <v>259</v>
      </c>
    </row>
    <row r="183" s="13" customFormat="1">
      <c r="A183" s="13"/>
      <c r="B183" s="247"/>
      <c r="C183" s="248"/>
      <c r="D183" s="249" t="s">
        <v>171</v>
      </c>
      <c r="E183" s="250" t="s">
        <v>1</v>
      </c>
      <c r="F183" s="251" t="s">
        <v>104</v>
      </c>
      <c r="G183" s="248"/>
      <c r="H183" s="252">
        <v>75.829999999999998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171</v>
      </c>
      <c r="AU183" s="258" t="s">
        <v>84</v>
      </c>
      <c r="AV183" s="13" t="s">
        <v>84</v>
      </c>
      <c r="AW183" s="13" t="s">
        <v>32</v>
      </c>
      <c r="AX183" s="13" t="s">
        <v>33</v>
      </c>
      <c r="AY183" s="258" t="s">
        <v>164</v>
      </c>
    </row>
    <row r="184" s="2" customFormat="1" ht="24.15" customHeight="1">
      <c r="A184" s="39"/>
      <c r="B184" s="40"/>
      <c r="C184" s="235" t="s">
        <v>260</v>
      </c>
      <c r="D184" s="235" t="s">
        <v>166</v>
      </c>
      <c r="E184" s="236" t="s">
        <v>261</v>
      </c>
      <c r="F184" s="237" t="s">
        <v>262</v>
      </c>
      <c r="G184" s="238" t="s">
        <v>98</v>
      </c>
      <c r="H184" s="239">
        <v>528.16999999999996</v>
      </c>
      <c r="I184" s="240"/>
      <c r="J184" s="239">
        <f>ROUND(I184*H184,1)</f>
        <v>0</v>
      </c>
      <c r="K184" s="237" t="s">
        <v>169</v>
      </c>
      <c r="L184" s="45"/>
      <c r="M184" s="241" t="s">
        <v>1</v>
      </c>
      <c r="N184" s="242" t="s">
        <v>41</v>
      </c>
      <c r="O184" s="92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90</v>
      </c>
      <c r="AT184" s="245" t="s">
        <v>166</v>
      </c>
      <c r="AU184" s="245" t="s">
        <v>84</v>
      </c>
      <c r="AY184" s="18" t="s">
        <v>164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33</v>
      </c>
      <c r="BK184" s="246">
        <f>ROUND(I184*H184,1)</f>
        <v>0</v>
      </c>
      <c r="BL184" s="18" t="s">
        <v>90</v>
      </c>
      <c r="BM184" s="245" t="s">
        <v>263</v>
      </c>
    </row>
    <row r="185" s="13" customFormat="1">
      <c r="A185" s="13"/>
      <c r="B185" s="247"/>
      <c r="C185" s="248"/>
      <c r="D185" s="249" t="s">
        <v>171</v>
      </c>
      <c r="E185" s="250" t="s">
        <v>1</v>
      </c>
      <c r="F185" s="251" t="s">
        <v>264</v>
      </c>
      <c r="G185" s="248"/>
      <c r="H185" s="252">
        <v>625.82000000000005</v>
      </c>
      <c r="I185" s="253"/>
      <c r="J185" s="248"/>
      <c r="K185" s="248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171</v>
      </c>
      <c r="AU185" s="258" t="s">
        <v>84</v>
      </c>
      <c r="AV185" s="13" t="s">
        <v>84</v>
      </c>
      <c r="AW185" s="13" t="s">
        <v>32</v>
      </c>
      <c r="AX185" s="13" t="s">
        <v>76</v>
      </c>
      <c r="AY185" s="258" t="s">
        <v>164</v>
      </c>
    </row>
    <row r="186" s="13" customFormat="1">
      <c r="A186" s="13"/>
      <c r="B186" s="247"/>
      <c r="C186" s="248"/>
      <c r="D186" s="249" t="s">
        <v>171</v>
      </c>
      <c r="E186" s="250" t="s">
        <v>1</v>
      </c>
      <c r="F186" s="251" t="s">
        <v>265</v>
      </c>
      <c r="G186" s="248"/>
      <c r="H186" s="252">
        <v>-97.650000000000006</v>
      </c>
      <c r="I186" s="253"/>
      <c r="J186" s="248"/>
      <c r="K186" s="248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171</v>
      </c>
      <c r="AU186" s="258" t="s">
        <v>84</v>
      </c>
      <c r="AV186" s="13" t="s">
        <v>84</v>
      </c>
      <c r="AW186" s="13" t="s">
        <v>32</v>
      </c>
      <c r="AX186" s="13" t="s">
        <v>76</v>
      </c>
      <c r="AY186" s="258" t="s">
        <v>164</v>
      </c>
    </row>
    <row r="187" s="14" customFormat="1">
      <c r="A187" s="14"/>
      <c r="B187" s="259"/>
      <c r="C187" s="260"/>
      <c r="D187" s="249" t="s">
        <v>171</v>
      </c>
      <c r="E187" s="261" t="s">
        <v>1</v>
      </c>
      <c r="F187" s="262" t="s">
        <v>177</v>
      </c>
      <c r="G187" s="260"/>
      <c r="H187" s="263">
        <v>528.16999999999996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9" t="s">
        <v>171</v>
      </c>
      <c r="AU187" s="269" t="s">
        <v>84</v>
      </c>
      <c r="AV187" s="14" t="s">
        <v>90</v>
      </c>
      <c r="AW187" s="14" t="s">
        <v>32</v>
      </c>
      <c r="AX187" s="14" t="s">
        <v>33</v>
      </c>
      <c r="AY187" s="269" t="s">
        <v>164</v>
      </c>
    </row>
    <row r="188" s="2" customFormat="1" ht="24.15" customHeight="1">
      <c r="A188" s="39"/>
      <c r="B188" s="40"/>
      <c r="C188" s="235" t="s">
        <v>266</v>
      </c>
      <c r="D188" s="235" t="s">
        <v>166</v>
      </c>
      <c r="E188" s="236" t="s">
        <v>267</v>
      </c>
      <c r="F188" s="237" t="s">
        <v>268</v>
      </c>
      <c r="G188" s="238" t="s">
        <v>98</v>
      </c>
      <c r="H188" s="239">
        <v>1006.02</v>
      </c>
      <c r="I188" s="240"/>
      <c r="J188" s="239">
        <f>ROUND(I188*H188,1)</f>
        <v>0</v>
      </c>
      <c r="K188" s="237" t="s">
        <v>169</v>
      </c>
      <c r="L188" s="45"/>
      <c r="M188" s="241" t="s">
        <v>1</v>
      </c>
      <c r="N188" s="242" t="s">
        <v>41</v>
      </c>
      <c r="O188" s="92"/>
      <c r="P188" s="243">
        <f>O188*H188</f>
        <v>0</v>
      </c>
      <c r="Q188" s="243">
        <v>0.00021000000000000001</v>
      </c>
      <c r="R188" s="243">
        <f>Q188*H188</f>
        <v>0.21126420000000001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90</v>
      </c>
      <c r="AT188" s="245" t="s">
        <v>166</v>
      </c>
      <c r="AU188" s="245" t="s">
        <v>84</v>
      </c>
      <c r="AY188" s="18" t="s">
        <v>164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33</v>
      </c>
      <c r="BK188" s="246">
        <f>ROUND(I188*H188,1)</f>
        <v>0</v>
      </c>
      <c r="BL188" s="18" t="s">
        <v>90</v>
      </c>
      <c r="BM188" s="245" t="s">
        <v>269</v>
      </c>
    </row>
    <row r="189" s="13" customFormat="1">
      <c r="A189" s="13"/>
      <c r="B189" s="247"/>
      <c r="C189" s="248"/>
      <c r="D189" s="249" t="s">
        <v>171</v>
      </c>
      <c r="E189" s="250" t="s">
        <v>1</v>
      </c>
      <c r="F189" s="251" t="s">
        <v>270</v>
      </c>
      <c r="G189" s="248"/>
      <c r="H189" s="252">
        <v>1006.02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171</v>
      </c>
      <c r="AU189" s="258" t="s">
        <v>84</v>
      </c>
      <c r="AV189" s="13" t="s">
        <v>84</v>
      </c>
      <c r="AW189" s="13" t="s">
        <v>32</v>
      </c>
      <c r="AX189" s="13" t="s">
        <v>33</v>
      </c>
      <c r="AY189" s="258" t="s">
        <v>164</v>
      </c>
    </row>
    <row r="190" s="2" customFormat="1" ht="24.15" customHeight="1">
      <c r="A190" s="39"/>
      <c r="B190" s="40"/>
      <c r="C190" s="235" t="s">
        <v>271</v>
      </c>
      <c r="D190" s="235" t="s">
        <v>166</v>
      </c>
      <c r="E190" s="236" t="s">
        <v>272</v>
      </c>
      <c r="F190" s="237" t="s">
        <v>273</v>
      </c>
      <c r="G190" s="238" t="s">
        <v>98</v>
      </c>
      <c r="H190" s="239">
        <v>6.4800000000000004</v>
      </c>
      <c r="I190" s="240"/>
      <c r="J190" s="239">
        <f>ROUND(I190*H190,1)</f>
        <v>0</v>
      </c>
      <c r="K190" s="237" t="s">
        <v>169</v>
      </c>
      <c r="L190" s="45"/>
      <c r="M190" s="241" t="s">
        <v>1</v>
      </c>
      <c r="N190" s="242" t="s">
        <v>41</v>
      </c>
      <c r="O190" s="92"/>
      <c r="P190" s="243">
        <f>O190*H190</f>
        <v>0</v>
      </c>
      <c r="Q190" s="243">
        <v>0.00036000000000000002</v>
      </c>
      <c r="R190" s="243">
        <f>Q190*H190</f>
        <v>0.0023328000000000003</v>
      </c>
      <c r="S190" s="243">
        <v>0</v>
      </c>
      <c r="T190" s="24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90</v>
      </c>
      <c r="AT190" s="245" t="s">
        <v>166</v>
      </c>
      <c r="AU190" s="245" t="s">
        <v>84</v>
      </c>
      <c r="AY190" s="18" t="s">
        <v>164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33</v>
      </c>
      <c r="BK190" s="246">
        <f>ROUND(I190*H190,1)</f>
        <v>0</v>
      </c>
      <c r="BL190" s="18" t="s">
        <v>90</v>
      </c>
      <c r="BM190" s="245" t="s">
        <v>274</v>
      </c>
    </row>
    <row r="191" s="13" customFormat="1">
      <c r="A191" s="13"/>
      <c r="B191" s="247"/>
      <c r="C191" s="248"/>
      <c r="D191" s="249" t="s">
        <v>171</v>
      </c>
      <c r="E191" s="250" t="s">
        <v>1</v>
      </c>
      <c r="F191" s="251" t="s">
        <v>275</v>
      </c>
      <c r="G191" s="248"/>
      <c r="H191" s="252">
        <v>6.4800000000000004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171</v>
      </c>
      <c r="AU191" s="258" t="s">
        <v>84</v>
      </c>
      <c r="AV191" s="13" t="s">
        <v>84</v>
      </c>
      <c r="AW191" s="13" t="s">
        <v>32</v>
      </c>
      <c r="AX191" s="13" t="s">
        <v>33</v>
      </c>
      <c r="AY191" s="258" t="s">
        <v>164</v>
      </c>
    </row>
    <row r="192" s="2" customFormat="1" ht="33" customHeight="1">
      <c r="A192" s="39"/>
      <c r="B192" s="40"/>
      <c r="C192" s="235" t="s">
        <v>276</v>
      </c>
      <c r="D192" s="235" t="s">
        <v>166</v>
      </c>
      <c r="E192" s="236" t="s">
        <v>277</v>
      </c>
      <c r="F192" s="237" t="s">
        <v>278</v>
      </c>
      <c r="G192" s="238" t="s">
        <v>98</v>
      </c>
      <c r="H192" s="239">
        <v>8.5800000000000001</v>
      </c>
      <c r="I192" s="240"/>
      <c r="J192" s="239">
        <f>ROUND(I192*H192,1)</f>
        <v>0</v>
      </c>
      <c r="K192" s="237" t="s">
        <v>189</v>
      </c>
      <c r="L192" s="45"/>
      <c r="M192" s="241" t="s">
        <v>1</v>
      </c>
      <c r="N192" s="242" t="s">
        <v>41</v>
      </c>
      <c r="O192" s="92"/>
      <c r="P192" s="243">
        <f>O192*H192</f>
        <v>0</v>
      </c>
      <c r="Q192" s="243">
        <v>0.074260000000000007</v>
      </c>
      <c r="R192" s="243">
        <f>Q192*H192</f>
        <v>0.63715080000000002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90</v>
      </c>
      <c r="AT192" s="245" t="s">
        <v>166</v>
      </c>
      <c r="AU192" s="245" t="s">
        <v>84</v>
      </c>
      <c r="AY192" s="18" t="s">
        <v>164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33</v>
      </c>
      <c r="BK192" s="246">
        <f>ROUND(I192*H192,1)</f>
        <v>0</v>
      </c>
      <c r="BL192" s="18" t="s">
        <v>90</v>
      </c>
      <c r="BM192" s="245" t="s">
        <v>279</v>
      </c>
    </row>
    <row r="193" s="13" customFormat="1">
      <c r="A193" s="13"/>
      <c r="B193" s="247"/>
      <c r="C193" s="248"/>
      <c r="D193" s="249" t="s">
        <v>171</v>
      </c>
      <c r="E193" s="250" t="s">
        <v>1</v>
      </c>
      <c r="F193" s="251" t="s">
        <v>280</v>
      </c>
      <c r="G193" s="248"/>
      <c r="H193" s="252">
        <v>8.5800000000000001</v>
      </c>
      <c r="I193" s="253"/>
      <c r="J193" s="248"/>
      <c r="K193" s="248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171</v>
      </c>
      <c r="AU193" s="258" t="s">
        <v>84</v>
      </c>
      <c r="AV193" s="13" t="s">
        <v>84</v>
      </c>
      <c r="AW193" s="13" t="s">
        <v>32</v>
      </c>
      <c r="AX193" s="13" t="s">
        <v>33</v>
      </c>
      <c r="AY193" s="258" t="s">
        <v>164</v>
      </c>
    </row>
    <row r="194" s="12" customFormat="1" ht="22.8" customHeight="1">
      <c r="A194" s="12"/>
      <c r="B194" s="219"/>
      <c r="C194" s="220"/>
      <c r="D194" s="221" t="s">
        <v>75</v>
      </c>
      <c r="E194" s="233" t="s">
        <v>208</v>
      </c>
      <c r="F194" s="233" t="s">
        <v>281</v>
      </c>
      <c r="G194" s="220"/>
      <c r="H194" s="220"/>
      <c r="I194" s="223"/>
      <c r="J194" s="234">
        <f>BK194</f>
        <v>0</v>
      </c>
      <c r="K194" s="220"/>
      <c r="L194" s="225"/>
      <c r="M194" s="226"/>
      <c r="N194" s="227"/>
      <c r="O194" s="227"/>
      <c r="P194" s="228">
        <f>SUM(P195:P240)</f>
        <v>0</v>
      </c>
      <c r="Q194" s="227"/>
      <c r="R194" s="228">
        <f>SUM(R195:R240)</f>
        <v>0.90020429999999996</v>
      </c>
      <c r="S194" s="227"/>
      <c r="T194" s="229">
        <f>SUM(T195:T240)</f>
        <v>27.490729999999999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0" t="s">
        <v>33</v>
      </c>
      <c r="AT194" s="231" t="s">
        <v>75</v>
      </c>
      <c r="AU194" s="231" t="s">
        <v>33</v>
      </c>
      <c r="AY194" s="230" t="s">
        <v>164</v>
      </c>
      <c r="BK194" s="232">
        <f>SUM(BK195:BK240)</f>
        <v>0</v>
      </c>
    </row>
    <row r="195" s="2" customFormat="1" ht="44.25" customHeight="1">
      <c r="A195" s="39"/>
      <c r="B195" s="40"/>
      <c r="C195" s="235" t="s">
        <v>282</v>
      </c>
      <c r="D195" s="235" t="s">
        <v>166</v>
      </c>
      <c r="E195" s="236" t="s">
        <v>283</v>
      </c>
      <c r="F195" s="237" t="s">
        <v>284</v>
      </c>
      <c r="G195" s="238" t="s">
        <v>98</v>
      </c>
      <c r="H195" s="239">
        <v>463.5</v>
      </c>
      <c r="I195" s="240"/>
      <c r="J195" s="239">
        <f>ROUND(I195*H195,1)</f>
        <v>0</v>
      </c>
      <c r="K195" s="237" t="s">
        <v>214</v>
      </c>
      <c r="L195" s="45"/>
      <c r="M195" s="241" t="s">
        <v>1</v>
      </c>
      <c r="N195" s="242" t="s">
        <v>41</v>
      </c>
      <c r="O195" s="92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5" t="s">
        <v>90</v>
      </c>
      <c r="AT195" s="245" t="s">
        <v>166</v>
      </c>
      <c r="AU195" s="245" t="s">
        <v>84</v>
      </c>
      <c r="AY195" s="18" t="s">
        <v>164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8" t="s">
        <v>33</v>
      </c>
      <c r="BK195" s="246">
        <f>ROUND(I195*H195,1)</f>
        <v>0</v>
      </c>
      <c r="BL195" s="18" t="s">
        <v>90</v>
      </c>
      <c r="BM195" s="245" t="s">
        <v>285</v>
      </c>
    </row>
    <row r="196" s="13" customFormat="1">
      <c r="A196" s="13"/>
      <c r="B196" s="247"/>
      <c r="C196" s="248"/>
      <c r="D196" s="249" t="s">
        <v>171</v>
      </c>
      <c r="E196" s="250" t="s">
        <v>1</v>
      </c>
      <c r="F196" s="251" t="s">
        <v>286</v>
      </c>
      <c r="G196" s="248"/>
      <c r="H196" s="252">
        <v>223.19999999999999</v>
      </c>
      <c r="I196" s="253"/>
      <c r="J196" s="248"/>
      <c r="K196" s="248"/>
      <c r="L196" s="254"/>
      <c r="M196" s="255"/>
      <c r="N196" s="256"/>
      <c r="O196" s="256"/>
      <c r="P196" s="256"/>
      <c r="Q196" s="256"/>
      <c r="R196" s="256"/>
      <c r="S196" s="256"/>
      <c r="T196" s="25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8" t="s">
        <v>171</v>
      </c>
      <c r="AU196" s="258" t="s">
        <v>84</v>
      </c>
      <c r="AV196" s="13" t="s">
        <v>84</v>
      </c>
      <c r="AW196" s="13" t="s">
        <v>32</v>
      </c>
      <c r="AX196" s="13" t="s">
        <v>76</v>
      </c>
      <c r="AY196" s="258" t="s">
        <v>164</v>
      </c>
    </row>
    <row r="197" s="13" customFormat="1">
      <c r="A197" s="13"/>
      <c r="B197" s="247"/>
      <c r="C197" s="248"/>
      <c r="D197" s="249" t="s">
        <v>171</v>
      </c>
      <c r="E197" s="250" t="s">
        <v>1</v>
      </c>
      <c r="F197" s="251" t="s">
        <v>287</v>
      </c>
      <c r="G197" s="248"/>
      <c r="H197" s="252">
        <v>195.30000000000001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171</v>
      </c>
      <c r="AU197" s="258" t="s">
        <v>84</v>
      </c>
      <c r="AV197" s="13" t="s">
        <v>84</v>
      </c>
      <c r="AW197" s="13" t="s">
        <v>32</v>
      </c>
      <c r="AX197" s="13" t="s">
        <v>76</v>
      </c>
      <c r="AY197" s="258" t="s">
        <v>164</v>
      </c>
    </row>
    <row r="198" s="15" customFormat="1">
      <c r="A198" s="15"/>
      <c r="B198" s="270"/>
      <c r="C198" s="271"/>
      <c r="D198" s="249" t="s">
        <v>171</v>
      </c>
      <c r="E198" s="272" t="s">
        <v>1</v>
      </c>
      <c r="F198" s="273" t="s">
        <v>288</v>
      </c>
      <c r="G198" s="271"/>
      <c r="H198" s="274">
        <v>418.5</v>
      </c>
      <c r="I198" s="275"/>
      <c r="J198" s="271"/>
      <c r="K198" s="271"/>
      <c r="L198" s="276"/>
      <c r="M198" s="277"/>
      <c r="N198" s="278"/>
      <c r="O198" s="278"/>
      <c r="P198" s="278"/>
      <c r="Q198" s="278"/>
      <c r="R198" s="278"/>
      <c r="S198" s="278"/>
      <c r="T198" s="27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0" t="s">
        <v>171</v>
      </c>
      <c r="AU198" s="280" t="s">
        <v>84</v>
      </c>
      <c r="AV198" s="15" t="s">
        <v>87</v>
      </c>
      <c r="AW198" s="15" t="s">
        <v>32</v>
      </c>
      <c r="AX198" s="15" t="s">
        <v>76</v>
      </c>
      <c r="AY198" s="280" t="s">
        <v>164</v>
      </c>
    </row>
    <row r="199" s="13" customFormat="1">
      <c r="A199" s="13"/>
      <c r="B199" s="247"/>
      <c r="C199" s="248"/>
      <c r="D199" s="249" t="s">
        <v>171</v>
      </c>
      <c r="E199" s="250" t="s">
        <v>1</v>
      </c>
      <c r="F199" s="251" t="s">
        <v>289</v>
      </c>
      <c r="G199" s="248"/>
      <c r="H199" s="252">
        <v>45</v>
      </c>
      <c r="I199" s="253"/>
      <c r="J199" s="248"/>
      <c r="K199" s="248"/>
      <c r="L199" s="254"/>
      <c r="M199" s="255"/>
      <c r="N199" s="256"/>
      <c r="O199" s="256"/>
      <c r="P199" s="256"/>
      <c r="Q199" s="256"/>
      <c r="R199" s="256"/>
      <c r="S199" s="256"/>
      <c r="T199" s="25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8" t="s">
        <v>171</v>
      </c>
      <c r="AU199" s="258" t="s">
        <v>84</v>
      </c>
      <c r="AV199" s="13" t="s">
        <v>84</v>
      </c>
      <c r="AW199" s="13" t="s">
        <v>32</v>
      </c>
      <c r="AX199" s="13" t="s">
        <v>76</v>
      </c>
      <c r="AY199" s="258" t="s">
        <v>164</v>
      </c>
    </row>
    <row r="200" s="14" customFormat="1">
      <c r="A200" s="14"/>
      <c r="B200" s="259"/>
      <c r="C200" s="260"/>
      <c r="D200" s="249" t="s">
        <v>171</v>
      </c>
      <c r="E200" s="261" t="s">
        <v>1</v>
      </c>
      <c r="F200" s="262" t="s">
        <v>177</v>
      </c>
      <c r="G200" s="260"/>
      <c r="H200" s="263">
        <v>463.5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9" t="s">
        <v>171</v>
      </c>
      <c r="AU200" s="269" t="s">
        <v>84</v>
      </c>
      <c r="AV200" s="14" t="s">
        <v>90</v>
      </c>
      <c r="AW200" s="14" t="s">
        <v>32</v>
      </c>
      <c r="AX200" s="14" t="s">
        <v>33</v>
      </c>
      <c r="AY200" s="269" t="s">
        <v>164</v>
      </c>
    </row>
    <row r="201" s="2" customFormat="1" ht="49.05" customHeight="1">
      <c r="A201" s="39"/>
      <c r="B201" s="40"/>
      <c r="C201" s="235" t="s">
        <v>290</v>
      </c>
      <c r="D201" s="235" t="s">
        <v>166</v>
      </c>
      <c r="E201" s="236" t="s">
        <v>291</v>
      </c>
      <c r="F201" s="237" t="s">
        <v>292</v>
      </c>
      <c r="G201" s="238" t="s">
        <v>98</v>
      </c>
      <c r="H201" s="239">
        <v>19382.5</v>
      </c>
      <c r="I201" s="240"/>
      <c r="J201" s="239">
        <f>ROUND(I201*H201,1)</f>
        <v>0</v>
      </c>
      <c r="K201" s="237" t="s">
        <v>214</v>
      </c>
      <c r="L201" s="45"/>
      <c r="M201" s="241" t="s">
        <v>1</v>
      </c>
      <c r="N201" s="242" t="s">
        <v>41</v>
      </c>
      <c r="O201" s="92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90</v>
      </c>
      <c r="AT201" s="245" t="s">
        <v>166</v>
      </c>
      <c r="AU201" s="245" t="s">
        <v>84</v>
      </c>
      <c r="AY201" s="18" t="s">
        <v>164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33</v>
      </c>
      <c r="BK201" s="246">
        <f>ROUND(I201*H201,1)</f>
        <v>0</v>
      </c>
      <c r="BL201" s="18" t="s">
        <v>90</v>
      </c>
      <c r="BM201" s="245" t="s">
        <v>293</v>
      </c>
    </row>
    <row r="202" s="16" customFormat="1">
      <c r="A202" s="16"/>
      <c r="B202" s="281"/>
      <c r="C202" s="282"/>
      <c r="D202" s="249" t="s">
        <v>171</v>
      </c>
      <c r="E202" s="283" t="s">
        <v>1</v>
      </c>
      <c r="F202" s="284" t="s">
        <v>294</v>
      </c>
      <c r="G202" s="282"/>
      <c r="H202" s="283" t="s">
        <v>1</v>
      </c>
      <c r="I202" s="285"/>
      <c r="J202" s="282"/>
      <c r="K202" s="282"/>
      <c r="L202" s="286"/>
      <c r="M202" s="287"/>
      <c r="N202" s="288"/>
      <c r="O202" s="288"/>
      <c r="P202" s="288"/>
      <c r="Q202" s="288"/>
      <c r="R202" s="288"/>
      <c r="S202" s="288"/>
      <c r="T202" s="289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90" t="s">
        <v>171</v>
      </c>
      <c r="AU202" s="290" t="s">
        <v>84</v>
      </c>
      <c r="AV202" s="16" t="s">
        <v>33</v>
      </c>
      <c r="AW202" s="16" t="s">
        <v>32</v>
      </c>
      <c r="AX202" s="16" t="s">
        <v>76</v>
      </c>
      <c r="AY202" s="290" t="s">
        <v>164</v>
      </c>
    </row>
    <row r="203" s="13" customFormat="1">
      <c r="A203" s="13"/>
      <c r="B203" s="247"/>
      <c r="C203" s="248"/>
      <c r="D203" s="249" t="s">
        <v>171</v>
      </c>
      <c r="E203" s="250" t="s">
        <v>1</v>
      </c>
      <c r="F203" s="251" t="s">
        <v>295</v>
      </c>
      <c r="G203" s="248"/>
      <c r="H203" s="252">
        <v>10044</v>
      </c>
      <c r="I203" s="253"/>
      <c r="J203" s="248"/>
      <c r="K203" s="248"/>
      <c r="L203" s="254"/>
      <c r="M203" s="255"/>
      <c r="N203" s="256"/>
      <c r="O203" s="256"/>
      <c r="P203" s="256"/>
      <c r="Q203" s="256"/>
      <c r="R203" s="256"/>
      <c r="S203" s="256"/>
      <c r="T203" s="25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8" t="s">
        <v>171</v>
      </c>
      <c r="AU203" s="258" t="s">
        <v>84</v>
      </c>
      <c r="AV203" s="13" t="s">
        <v>84</v>
      </c>
      <c r="AW203" s="13" t="s">
        <v>32</v>
      </c>
      <c r="AX203" s="13" t="s">
        <v>76</v>
      </c>
      <c r="AY203" s="258" t="s">
        <v>164</v>
      </c>
    </row>
    <row r="204" s="13" customFormat="1">
      <c r="A204" s="13"/>
      <c r="B204" s="247"/>
      <c r="C204" s="248"/>
      <c r="D204" s="249" t="s">
        <v>171</v>
      </c>
      <c r="E204" s="250" t="s">
        <v>1</v>
      </c>
      <c r="F204" s="251" t="s">
        <v>296</v>
      </c>
      <c r="G204" s="248"/>
      <c r="H204" s="252">
        <v>8788.5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171</v>
      </c>
      <c r="AU204" s="258" t="s">
        <v>84</v>
      </c>
      <c r="AV204" s="13" t="s">
        <v>84</v>
      </c>
      <c r="AW204" s="13" t="s">
        <v>32</v>
      </c>
      <c r="AX204" s="13" t="s">
        <v>76</v>
      </c>
      <c r="AY204" s="258" t="s">
        <v>164</v>
      </c>
    </row>
    <row r="205" s="15" customFormat="1">
      <c r="A205" s="15"/>
      <c r="B205" s="270"/>
      <c r="C205" s="271"/>
      <c r="D205" s="249" t="s">
        <v>171</v>
      </c>
      <c r="E205" s="272" t="s">
        <v>1</v>
      </c>
      <c r="F205" s="273" t="s">
        <v>288</v>
      </c>
      <c r="G205" s="271"/>
      <c r="H205" s="274">
        <v>18832.5</v>
      </c>
      <c r="I205" s="275"/>
      <c r="J205" s="271"/>
      <c r="K205" s="271"/>
      <c r="L205" s="276"/>
      <c r="M205" s="277"/>
      <c r="N205" s="278"/>
      <c r="O205" s="278"/>
      <c r="P205" s="278"/>
      <c r="Q205" s="278"/>
      <c r="R205" s="278"/>
      <c r="S205" s="278"/>
      <c r="T205" s="27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0" t="s">
        <v>171</v>
      </c>
      <c r="AU205" s="280" t="s">
        <v>84</v>
      </c>
      <c r="AV205" s="15" t="s">
        <v>87</v>
      </c>
      <c r="AW205" s="15" t="s">
        <v>32</v>
      </c>
      <c r="AX205" s="15" t="s">
        <v>76</v>
      </c>
      <c r="AY205" s="280" t="s">
        <v>164</v>
      </c>
    </row>
    <row r="206" s="13" customFormat="1">
      <c r="A206" s="13"/>
      <c r="B206" s="247"/>
      <c r="C206" s="248"/>
      <c r="D206" s="249" t="s">
        <v>171</v>
      </c>
      <c r="E206" s="250" t="s">
        <v>1</v>
      </c>
      <c r="F206" s="251" t="s">
        <v>297</v>
      </c>
      <c r="G206" s="248"/>
      <c r="H206" s="252">
        <v>550</v>
      </c>
      <c r="I206" s="253"/>
      <c r="J206" s="248"/>
      <c r="K206" s="248"/>
      <c r="L206" s="254"/>
      <c r="M206" s="255"/>
      <c r="N206" s="256"/>
      <c r="O206" s="256"/>
      <c r="P206" s="256"/>
      <c r="Q206" s="256"/>
      <c r="R206" s="256"/>
      <c r="S206" s="256"/>
      <c r="T206" s="25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8" t="s">
        <v>171</v>
      </c>
      <c r="AU206" s="258" t="s">
        <v>84</v>
      </c>
      <c r="AV206" s="13" t="s">
        <v>84</v>
      </c>
      <c r="AW206" s="13" t="s">
        <v>32</v>
      </c>
      <c r="AX206" s="13" t="s">
        <v>76</v>
      </c>
      <c r="AY206" s="258" t="s">
        <v>164</v>
      </c>
    </row>
    <row r="207" s="14" customFormat="1">
      <c r="A207" s="14"/>
      <c r="B207" s="259"/>
      <c r="C207" s="260"/>
      <c r="D207" s="249" t="s">
        <v>171</v>
      </c>
      <c r="E207" s="261" t="s">
        <v>1</v>
      </c>
      <c r="F207" s="262" t="s">
        <v>177</v>
      </c>
      <c r="G207" s="260"/>
      <c r="H207" s="263">
        <v>19382.5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9" t="s">
        <v>171</v>
      </c>
      <c r="AU207" s="269" t="s">
        <v>84</v>
      </c>
      <c r="AV207" s="14" t="s">
        <v>90</v>
      </c>
      <c r="AW207" s="14" t="s">
        <v>32</v>
      </c>
      <c r="AX207" s="14" t="s">
        <v>33</v>
      </c>
      <c r="AY207" s="269" t="s">
        <v>164</v>
      </c>
    </row>
    <row r="208" s="2" customFormat="1" ht="44.25" customHeight="1">
      <c r="A208" s="39"/>
      <c r="B208" s="40"/>
      <c r="C208" s="235" t="s">
        <v>298</v>
      </c>
      <c r="D208" s="235" t="s">
        <v>166</v>
      </c>
      <c r="E208" s="236" t="s">
        <v>299</v>
      </c>
      <c r="F208" s="237" t="s">
        <v>300</v>
      </c>
      <c r="G208" s="238" t="s">
        <v>98</v>
      </c>
      <c r="H208" s="239">
        <v>463.5</v>
      </c>
      <c r="I208" s="240"/>
      <c r="J208" s="239">
        <f>ROUND(I208*H208,1)</f>
        <v>0</v>
      </c>
      <c r="K208" s="237" t="s">
        <v>214</v>
      </c>
      <c r="L208" s="45"/>
      <c r="M208" s="241" t="s">
        <v>1</v>
      </c>
      <c r="N208" s="242" t="s">
        <v>41</v>
      </c>
      <c r="O208" s="92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5" t="s">
        <v>90</v>
      </c>
      <c r="AT208" s="245" t="s">
        <v>166</v>
      </c>
      <c r="AU208" s="245" t="s">
        <v>84</v>
      </c>
      <c r="AY208" s="18" t="s">
        <v>164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8" t="s">
        <v>33</v>
      </c>
      <c r="BK208" s="246">
        <f>ROUND(I208*H208,1)</f>
        <v>0</v>
      </c>
      <c r="BL208" s="18" t="s">
        <v>90</v>
      </c>
      <c r="BM208" s="245" t="s">
        <v>301</v>
      </c>
    </row>
    <row r="209" s="2" customFormat="1" ht="44.25" customHeight="1">
      <c r="A209" s="39"/>
      <c r="B209" s="40"/>
      <c r="C209" s="235" t="s">
        <v>302</v>
      </c>
      <c r="D209" s="235" t="s">
        <v>166</v>
      </c>
      <c r="E209" s="236" t="s">
        <v>303</v>
      </c>
      <c r="F209" s="237" t="s">
        <v>304</v>
      </c>
      <c r="G209" s="238" t="s">
        <v>305</v>
      </c>
      <c r="H209" s="239">
        <v>2</v>
      </c>
      <c r="I209" s="240"/>
      <c r="J209" s="239">
        <f>ROUND(I209*H209,1)</f>
        <v>0</v>
      </c>
      <c r="K209" s="237" t="s">
        <v>214</v>
      </c>
      <c r="L209" s="45"/>
      <c r="M209" s="241" t="s">
        <v>1</v>
      </c>
      <c r="N209" s="242" t="s">
        <v>41</v>
      </c>
      <c r="O209" s="92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5" t="s">
        <v>90</v>
      </c>
      <c r="AT209" s="245" t="s">
        <v>166</v>
      </c>
      <c r="AU209" s="245" t="s">
        <v>84</v>
      </c>
      <c r="AY209" s="18" t="s">
        <v>164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8" t="s">
        <v>33</v>
      </c>
      <c r="BK209" s="246">
        <f>ROUND(I209*H209,1)</f>
        <v>0</v>
      </c>
      <c r="BL209" s="18" t="s">
        <v>90</v>
      </c>
      <c r="BM209" s="245" t="s">
        <v>306</v>
      </c>
    </row>
    <row r="210" s="13" customFormat="1">
      <c r="A210" s="13"/>
      <c r="B210" s="247"/>
      <c r="C210" s="248"/>
      <c r="D210" s="249" t="s">
        <v>171</v>
      </c>
      <c r="E210" s="250" t="s">
        <v>1</v>
      </c>
      <c r="F210" s="251" t="s">
        <v>307</v>
      </c>
      <c r="G210" s="248"/>
      <c r="H210" s="252">
        <v>1</v>
      </c>
      <c r="I210" s="253"/>
      <c r="J210" s="248"/>
      <c r="K210" s="248"/>
      <c r="L210" s="254"/>
      <c r="M210" s="255"/>
      <c r="N210" s="256"/>
      <c r="O210" s="256"/>
      <c r="P210" s="256"/>
      <c r="Q210" s="256"/>
      <c r="R210" s="256"/>
      <c r="S210" s="256"/>
      <c r="T210" s="25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8" t="s">
        <v>171</v>
      </c>
      <c r="AU210" s="258" t="s">
        <v>84</v>
      </c>
      <c r="AV210" s="13" t="s">
        <v>84</v>
      </c>
      <c r="AW210" s="13" t="s">
        <v>32</v>
      </c>
      <c r="AX210" s="13" t="s">
        <v>76</v>
      </c>
      <c r="AY210" s="258" t="s">
        <v>164</v>
      </c>
    </row>
    <row r="211" s="13" customFormat="1">
      <c r="A211" s="13"/>
      <c r="B211" s="247"/>
      <c r="C211" s="248"/>
      <c r="D211" s="249" t="s">
        <v>171</v>
      </c>
      <c r="E211" s="250" t="s">
        <v>1</v>
      </c>
      <c r="F211" s="251" t="s">
        <v>308</v>
      </c>
      <c r="G211" s="248"/>
      <c r="H211" s="252">
        <v>1</v>
      </c>
      <c r="I211" s="253"/>
      <c r="J211" s="248"/>
      <c r="K211" s="248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171</v>
      </c>
      <c r="AU211" s="258" t="s">
        <v>84</v>
      </c>
      <c r="AV211" s="13" t="s">
        <v>84</v>
      </c>
      <c r="AW211" s="13" t="s">
        <v>32</v>
      </c>
      <c r="AX211" s="13" t="s">
        <v>76</v>
      </c>
      <c r="AY211" s="258" t="s">
        <v>164</v>
      </c>
    </row>
    <row r="212" s="14" customFormat="1">
      <c r="A212" s="14"/>
      <c r="B212" s="259"/>
      <c r="C212" s="260"/>
      <c r="D212" s="249" t="s">
        <v>171</v>
      </c>
      <c r="E212" s="261" t="s">
        <v>1</v>
      </c>
      <c r="F212" s="262" t="s">
        <v>177</v>
      </c>
      <c r="G212" s="260"/>
      <c r="H212" s="263">
        <v>2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9" t="s">
        <v>171</v>
      </c>
      <c r="AU212" s="269" t="s">
        <v>84</v>
      </c>
      <c r="AV212" s="14" t="s">
        <v>90</v>
      </c>
      <c r="AW212" s="14" t="s">
        <v>32</v>
      </c>
      <c r="AX212" s="14" t="s">
        <v>33</v>
      </c>
      <c r="AY212" s="269" t="s">
        <v>164</v>
      </c>
    </row>
    <row r="213" s="2" customFormat="1" ht="55.5" customHeight="1">
      <c r="A213" s="39"/>
      <c r="B213" s="40"/>
      <c r="C213" s="235" t="s">
        <v>309</v>
      </c>
      <c r="D213" s="235" t="s">
        <v>166</v>
      </c>
      <c r="E213" s="236" t="s">
        <v>310</v>
      </c>
      <c r="F213" s="237" t="s">
        <v>311</v>
      </c>
      <c r="G213" s="238" t="s">
        <v>305</v>
      </c>
      <c r="H213" s="239">
        <v>30</v>
      </c>
      <c r="I213" s="240"/>
      <c r="J213" s="239">
        <f>ROUND(I213*H213,1)</f>
        <v>0</v>
      </c>
      <c r="K213" s="237" t="s">
        <v>214</v>
      </c>
      <c r="L213" s="45"/>
      <c r="M213" s="241" t="s">
        <v>1</v>
      </c>
      <c r="N213" s="242" t="s">
        <v>41</v>
      </c>
      <c r="O213" s="92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5" t="s">
        <v>90</v>
      </c>
      <c r="AT213" s="245" t="s">
        <v>166</v>
      </c>
      <c r="AU213" s="245" t="s">
        <v>84</v>
      </c>
      <c r="AY213" s="18" t="s">
        <v>164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8" t="s">
        <v>33</v>
      </c>
      <c r="BK213" s="246">
        <f>ROUND(I213*H213,1)</f>
        <v>0</v>
      </c>
      <c r="BL213" s="18" t="s">
        <v>90</v>
      </c>
      <c r="BM213" s="245" t="s">
        <v>312</v>
      </c>
    </row>
    <row r="214" s="13" customFormat="1">
      <c r="A214" s="13"/>
      <c r="B214" s="247"/>
      <c r="C214" s="248"/>
      <c r="D214" s="249" t="s">
        <v>171</v>
      </c>
      <c r="E214" s="248"/>
      <c r="F214" s="251" t="s">
        <v>313</v>
      </c>
      <c r="G214" s="248"/>
      <c r="H214" s="252">
        <v>30</v>
      </c>
      <c r="I214" s="253"/>
      <c r="J214" s="248"/>
      <c r="K214" s="248"/>
      <c r="L214" s="254"/>
      <c r="M214" s="255"/>
      <c r="N214" s="256"/>
      <c r="O214" s="256"/>
      <c r="P214" s="256"/>
      <c r="Q214" s="256"/>
      <c r="R214" s="256"/>
      <c r="S214" s="256"/>
      <c r="T214" s="25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8" t="s">
        <v>171</v>
      </c>
      <c r="AU214" s="258" t="s">
        <v>84</v>
      </c>
      <c r="AV214" s="13" t="s">
        <v>84</v>
      </c>
      <c r="AW214" s="13" t="s">
        <v>4</v>
      </c>
      <c r="AX214" s="13" t="s">
        <v>33</v>
      </c>
      <c r="AY214" s="258" t="s">
        <v>164</v>
      </c>
    </row>
    <row r="215" s="2" customFormat="1" ht="44.25" customHeight="1">
      <c r="A215" s="39"/>
      <c r="B215" s="40"/>
      <c r="C215" s="235" t="s">
        <v>314</v>
      </c>
      <c r="D215" s="235" t="s">
        <v>166</v>
      </c>
      <c r="E215" s="236" t="s">
        <v>315</v>
      </c>
      <c r="F215" s="237" t="s">
        <v>316</v>
      </c>
      <c r="G215" s="238" t="s">
        <v>305</v>
      </c>
      <c r="H215" s="239">
        <v>2</v>
      </c>
      <c r="I215" s="240"/>
      <c r="J215" s="239">
        <f>ROUND(I215*H215,1)</f>
        <v>0</v>
      </c>
      <c r="K215" s="237" t="s">
        <v>214</v>
      </c>
      <c r="L215" s="45"/>
      <c r="M215" s="241" t="s">
        <v>1</v>
      </c>
      <c r="N215" s="242" t="s">
        <v>41</v>
      </c>
      <c r="O215" s="92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5" t="s">
        <v>90</v>
      </c>
      <c r="AT215" s="245" t="s">
        <v>166</v>
      </c>
      <c r="AU215" s="245" t="s">
        <v>84</v>
      </c>
      <c r="AY215" s="18" t="s">
        <v>164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8" t="s">
        <v>33</v>
      </c>
      <c r="BK215" s="246">
        <f>ROUND(I215*H215,1)</f>
        <v>0</v>
      </c>
      <c r="BL215" s="18" t="s">
        <v>90</v>
      </c>
      <c r="BM215" s="245" t="s">
        <v>317</v>
      </c>
    </row>
    <row r="216" s="2" customFormat="1" ht="37.8" customHeight="1">
      <c r="A216" s="39"/>
      <c r="B216" s="40"/>
      <c r="C216" s="235" t="s">
        <v>318</v>
      </c>
      <c r="D216" s="235" t="s">
        <v>166</v>
      </c>
      <c r="E216" s="236" t="s">
        <v>319</v>
      </c>
      <c r="F216" s="237" t="s">
        <v>320</v>
      </c>
      <c r="G216" s="238" t="s">
        <v>98</v>
      </c>
      <c r="H216" s="239">
        <v>110.5</v>
      </c>
      <c r="I216" s="240"/>
      <c r="J216" s="239">
        <f>ROUND(I216*H216,1)</f>
        <v>0</v>
      </c>
      <c r="K216" s="237" t="s">
        <v>169</v>
      </c>
      <c r="L216" s="45"/>
      <c r="M216" s="241" t="s">
        <v>1</v>
      </c>
      <c r="N216" s="242" t="s">
        <v>41</v>
      </c>
      <c r="O216" s="92"/>
      <c r="P216" s="243">
        <f>O216*H216</f>
        <v>0</v>
      </c>
      <c r="Q216" s="243">
        <v>0.00012999999999999999</v>
      </c>
      <c r="R216" s="243">
        <f>Q216*H216</f>
        <v>0.014364999999999999</v>
      </c>
      <c r="S216" s="243">
        <v>0</v>
      </c>
      <c r="T216" s="24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5" t="s">
        <v>90</v>
      </c>
      <c r="AT216" s="245" t="s">
        <v>166</v>
      </c>
      <c r="AU216" s="245" t="s">
        <v>84</v>
      </c>
      <c r="AY216" s="18" t="s">
        <v>164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8" t="s">
        <v>33</v>
      </c>
      <c r="BK216" s="246">
        <f>ROUND(I216*H216,1)</f>
        <v>0</v>
      </c>
      <c r="BL216" s="18" t="s">
        <v>90</v>
      </c>
      <c r="BM216" s="245" t="s">
        <v>321</v>
      </c>
    </row>
    <row r="217" s="13" customFormat="1">
      <c r="A217" s="13"/>
      <c r="B217" s="247"/>
      <c r="C217" s="248"/>
      <c r="D217" s="249" t="s">
        <v>171</v>
      </c>
      <c r="E217" s="250" t="s">
        <v>1</v>
      </c>
      <c r="F217" s="251" t="s">
        <v>322</v>
      </c>
      <c r="G217" s="248"/>
      <c r="H217" s="252">
        <v>38.5</v>
      </c>
      <c r="I217" s="253"/>
      <c r="J217" s="248"/>
      <c r="K217" s="248"/>
      <c r="L217" s="254"/>
      <c r="M217" s="255"/>
      <c r="N217" s="256"/>
      <c r="O217" s="256"/>
      <c r="P217" s="256"/>
      <c r="Q217" s="256"/>
      <c r="R217" s="256"/>
      <c r="S217" s="256"/>
      <c r="T217" s="25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8" t="s">
        <v>171</v>
      </c>
      <c r="AU217" s="258" t="s">
        <v>84</v>
      </c>
      <c r="AV217" s="13" t="s">
        <v>84</v>
      </c>
      <c r="AW217" s="13" t="s">
        <v>32</v>
      </c>
      <c r="AX217" s="13" t="s">
        <v>76</v>
      </c>
      <c r="AY217" s="258" t="s">
        <v>164</v>
      </c>
    </row>
    <row r="218" s="13" customFormat="1">
      <c r="A218" s="13"/>
      <c r="B218" s="247"/>
      <c r="C218" s="248"/>
      <c r="D218" s="249" t="s">
        <v>171</v>
      </c>
      <c r="E218" s="250" t="s">
        <v>1</v>
      </c>
      <c r="F218" s="251" t="s">
        <v>323</v>
      </c>
      <c r="G218" s="248"/>
      <c r="H218" s="252">
        <v>72</v>
      </c>
      <c r="I218" s="253"/>
      <c r="J218" s="248"/>
      <c r="K218" s="248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171</v>
      </c>
      <c r="AU218" s="258" t="s">
        <v>84</v>
      </c>
      <c r="AV218" s="13" t="s">
        <v>84</v>
      </c>
      <c r="AW218" s="13" t="s">
        <v>32</v>
      </c>
      <c r="AX218" s="13" t="s">
        <v>76</v>
      </c>
      <c r="AY218" s="258" t="s">
        <v>164</v>
      </c>
    </row>
    <row r="219" s="14" customFormat="1">
      <c r="A219" s="14"/>
      <c r="B219" s="259"/>
      <c r="C219" s="260"/>
      <c r="D219" s="249" t="s">
        <v>171</v>
      </c>
      <c r="E219" s="261" t="s">
        <v>1</v>
      </c>
      <c r="F219" s="262" t="s">
        <v>177</v>
      </c>
      <c r="G219" s="260"/>
      <c r="H219" s="263">
        <v>110.5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9" t="s">
        <v>171</v>
      </c>
      <c r="AU219" s="269" t="s">
        <v>84</v>
      </c>
      <c r="AV219" s="14" t="s">
        <v>90</v>
      </c>
      <c r="AW219" s="14" t="s">
        <v>32</v>
      </c>
      <c r="AX219" s="14" t="s">
        <v>33</v>
      </c>
      <c r="AY219" s="269" t="s">
        <v>164</v>
      </c>
    </row>
    <row r="220" s="2" customFormat="1" ht="33" customHeight="1">
      <c r="A220" s="39"/>
      <c r="B220" s="40"/>
      <c r="C220" s="235" t="s">
        <v>324</v>
      </c>
      <c r="D220" s="235" t="s">
        <v>166</v>
      </c>
      <c r="E220" s="236" t="s">
        <v>325</v>
      </c>
      <c r="F220" s="237" t="s">
        <v>326</v>
      </c>
      <c r="G220" s="238" t="s">
        <v>98</v>
      </c>
      <c r="H220" s="239">
        <v>14.51</v>
      </c>
      <c r="I220" s="240"/>
      <c r="J220" s="239">
        <f>ROUND(I220*H220,1)</f>
        <v>0</v>
      </c>
      <c r="K220" s="237" t="s">
        <v>205</v>
      </c>
      <c r="L220" s="45"/>
      <c r="M220" s="241" t="s">
        <v>1</v>
      </c>
      <c r="N220" s="242" t="s">
        <v>41</v>
      </c>
      <c r="O220" s="92"/>
      <c r="P220" s="243">
        <f>O220*H220</f>
        <v>0</v>
      </c>
      <c r="Q220" s="243">
        <v>0.060429999999999998</v>
      </c>
      <c r="R220" s="243">
        <f>Q220*H220</f>
        <v>0.87683929999999999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90</v>
      </c>
      <c r="AT220" s="245" t="s">
        <v>166</v>
      </c>
      <c r="AU220" s="245" t="s">
        <v>84</v>
      </c>
      <c r="AY220" s="18" t="s">
        <v>164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33</v>
      </c>
      <c r="BK220" s="246">
        <f>ROUND(I220*H220,1)</f>
        <v>0</v>
      </c>
      <c r="BL220" s="18" t="s">
        <v>90</v>
      </c>
      <c r="BM220" s="245" t="s">
        <v>327</v>
      </c>
    </row>
    <row r="221" s="13" customFormat="1">
      <c r="A221" s="13"/>
      <c r="B221" s="247"/>
      <c r="C221" s="248"/>
      <c r="D221" s="249" t="s">
        <v>171</v>
      </c>
      <c r="E221" s="250" t="s">
        <v>1</v>
      </c>
      <c r="F221" s="251" t="s">
        <v>328</v>
      </c>
      <c r="G221" s="248"/>
      <c r="H221" s="252">
        <v>10.48</v>
      </c>
      <c r="I221" s="253"/>
      <c r="J221" s="248"/>
      <c r="K221" s="248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171</v>
      </c>
      <c r="AU221" s="258" t="s">
        <v>84</v>
      </c>
      <c r="AV221" s="13" t="s">
        <v>84</v>
      </c>
      <c r="AW221" s="13" t="s">
        <v>32</v>
      </c>
      <c r="AX221" s="13" t="s">
        <v>76</v>
      </c>
      <c r="AY221" s="258" t="s">
        <v>164</v>
      </c>
    </row>
    <row r="222" s="13" customFormat="1">
      <c r="A222" s="13"/>
      <c r="B222" s="247"/>
      <c r="C222" s="248"/>
      <c r="D222" s="249" t="s">
        <v>171</v>
      </c>
      <c r="E222" s="250" t="s">
        <v>1</v>
      </c>
      <c r="F222" s="251" t="s">
        <v>329</v>
      </c>
      <c r="G222" s="248"/>
      <c r="H222" s="252">
        <v>4.0300000000000002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171</v>
      </c>
      <c r="AU222" s="258" t="s">
        <v>84</v>
      </c>
      <c r="AV222" s="13" t="s">
        <v>84</v>
      </c>
      <c r="AW222" s="13" t="s">
        <v>32</v>
      </c>
      <c r="AX222" s="13" t="s">
        <v>76</v>
      </c>
      <c r="AY222" s="258" t="s">
        <v>164</v>
      </c>
    </row>
    <row r="223" s="14" customFormat="1">
      <c r="A223" s="14"/>
      <c r="B223" s="259"/>
      <c r="C223" s="260"/>
      <c r="D223" s="249" t="s">
        <v>171</v>
      </c>
      <c r="E223" s="261" t="s">
        <v>1</v>
      </c>
      <c r="F223" s="262" t="s">
        <v>177</v>
      </c>
      <c r="G223" s="260"/>
      <c r="H223" s="263">
        <v>14.51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9" t="s">
        <v>171</v>
      </c>
      <c r="AU223" s="269" t="s">
        <v>84</v>
      </c>
      <c r="AV223" s="14" t="s">
        <v>90</v>
      </c>
      <c r="AW223" s="14" t="s">
        <v>32</v>
      </c>
      <c r="AX223" s="14" t="s">
        <v>33</v>
      </c>
      <c r="AY223" s="269" t="s">
        <v>164</v>
      </c>
    </row>
    <row r="224" s="2" customFormat="1" ht="24.15" customHeight="1">
      <c r="A224" s="39"/>
      <c r="B224" s="40"/>
      <c r="C224" s="235" t="s">
        <v>330</v>
      </c>
      <c r="D224" s="235" t="s">
        <v>166</v>
      </c>
      <c r="E224" s="236" t="s">
        <v>331</v>
      </c>
      <c r="F224" s="237" t="s">
        <v>332</v>
      </c>
      <c r="G224" s="238" t="s">
        <v>98</v>
      </c>
      <c r="H224" s="239">
        <v>463.5</v>
      </c>
      <c r="I224" s="240"/>
      <c r="J224" s="239">
        <f>ROUND(I224*H224,1)</f>
        <v>0</v>
      </c>
      <c r="K224" s="237" t="s">
        <v>214</v>
      </c>
      <c r="L224" s="45"/>
      <c r="M224" s="241" t="s">
        <v>1</v>
      </c>
      <c r="N224" s="242" t="s">
        <v>41</v>
      </c>
      <c r="O224" s="92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5" t="s">
        <v>90</v>
      </c>
      <c r="AT224" s="245" t="s">
        <v>166</v>
      </c>
      <c r="AU224" s="245" t="s">
        <v>84</v>
      </c>
      <c r="AY224" s="18" t="s">
        <v>164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8" t="s">
        <v>33</v>
      </c>
      <c r="BK224" s="246">
        <f>ROUND(I224*H224,1)</f>
        <v>0</v>
      </c>
      <c r="BL224" s="18" t="s">
        <v>90</v>
      </c>
      <c r="BM224" s="245" t="s">
        <v>333</v>
      </c>
    </row>
    <row r="225" s="2" customFormat="1" ht="44.25" customHeight="1">
      <c r="A225" s="39"/>
      <c r="B225" s="40"/>
      <c r="C225" s="235" t="s">
        <v>334</v>
      </c>
      <c r="D225" s="235" t="s">
        <v>166</v>
      </c>
      <c r="E225" s="236" t="s">
        <v>335</v>
      </c>
      <c r="F225" s="237" t="s">
        <v>336</v>
      </c>
      <c r="G225" s="238" t="s">
        <v>98</v>
      </c>
      <c r="H225" s="239">
        <v>2317.5</v>
      </c>
      <c r="I225" s="240"/>
      <c r="J225" s="239">
        <f>ROUND(I225*H225,1)</f>
        <v>0</v>
      </c>
      <c r="K225" s="237" t="s">
        <v>214</v>
      </c>
      <c r="L225" s="45"/>
      <c r="M225" s="241" t="s">
        <v>1</v>
      </c>
      <c r="N225" s="242" t="s">
        <v>41</v>
      </c>
      <c r="O225" s="92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5" t="s">
        <v>90</v>
      </c>
      <c r="AT225" s="245" t="s">
        <v>166</v>
      </c>
      <c r="AU225" s="245" t="s">
        <v>84</v>
      </c>
      <c r="AY225" s="18" t="s">
        <v>164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8" t="s">
        <v>33</v>
      </c>
      <c r="BK225" s="246">
        <f>ROUND(I225*H225,1)</f>
        <v>0</v>
      </c>
      <c r="BL225" s="18" t="s">
        <v>90</v>
      </c>
      <c r="BM225" s="245" t="s">
        <v>337</v>
      </c>
    </row>
    <row r="226" s="13" customFormat="1">
      <c r="A226" s="13"/>
      <c r="B226" s="247"/>
      <c r="C226" s="248"/>
      <c r="D226" s="249" t="s">
        <v>171</v>
      </c>
      <c r="E226" s="248"/>
      <c r="F226" s="251" t="s">
        <v>338</v>
      </c>
      <c r="G226" s="248"/>
      <c r="H226" s="252">
        <v>2317.5</v>
      </c>
      <c r="I226" s="253"/>
      <c r="J226" s="248"/>
      <c r="K226" s="248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171</v>
      </c>
      <c r="AU226" s="258" t="s">
        <v>84</v>
      </c>
      <c r="AV226" s="13" t="s">
        <v>84</v>
      </c>
      <c r="AW226" s="13" t="s">
        <v>4</v>
      </c>
      <c r="AX226" s="13" t="s">
        <v>33</v>
      </c>
      <c r="AY226" s="258" t="s">
        <v>164</v>
      </c>
    </row>
    <row r="227" s="2" customFormat="1" ht="44.25" customHeight="1">
      <c r="A227" s="39"/>
      <c r="B227" s="40"/>
      <c r="C227" s="235" t="s">
        <v>339</v>
      </c>
      <c r="D227" s="235" t="s">
        <v>166</v>
      </c>
      <c r="E227" s="236" t="s">
        <v>340</v>
      </c>
      <c r="F227" s="237" t="s">
        <v>341</v>
      </c>
      <c r="G227" s="238" t="s">
        <v>342</v>
      </c>
      <c r="H227" s="239">
        <v>0.77000000000000002</v>
      </c>
      <c r="I227" s="240"/>
      <c r="J227" s="239">
        <f>ROUND(I227*H227,1)</f>
        <v>0</v>
      </c>
      <c r="K227" s="237" t="s">
        <v>189</v>
      </c>
      <c r="L227" s="45"/>
      <c r="M227" s="241" t="s">
        <v>1</v>
      </c>
      <c r="N227" s="242" t="s">
        <v>41</v>
      </c>
      <c r="O227" s="92"/>
      <c r="P227" s="243">
        <f>O227*H227</f>
        <v>0</v>
      </c>
      <c r="Q227" s="243">
        <v>0</v>
      </c>
      <c r="R227" s="243">
        <f>Q227*H227</f>
        <v>0</v>
      </c>
      <c r="S227" s="243">
        <v>1.8</v>
      </c>
      <c r="T227" s="244">
        <f>S227*H227</f>
        <v>1.3860000000000001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5" t="s">
        <v>90</v>
      </c>
      <c r="AT227" s="245" t="s">
        <v>166</v>
      </c>
      <c r="AU227" s="245" t="s">
        <v>84</v>
      </c>
      <c r="AY227" s="18" t="s">
        <v>164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8" t="s">
        <v>33</v>
      </c>
      <c r="BK227" s="246">
        <f>ROUND(I227*H227,1)</f>
        <v>0</v>
      </c>
      <c r="BL227" s="18" t="s">
        <v>90</v>
      </c>
      <c r="BM227" s="245" t="s">
        <v>343</v>
      </c>
    </row>
    <row r="228" s="13" customFormat="1">
      <c r="A228" s="13"/>
      <c r="B228" s="247"/>
      <c r="C228" s="248"/>
      <c r="D228" s="249" t="s">
        <v>171</v>
      </c>
      <c r="E228" s="250" t="s">
        <v>1</v>
      </c>
      <c r="F228" s="251" t="s">
        <v>344</v>
      </c>
      <c r="G228" s="248"/>
      <c r="H228" s="252">
        <v>0.77000000000000002</v>
      </c>
      <c r="I228" s="253"/>
      <c r="J228" s="248"/>
      <c r="K228" s="248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171</v>
      </c>
      <c r="AU228" s="258" t="s">
        <v>84</v>
      </c>
      <c r="AV228" s="13" t="s">
        <v>84</v>
      </c>
      <c r="AW228" s="13" t="s">
        <v>32</v>
      </c>
      <c r="AX228" s="13" t="s">
        <v>33</v>
      </c>
      <c r="AY228" s="258" t="s">
        <v>164</v>
      </c>
    </row>
    <row r="229" s="2" customFormat="1" ht="37.8" customHeight="1">
      <c r="A229" s="39"/>
      <c r="B229" s="40"/>
      <c r="C229" s="235" t="s">
        <v>345</v>
      </c>
      <c r="D229" s="235" t="s">
        <v>166</v>
      </c>
      <c r="E229" s="236" t="s">
        <v>346</v>
      </c>
      <c r="F229" s="237" t="s">
        <v>347</v>
      </c>
      <c r="G229" s="238" t="s">
        <v>98</v>
      </c>
      <c r="H229" s="239">
        <v>75.829999999999998</v>
      </c>
      <c r="I229" s="240"/>
      <c r="J229" s="239">
        <f>ROUND(I229*H229,1)</f>
        <v>0</v>
      </c>
      <c r="K229" s="237" t="s">
        <v>205</v>
      </c>
      <c r="L229" s="45"/>
      <c r="M229" s="241" t="s">
        <v>1</v>
      </c>
      <c r="N229" s="242" t="s">
        <v>41</v>
      </c>
      <c r="O229" s="92"/>
      <c r="P229" s="243">
        <f>O229*H229</f>
        <v>0</v>
      </c>
      <c r="Q229" s="243">
        <v>0</v>
      </c>
      <c r="R229" s="243">
        <f>Q229*H229</f>
        <v>0</v>
      </c>
      <c r="S229" s="243">
        <v>0.012999999999999999</v>
      </c>
      <c r="T229" s="244">
        <f>S229*H229</f>
        <v>0.98578999999999994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5" t="s">
        <v>90</v>
      </c>
      <c r="AT229" s="245" t="s">
        <v>166</v>
      </c>
      <c r="AU229" s="245" t="s">
        <v>84</v>
      </c>
      <c r="AY229" s="18" t="s">
        <v>164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8" t="s">
        <v>33</v>
      </c>
      <c r="BK229" s="246">
        <f>ROUND(I229*H229,1)</f>
        <v>0</v>
      </c>
      <c r="BL229" s="18" t="s">
        <v>90</v>
      </c>
      <c r="BM229" s="245" t="s">
        <v>348</v>
      </c>
    </row>
    <row r="230" s="13" customFormat="1">
      <c r="A230" s="13"/>
      <c r="B230" s="247"/>
      <c r="C230" s="248"/>
      <c r="D230" s="249" t="s">
        <v>171</v>
      </c>
      <c r="E230" s="250" t="s">
        <v>1</v>
      </c>
      <c r="F230" s="251" t="s">
        <v>104</v>
      </c>
      <c r="G230" s="248"/>
      <c r="H230" s="252">
        <v>75.829999999999998</v>
      </c>
      <c r="I230" s="253"/>
      <c r="J230" s="248"/>
      <c r="K230" s="248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171</v>
      </c>
      <c r="AU230" s="258" t="s">
        <v>84</v>
      </c>
      <c r="AV230" s="13" t="s">
        <v>84</v>
      </c>
      <c r="AW230" s="13" t="s">
        <v>32</v>
      </c>
      <c r="AX230" s="13" t="s">
        <v>33</v>
      </c>
      <c r="AY230" s="258" t="s">
        <v>164</v>
      </c>
    </row>
    <row r="231" s="2" customFormat="1" ht="44.25" customHeight="1">
      <c r="A231" s="39"/>
      <c r="B231" s="40"/>
      <c r="C231" s="235" t="s">
        <v>349</v>
      </c>
      <c r="D231" s="235" t="s">
        <v>166</v>
      </c>
      <c r="E231" s="236" t="s">
        <v>350</v>
      </c>
      <c r="F231" s="237" t="s">
        <v>351</v>
      </c>
      <c r="G231" s="238" t="s">
        <v>98</v>
      </c>
      <c r="H231" s="239">
        <v>45</v>
      </c>
      <c r="I231" s="240"/>
      <c r="J231" s="239">
        <f>ROUND(I231*H231,1)</f>
        <v>0</v>
      </c>
      <c r="K231" s="237" t="s">
        <v>169</v>
      </c>
      <c r="L231" s="45"/>
      <c r="M231" s="241" t="s">
        <v>1</v>
      </c>
      <c r="N231" s="242" t="s">
        <v>41</v>
      </c>
      <c r="O231" s="92"/>
      <c r="P231" s="243">
        <f>O231*H231</f>
        <v>0</v>
      </c>
      <c r="Q231" s="243">
        <v>0</v>
      </c>
      <c r="R231" s="243">
        <f>Q231*H231</f>
        <v>0</v>
      </c>
      <c r="S231" s="243">
        <v>0.034000000000000002</v>
      </c>
      <c r="T231" s="244">
        <f>S231*H231</f>
        <v>1.53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5" t="s">
        <v>90</v>
      </c>
      <c r="AT231" s="245" t="s">
        <v>166</v>
      </c>
      <c r="AU231" s="245" t="s">
        <v>84</v>
      </c>
      <c r="AY231" s="18" t="s">
        <v>164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8" t="s">
        <v>33</v>
      </c>
      <c r="BK231" s="246">
        <f>ROUND(I231*H231,1)</f>
        <v>0</v>
      </c>
      <c r="BL231" s="18" t="s">
        <v>90</v>
      </c>
      <c r="BM231" s="245" t="s">
        <v>352</v>
      </c>
    </row>
    <row r="232" s="13" customFormat="1">
      <c r="A232" s="13"/>
      <c r="B232" s="247"/>
      <c r="C232" s="248"/>
      <c r="D232" s="249" t="s">
        <v>171</v>
      </c>
      <c r="E232" s="250" t="s">
        <v>1</v>
      </c>
      <c r="F232" s="251" t="s">
        <v>353</v>
      </c>
      <c r="G232" s="248"/>
      <c r="H232" s="252">
        <v>45</v>
      </c>
      <c r="I232" s="253"/>
      <c r="J232" s="248"/>
      <c r="K232" s="248"/>
      <c r="L232" s="254"/>
      <c r="M232" s="255"/>
      <c r="N232" s="256"/>
      <c r="O232" s="256"/>
      <c r="P232" s="256"/>
      <c r="Q232" s="256"/>
      <c r="R232" s="256"/>
      <c r="S232" s="256"/>
      <c r="T232" s="25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8" t="s">
        <v>171</v>
      </c>
      <c r="AU232" s="258" t="s">
        <v>84</v>
      </c>
      <c r="AV232" s="13" t="s">
        <v>84</v>
      </c>
      <c r="AW232" s="13" t="s">
        <v>32</v>
      </c>
      <c r="AX232" s="13" t="s">
        <v>33</v>
      </c>
      <c r="AY232" s="258" t="s">
        <v>164</v>
      </c>
    </row>
    <row r="233" s="2" customFormat="1" ht="44.25" customHeight="1">
      <c r="A233" s="39"/>
      <c r="B233" s="40"/>
      <c r="C233" s="235" t="s">
        <v>354</v>
      </c>
      <c r="D233" s="235" t="s">
        <v>166</v>
      </c>
      <c r="E233" s="236" t="s">
        <v>355</v>
      </c>
      <c r="F233" s="237" t="s">
        <v>356</v>
      </c>
      <c r="G233" s="238" t="s">
        <v>98</v>
      </c>
      <c r="H233" s="239">
        <v>266.92000000000002</v>
      </c>
      <c r="I233" s="240"/>
      <c r="J233" s="239">
        <f>ROUND(I233*H233,1)</f>
        <v>0</v>
      </c>
      <c r="K233" s="237" t="s">
        <v>169</v>
      </c>
      <c r="L233" s="45"/>
      <c r="M233" s="241" t="s">
        <v>1</v>
      </c>
      <c r="N233" s="242" t="s">
        <v>41</v>
      </c>
      <c r="O233" s="92"/>
      <c r="P233" s="243">
        <f>O233*H233</f>
        <v>0</v>
      </c>
      <c r="Q233" s="243">
        <v>0</v>
      </c>
      <c r="R233" s="243">
        <f>Q233*H233</f>
        <v>0</v>
      </c>
      <c r="S233" s="243">
        <v>0.045999999999999999</v>
      </c>
      <c r="T233" s="244">
        <f>S233*H233</f>
        <v>12.278320000000001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5" t="s">
        <v>90</v>
      </c>
      <c r="AT233" s="245" t="s">
        <v>166</v>
      </c>
      <c r="AU233" s="245" t="s">
        <v>84</v>
      </c>
      <c r="AY233" s="18" t="s">
        <v>164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8" t="s">
        <v>33</v>
      </c>
      <c r="BK233" s="246">
        <f>ROUND(I233*H233,1)</f>
        <v>0</v>
      </c>
      <c r="BL233" s="18" t="s">
        <v>90</v>
      </c>
      <c r="BM233" s="245" t="s">
        <v>357</v>
      </c>
    </row>
    <row r="234" s="13" customFormat="1">
      <c r="A234" s="13"/>
      <c r="B234" s="247"/>
      <c r="C234" s="248"/>
      <c r="D234" s="249" t="s">
        <v>171</v>
      </c>
      <c r="E234" s="250" t="s">
        <v>1</v>
      </c>
      <c r="F234" s="251" t="s">
        <v>358</v>
      </c>
      <c r="G234" s="248"/>
      <c r="H234" s="252">
        <v>364.56999999999999</v>
      </c>
      <c r="I234" s="253"/>
      <c r="J234" s="248"/>
      <c r="K234" s="248"/>
      <c r="L234" s="254"/>
      <c r="M234" s="255"/>
      <c r="N234" s="256"/>
      <c r="O234" s="256"/>
      <c r="P234" s="256"/>
      <c r="Q234" s="256"/>
      <c r="R234" s="256"/>
      <c r="S234" s="256"/>
      <c r="T234" s="25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8" t="s">
        <v>171</v>
      </c>
      <c r="AU234" s="258" t="s">
        <v>84</v>
      </c>
      <c r="AV234" s="13" t="s">
        <v>84</v>
      </c>
      <c r="AW234" s="13" t="s">
        <v>32</v>
      </c>
      <c r="AX234" s="13" t="s">
        <v>76</v>
      </c>
      <c r="AY234" s="258" t="s">
        <v>164</v>
      </c>
    </row>
    <row r="235" s="13" customFormat="1">
      <c r="A235" s="13"/>
      <c r="B235" s="247"/>
      <c r="C235" s="248"/>
      <c r="D235" s="249" t="s">
        <v>171</v>
      </c>
      <c r="E235" s="250" t="s">
        <v>1</v>
      </c>
      <c r="F235" s="251" t="s">
        <v>265</v>
      </c>
      <c r="G235" s="248"/>
      <c r="H235" s="252">
        <v>-97.650000000000006</v>
      </c>
      <c r="I235" s="253"/>
      <c r="J235" s="248"/>
      <c r="K235" s="248"/>
      <c r="L235" s="254"/>
      <c r="M235" s="255"/>
      <c r="N235" s="256"/>
      <c r="O235" s="256"/>
      <c r="P235" s="256"/>
      <c r="Q235" s="256"/>
      <c r="R235" s="256"/>
      <c r="S235" s="256"/>
      <c r="T235" s="25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8" t="s">
        <v>171</v>
      </c>
      <c r="AU235" s="258" t="s">
        <v>84</v>
      </c>
      <c r="AV235" s="13" t="s">
        <v>84</v>
      </c>
      <c r="AW235" s="13" t="s">
        <v>32</v>
      </c>
      <c r="AX235" s="13" t="s">
        <v>76</v>
      </c>
      <c r="AY235" s="258" t="s">
        <v>164</v>
      </c>
    </row>
    <row r="236" s="14" customFormat="1">
      <c r="A236" s="14"/>
      <c r="B236" s="259"/>
      <c r="C236" s="260"/>
      <c r="D236" s="249" t="s">
        <v>171</v>
      </c>
      <c r="E236" s="261" t="s">
        <v>1</v>
      </c>
      <c r="F236" s="262" t="s">
        <v>177</v>
      </c>
      <c r="G236" s="260"/>
      <c r="H236" s="263">
        <v>266.92000000000002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9" t="s">
        <v>171</v>
      </c>
      <c r="AU236" s="269" t="s">
        <v>84</v>
      </c>
      <c r="AV236" s="14" t="s">
        <v>90</v>
      </c>
      <c r="AW236" s="14" t="s">
        <v>32</v>
      </c>
      <c r="AX236" s="14" t="s">
        <v>33</v>
      </c>
      <c r="AY236" s="269" t="s">
        <v>164</v>
      </c>
    </row>
    <row r="237" s="2" customFormat="1" ht="24.15" customHeight="1">
      <c r="A237" s="39"/>
      <c r="B237" s="40"/>
      <c r="C237" s="235" t="s">
        <v>359</v>
      </c>
      <c r="D237" s="235" t="s">
        <v>166</v>
      </c>
      <c r="E237" s="236" t="s">
        <v>360</v>
      </c>
      <c r="F237" s="237" t="s">
        <v>361</v>
      </c>
      <c r="G237" s="238" t="s">
        <v>98</v>
      </c>
      <c r="H237" s="239">
        <v>185.41999999999999</v>
      </c>
      <c r="I237" s="240"/>
      <c r="J237" s="239">
        <f>ROUND(I237*H237,1)</f>
        <v>0</v>
      </c>
      <c r="K237" s="237" t="s">
        <v>205</v>
      </c>
      <c r="L237" s="45"/>
      <c r="M237" s="241" t="s">
        <v>1</v>
      </c>
      <c r="N237" s="242" t="s">
        <v>41</v>
      </c>
      <c r="O237" s="92"/>
      <c r="P237" s="243">
        <f>O237*H237</f>
        <v>0</v>
      </c>
      <c r="Q237" s="243">
        <v>0</v>
      </c>
      <c r="R237" s="243">
        <f>Q237*H237</f>
        <v>0</v>
      </c>
      <c r="S237" s="243">
        <v>0.060999999999999999</v>
      </c>
      <c r="T237" s="244">
        <f>S237*H237</f>
        <v>11.310619999999998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5" t="s">
        <v>90</v>
      </c>
      <c r="AT237" s="245" t="s">
        <v>166</v>
      </c>
      <c r="AU237" s="245" t="s">
        <v>84</v>
      </c>
      <c r="AY237" s="18" t="s">
        <v>164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8" t="s">
        <v>33</v>
      </c>
      <c r="BK237" s="246">
        <f>ROUND(I237*H237,1)</f>
        <v>0</v>
      </c>
      <c r="BL237" s="18" t="s">
        <v>90</v>
      </c>
      <c r="BM237" s="245" t="s">
        <v>362</v>
      </c>
    </row>
    <row r="238" s="13" customFormat="1">
      <c r="A238" s="13"/>
      <c r="B238" s="247"/>
      <c r="C238" s="248"/>
      <c r="D238" s="249" t="s">
        <v>171</v>
      </c>
      <c r="E238" s="250" t="s">
        <v>1</v>
      </c>
      <c r="F238" s="251" t="s">
        <v>363</v>
      </c>
      <c r="G238" s="248"/>
      <c r="H238" s="252">
        <v>185.41999999999999</v>
      </c>
      <c r="I238" s="253"/>
      <c r="J238" s="248"/>
      <c r="K238" s="248"/>
      <c r="L238" s="254"/>
      <c r="M238" s="255"/>
      <c r="N238" s="256"/>
      <c r="O238" s="256"/>
      <c r="P238" s="256"/>
      <c r="Q238" s="256"/>
      <c r="R238" s="256"/>
      <c r="S238" s="256"/>
      <c r="T238" s="25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8" t="s">
        <v>171</v>
      </c>
      <c r="AU238" s="258" t="s">
        <v>84</v>
      </c>
      <c r="AV238" s="13" t="s">
        <v>84</v>
      </c>
      <c r="AW238" s="13" t="s">
        <v>32</v>
      </c>
      <c r="AX238" s="13" t="s">
        <v>33</v>
      </c>
      <c r="AY238" s="258" t="s">
        <v>164</v>
      </c>
    </row>
    <row r="239" s="2" customFormat="1" ht="37.8" customHeight="1">
      <c r="A239" s="39"/>
      <c r="B239" s="40"/>
      <c r="C239" s="235" t="s">
        <v>364</v>
      </c>
      <c r="D239" s="235" t="s">
        <v>166</v>
      </c>
      <c r="E239" s="236" t="s">
        <v>365</v>
      </c>
      <c r="F239" s="237" t="s">
        <v>366</v>
      </c>
      <c r="G239" s="238" t="s">
        <v>98</v>
      </c>
      <c r="H239" s="239">
        <v>225</v>
      </c>
      <c r="I239" s="240"/>
      <c r="J239" s="239">
        <f>ROUND(I239*H239,1)</f>
        <v>0</v>
      </c>
      <c r="K239" s="237" t="s">
        <v>1</v>
      </c>
      <c r="L239" s="45"/>
      <c r="M239" s="241" t="s">
        <v>1</v>
      </c>
      <c r="N239" s="242" t="s">
        <v>41</v>
      </c>
      <c r="O239" s="92"/>
      <c r="P239" s="243">
        <f>O239*H239</f>
        <v>0</v>
      </c>
      <c r="Q239" s="243">
        <v>4.0000000000000003E-05</v>
      </c>
      <c r="R239" s="243">
        <f>Q239*H239</f>
        <v>0.0090000000000000011</v>
      </c>
      <c r="S239" s="243">
        <v>0</v>
      </c>
      <c r="T239" s="24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5" t="s">
        <v>90</v>
      </c>
      <c r="AT239" s="245" t="s">
        <v>166</v>
      </c>
      <c r="AU239" s="245" t="s">
        <v>84</v>
      </c>
      <c r="AY239" s="18" t="s">
        <v>164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8" t="s">
        <v>33</v>
      </c>
      <c r="BK239" s="246">
        <f>ROUND(I239*H239,1)</f>
        <v>0</v>
      </c>
      <c r="BL239" s="18" t="s">
        <v>90</v>
      </c>
      <c r="BM239" s="245" t="s">
        <v>367</v>
      </c>
    </row>
    <row r="240" s="13" customFormat="1">
      <c r="A240" s="13"/>
      <c r="B240" s="247"/>
      <c r="C240" s="248"/>
      <c r="D240" s="249" t="s">
        <v>171</v>
      </c>
      <c r="E240" s="250" t="s">
        <v>1</v>
      </c>
      <c r="F240" s="251" t="s">
        <v>368</v>
      </c>
      <c r="G240" s="248"/>
      <c r="H240" s="252">
        <v>225</v>
      </c>
      <c r="I240" s="253"/>
      <c r="J240" s="248"/>
      <c r="K240" s="248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171</v>
      </c>
      <c r="AU240" s="258" t="s">
        <v>84</v>
      </c>
      <c r="AV240" s="13" t="s">
        <v>84</v>
      </c>
      <c r="AW240" s="13" t="s">
        <v>32</v>
      </c>
      <c r="AX240" s="13" t="s">
        <v>33</v>
      </c>
      <c r="AY240" s="258" t="s">
        <v>164</v>
      </c>
    </row>
    <row r="241" s="12" customFormat="1" ht="22.8" customHeight="1">
      <c r="A241" s="12"/>
      <c r="B241" s="219"/>
      <c r="C241" s="220"/>
      <c r="D241" s="221" t="s">
        <v>75</v>
      </c>
      <c r="E241" s="233" t="s">
        <v>369</v>
      </c>
      <c r="F241" s="233" t="s">
        <v>370</v>
      </c>
      <c r="G241" s="220"/>
      <c r="H241" s="220"/>
      <c r="I241" s="223"/>
      <c r="J241" s="234">
        <f>BK241</f>
        <v>0</v>
      </c>
      <c r="K241" s="220"/>
      <c r="L241" s="225"/>
      <c r="M241" s="226"/>
      <c r="N241" s="227"/>
      <c r="O241" s="227"/>
      <c r="P241" s="228">
        <f>SUM(P242:P250)</f>
        <v>0</v>
      </c>
      <c r="Q241" s="227"/>
      <c r="R241" s="228">
        <f>SUM(R242:R250)</f>
        <v>0</v>
      </c>
      <c r="S241" s="227"/>
      <c r="T241" s="229">
        <f>SUM(T242:T250)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0" t="s">
        <v>33</v>
      </c>
      <c r="AT241" s="231" t="s">
        <v>75</v>
      </c>
      <c r="AU241" s="231" t="s">
        <v>33</v>
      </c>
      <c r="AY241" s="230" t="s">
        <v>164</v>
      </c>
      <c r="BK241" s="232">
        <f>SUM(BK242:BK250)</f>
        <v>0</v>
      </c>
    </row>
    <row r="242" s="2" customFormat="1" ht="37.8" customHeight="1">
      <c r="A242" s="39"/>
      <c r="B242" s="40"/>
      <c r="C242" s="235" t="s">
        <v>371</v>
      </c>
      <c r="D242" s="235" t="s">
        <v>166</v>
      </c>
      <c r="E242" s="236" t="s">
        <v>372</v>
      </c>
      <c r="F242" s="237" t="s">
        <v>373</v>
      </c>
      <c r="G242" s="238" t="s">
        <v>374</v>
      </c>
      <c r="H242" s="239">
        <v>28.789999999999999</v>
      </c>
      <c r="I242" s="240"/>
      <c r="J242" s="239">
        <f>ROUND(I242*H242,1)</f>
        <v>0</v>
      </c>
      <c r="K242" s="237" t="s">
        <v>214</v>
      </c>
      <c r="L242" s="45"/>
      <c r="M242" s="241" t="s">
        <v>1</v>
      </c>
      <c r="N242" s="242" t="s">
        <v>41</v>
      </c>
      <c r="O242" s="92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5" t="s">
        <v>90</v>
      </c>
      <c r="AT242" s="245" t="s">
        <v>166</v>
      </c>
      <c r="AU242" s="245" t="s">
        <v>84</v>
      </c>
      <c r="AY242" s="18" t="s">
        <v>164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8" t="s">
        <v>33</v>
      </c>
      <c r="BK242" s="246">
        <f>ROUND(I242*H242,1)</f>
        <v>0</v>
      </c>
      <c r="BL242" s="18" t="s">
        <v>90</v>
      </c>
      <c r="BM242" s="245" t="s">
        <v>375</v>
      </c>
    </row>
    <row r="243" s="2" customFormat="1" ht="33" customHeight="1">
      <c r="A243" s="39"/>
      <c r="B243" s="40"/>
      <c r="C243" s="235" t="s">
        <v>376</v>
      </c>
      <c r="D243" s="235" t="s">
        <v>166</v>
      </c>
      <c r="E243" s="236" t="s">
        <v>377</v>
      </c>
      <c r="F243" s="237" t="s">
        <v>378</v>
      </c>
      <c r="G243" s="238" t="s">
        <v>374</v>
      </c>
      <c r="H243" s="239">
        <v>28.789999999999999</v>
      </c>
      <c r="I243" s="240"/>
      <c r="J243" s="239">
        <f>ROUND(I243*H243,1)</f>
        <v>0</v>
      </c>
      <c r="K243" s="237" t="s">
        <v>214</v>
      </c>
      <c r="L243" s="45"/>
      <c r="M243" s="241" t="s">
        <v>1</v>
      </c>
      <c r="N243" s="242" t="s">
        <v>41</v>
      </c>
      <c r="O243" s="92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90</v>
      </c>
      <c r="AT243" s="245" t="s">
        <v>166</v>
      </c>
      <c r="AU243" s="245" t="s">
        <v>84</v>
      </c>
      <c r="AY243" s="18" t="s">
        <v>164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33</v>
      </c>
      <c r="BK243" s="246">
        <f>ROUND(I243*H243,1)</f>
        <v>0</v>
      </c>
      <c r="BL243" s="18" t="s">
        <v>90</v>
      </c>
      <c r="BM243" s="245" t="s">
        <v>379</v>
      </c>
    </row>
    <row r="244" s="2" customFormat="1" ht="44.25" customHeight="1">
      <c r="A244" s="39"/>
      <c r="B244" s="40"/>
      <c r="C244" s="235" t="s">
        <v>380</v>
      </c>
      <c r="D244" s="235" t="s">
        <v>166</v>
      </c>
      <c r="E244" s="236" t="s">
        <v>381</v>
      </c>
      <c r="F244" s="237" t="s">
        <v>382</v>
      </c>
      <c r="G244" s="238" t="s">
        <v>374</v>
      </c>
      <c r="H244" s="239">
        <v>431.85000000000002</v>
      </c>
      <c r="I244" s="240"/>
      <c r="J244" s="239">
        <f>ROUND(I244*H244,1)</f>
        <v>0</v>
      </c>
      <c r="K244" s="237" t="s">
        <v>214</v>
      </c>
      <c r="L244" s="45"/>
      <c r="M244" s="241" t="s">
        <v>1</v>
      </c>
      <c r="N244" s="242" t="s">
        <v>41</v>
      </c>
      <c r="O244" s="92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90</v>
      </c>
      <c r="AT244" s="245" t="s">
        <v>166</v>
      </c>
      <c r="AU244" s="245" t="s">
        <v>84</v>
      </c>
      <c r="AY244" s="18" t="s">
        <v>164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33</v>
      </c>
      <c r="BK244" s="246">
        <f>ROUND(I244*H244,1)</f>
        <v>0</v>
      </c>
      <c r="BL244" s="18" t="s">
        <v>90</v>
      </c>
      <c r="BM244" s="245" t="s">
        <v>383</v>
      </c>
    </row>
    <row r="245" s="13" customFormat="1">
      <c r="A245" s="13"/>
      <c r="B245" s="247"/>
      <c r="C245" s="248"/>
      <c r="D245" s="249" t="s">
        <v>171</v>
      </c>
      <c r="E245" s="248"/>
      <c r="F245" s="251" t="s">
        <v>384</v>
      </c>
      <c r="G245" s="248"/>
      <c r="H245" s="252">
        <v>431.85000000000002</v>
      </c>
      <c r="I245" s="253"/>
      <c r="J245" s="248"/>
      <c r="K245" s="248"/>
      <c r="L245" s="254"/>
      <c r="M245" s="255"/>
      <c r="N245" s="256"/>
      <c r="O245" s="256"/>
      <c r="P245" s="256"/>
      <c r="Q245" s="256"/>
      <c r="R245" s="256"/>
      <c r="S245" s="256"/>
      <c r="T245" s="25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8" t="s">
        <v>171</v>
      </c>
      <c r="AU245" s="258" t="s">
        <v>84</v>
      </c>
      <c r="AV245" s="13" t="s">
        <v>84</v>
      </c>
      <c r="AW245" s="13" t="s">
        <v>4</v>
      </c>
      <c r="AX245" s="13" t="s">
        <v>33</v>
      </c>
      <c r="AY245" s="258" t="s">
        <v>164</v>
      </c>
    </row>
    <row r="246" s="2" customFormat="1" ht="37.8" customHeight="1">
      <c r="A246" s="39"/>
      <c r="B246" s="40"/>
      <c r="C246" s="235" t="s">
        <v>385</v>
      </c>
      <c r="D246" s="235" t="s">
        <v>166</v>
      </c>
      <c r="E246" s="236" t="s">
        <v>386</v>
      </c>
      <c r="F246" s="237" t="s">
        <v>387</v>
      </c>
      <c r="G246" s="238" t="s">
        <v>374</v>
      </c>
      <c r="H246" s="239">
        <v>0.48999999999999999</v>
      </c>
      <c r="I246" s="240"/>
      <c r="J246" s="239">
        <f>ROUND(I246*H246,1)</f>
        <v>0</v>
      </c>
      <c r="K246" s="237" t="s">
        <v>169</v>
      </c>
      <c r="L246" s="45"/>
      <c r="M246" s="241" t="s">
        <v>1</v>
      </c>
      <c r="N246" s="242" t="s">
        <v>41</v>
      </c>
      <c r="O246" s="92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5" t="s">
        <v>90</v>
      </c>
      <c r="AT246" s="245" t="s">
        <v>166</v>
      </c>
      <c r="AU246" s="245" t="s">
        <v>84</v>
      </c>
      <c r="AY246" s="18" t="s">
        <v>164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8" t="s">
        <v>33</v>
      </c>
      <c r="BK246" s="246">
        <f>ROUND(I246*H246,1)</f>
        <v>0</v>
      </c>
      <c r="BL246" s="18" t="s">
        <v>90</v>
      </c>
      <c r="BM246" s="245" t="s">
        <v>388</v>
      </c>
    </row>
    <row r="247" s="2" customFormat="1" ht="49.05" customHeight="1">
      <c r="A247" s="39"/>
      <c r="B247" s="40"/>
      <c r="C247" s="235" t="s">
        <v>389</v>
      </c>
      <c r="D247" s="235" t="s">
        <v>166</v>
      </c>
      <c r="E247" s="236" t="s">
        <v>390</v>
      </c>
      <c r="F247" s="237" t="s">
        <v>391</v>
      </c>
      <c r="G247" s="238" t="s">
        <v>374</v>
      </c>
      <c r="H247" s="239">
        <v>30.149999999999999</v>
      </c>
      <c r="I247" s="240"/>
      <c r="J247" s="239">
        <f>ROUND(I247*H247,1)</f>
        <v>0</v>
      </c>
      <c r="K247" s="237" t="s">
        <v>214</v>
      </c>
      <c r="L247" s="45"/>
      <c r="M247" s="241" t="s">
        <v>1</v>
      </c>
      <c r="N247" s="242" t="s">
        <v>41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90</v>
      </c>
      <c r="AT247" s="245" t="s">
        <v>166</v>
      </c>
      <c r="AU247" s="245" t="s">
        <v>84</v>
      </c>
      <c r="AY247" s="18" t="s">
        <v>164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33</v>
      </c>
      <c r="BK247" s="246">
        <f>ROUND(I247*H247,1)</f>
        <v>0</v>
      </c>
      <c r="BL247" s="18" t="s">
        <v>90</v>
      </c>
      <c r="BM247" s="245" t="s">
        <v>392</v>
      </c>
    </row>
    <row r="248" s="13" customFormat="1">
      <c r="A248" s="13"/>
      <c r="B248" s="247"/>
      <c r="C248" s="248"/>
      <c r="D248" s="249" t="s">
        <v>171</v>
      </c>
      <c r="E248" s="250" t="s">
        <v>1</v>
      </c>
      <c r="F248" s="251" t="s">
        <v>393</v>
      </c>
      <c r="G248" s="248"/>
      <c r="H248" s="252">
        <v>31.469999999999999</v>
      </c>
      <c r="I248" s="253"/>
      <c r="J248" s="248"/>
      <c r="K248" s="248"/>
      <c r="L248" s="254"/>
      <c r="M248" s="255"/>
      <c r="N248" s="256"/>
      <c r="O248" s="256"/>
      <c r="P248" s="256"/>
      <c r="Q248" s="256"/>
      <c r="R248" s="256"/>
      <c r="S248" s="256"/>
      <c r="T248" s="25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8" t="s">
        <v>171</v>
      </c>
      <c r="AU248" s="258" t="s">
        <v>84</v>
      </c>
      <c r="AV248" s="13" t="s">
        <v>84</v>
      </c>
      <c r="AW248" s="13" t="s">
        <v>32</v>
      </c>
      <c r="AX248" s="13" t="s">
        <v>76</v>
      </c>
      <c r="AY248" s="258" t="s">
        <v>164</v>
      </c>
    </row>
    <row r="249" s="13" customFormat="1">
      <c r="A249" s="13"/>
      <c r="B249" s="247"/>
      <c r="C249" s="248"/>
      <c r="D249" s="249" t="s">
        <v>171</v>
      </c>
      <c r="E249" s="250" t="s">
        <v>1</v>
      </c>
      <c r="F249" s="251" t="s">
        <v>394</v>
      </c>
      <c r="G249" s="248"/>
      <c r="H249" s="252">
        <v>-1.3200000000000001</v>
      </c>
      <c r="I249" s="253"/>
      <c r="J249" s="248"/>
      <c r="K249" s="248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171</v>
      </c>
      <c r="AU249" s="258" t="s">
        <v>84</v>
      </c>
      <c r="AV249" s="13" t="s">
        <v>84</v>
      </c>
      <c r="AW249" s="13" t="s">
        <v>32</v>
      </c>
      <c r="AX249" s="13" t="s">
        <v>76</v>
      </c>
      <c r="AY249" s="258" t="s">
        <v>164</v>
      </c>
    </row>
    <row r="250" s="14" customFormat="1">
      <c r="A250" s="14"/>
      <c r="B250" s="259"/>
      <c r="C250" s="260"/>
      <c r="D250" s="249" t="s">
        <v>171</v>
      </c>
      <c r="E250" s="261" t="s">
        <v>1</v>
      </c>
      <c r="F250" s="262" t="s">
        <v>177</v>
      </c>
      <c r="G250" s="260"/>
      <c r="H250" s="263">
        <v>30.149999999999999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9" t="s">
        <v>171</v>
      </c>
      <c r="AU250" s="269" t="s">
        <v>84</v>
      </c>
      <c r="AV250" s="14" t="s">
        <v>90</v>
      </c>
      <c r="AW250" s="14" t="s">
        <v>32</v>
      </c>
      <c r="AX250" s="14" t="s">
        <v>33</v>
      </c>
      <c r="AY250" s="269" t="s">
        <v>164</v>
      </c>
    </row>
    <row r="251" s="12" customFormat="1" ht="22.8" customHeight="1">
      <c r="A251" s="12"/>
      <c r="B251" s="219"/>
      <c r="C251" s="220"/>
      <c r="D251" s="221" t="s">
        <v>75</v>
      </c>
      <c r="E251" s="233" t="s">
        <v>395</v>
      </c>
      <c r="F251" s="233" t="s">
        <v>396</v>
      </c>
      <c r="G251" s="220"/>
      <c r="H251" s="220"/>
      <c r="I251" s="223"/>
      <c r="J251" s="234">
        <f>BK251</f>
        <v>0</v>
      </c>
      <c r="K251" s="220"/>
      <c r="L251" s="225"/>
      <c r="M251" s="226"/>
      <c r="N251" s="227"/>
      <c r="O251" s="227"/>
      <c r="P251" s="228">
        <f>P252</f>
        <v>0</v>
      </c>
      <c r="Q251" s="227"/>
      <c r="R251" s="228">
        <f>R252</f>
        <v>0</v>
      </c>
      <c r="S251" s="227"/>
      <c r="T251" s="229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0" t="s">
        <v>33</v>
      </c>
      <c r="AT251" s="231" t="s">
        <v>75</v>
      </c>
      <c r="AU251" s="231" t="s">
        <v>33</v>
      </c>
      <c r="AY251" s="230" t="s">
        <v>164</v>
      </c>
      <c r="BK251" s="232">
        <f>BK252</f>
        <v>0</v>
      </c>
    </row>
    <row r="252" s="2" customFormat="1" ht="66.75" customHeight="1">
      <c r="A252" s="39"/>
      <c r="B252" s="40"/>
      <c r="C252" s="235" t="s">
        <v>397</v>
      </c>
      <c r="D252" s="235" t="s">
        <v>166</v>
      </c>
      <c r="E252" s="236" t="s">
        <v>398</v>
      </c>
      <c r="F252" s="237" t="s">
        <v>399</v>
      </c>
      <c r="G252" s="238" t="s">
        <v>374</v>
      </c>
      <c r="H252" s="239">
        <v>31.370000000000001</v>
      </c>
      <c r="I252" s="240"/>
      <c r="J252" s="239">
        <f>ROUND(I252*H252,1)</f>
        <v>0</v>
      </c>
      <c r="K252" s="237" t="s">
        <v>169</v>
      </c>
      <c r="L252" s="45"/>
      <c r="M252" s="241" t="s">
        <v>1</v>
      </c>
      <c r="N252" s="242" t="s">
        <v>41</v>
      </c>
      <c r="O252" s="92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5" t="s">
        <v>90</v>
      </c>
      <c r="AT252" s="245" t="s">
        <v>166</v>
      </c>
      <c r="AU252" s="245" t="s">
        <v>84</v>
      </c>
      <c r="AY252" s="18" t="s">
        <v>164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8" t="s">
        <v>33</v>
      </c>
      <c r="BK252" s="246">
        <f>ROUND(I252*H252,1)</f>
        <v>0</v>
      </c>
      <c r="BL252" s="18" t="s">
        <v>90</v>
      </c>
      <c r="BM252" s="245" t="s">
        <v>400</v>
      </c>
    </row>
    <row r="253" s="12" customFormat="1" ht="25.92" customHeight="1">
      <c r="A253" s="12"/>
      <c r="B253" s="219"/>
      <c r="C253" s="220"/>
      <c r="D253" s="221" t="s">
        <v>75</v>
      </c>
      <c r="E253" s="222" t="s">
        <v>401</v>
      </c>
      <c r="F253" s="222" t="s">
        <v>402</v>
      </c>
      <c r="G253" s="220"/>
      <c r="H253" s="220"/>
      <c r="I253" s="223"/>
      <c r="J253" s="224">
        <f>BK253</f>
        <v>0</v>
      </c>
      <c r="K253" s="220"/>
      <c r="L253" s="225"/>
      <c r="M253" s="226"/>
      <c r="N253" s="227"/>
      <c r="O253" s="227"/>
      <c r="P253" s="228">
        <f>P254+P265+P269+P282+P292+P307</f>
        <v>0</v>
      </c>
      <c r="Q253" s="227"/>
      <c r="R253" s="228">
        <f>R254+R265+R269+R282+R292+R307</f>
        <v>1.9220160999999996</v>
      </c>
      <c r="S253" s="227"/>
      <c r="T253" s="229">
        <f>T254+T265+T269+T282+T292+T307</f>
        <v>1.3002480000000003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30" t="s">
        <v>84</v>
      </c>
      <c r="AT253" s="231" t="s">
        <v>75</v>
      </c>
      <c r="AU253" s="231" t="s">
        <v>76</v>
      </c>
      <c r="AY253" s="230" t="s">
        <v>164</v>
      </c>
      <c r="BK253" s="232">
        <f>BK254+BK265+BK269+BK282+BK292+BK307</f>
        <v>0</v>
      </c>
    </row>
    <row r="254" s="12" customFormat="1" ht="22.8" customHeight="1">
      <c r="A254" s="12"/>
      <c r="B254" s="219"/>
      <c r="C254" s="220"/>
      <c r="D254" s="221" t="s">
        <v>75</v>
      </c>
      <c r="E254" s="233" t="s">
        <v>403</v>
      </c>
      <c r="F254" s="233" t="s">
        <v>404</v>
      </c>
      <c r="G254" s="220"/>
      <c r="H254" s="220"/>
      <c r="I254" s="223"/>
      <c r="J254" s="234">
        <f>BK254</f>
        <v>0</v>
      </c>
      <c r="K254" s="220"/>
      <c r="L254" s="225"/>
      <c r="M254" s="226"/>
      <c r="N254" s="227"/>
      <c r="O254" s="227"/>
      <c r="P254" s="228">
        <f>SUM(P255:P264)</f>
        <v>0</v>
      </c>
      <c r="Q254" s="227"/>
      <c r="R254" s="228">
        <f>SUM(R255:R264)</f>
        <v>0.13155500000000001</v>
      </c>
      <c r="S254" s="227"/>
      <c r="T254" s="229">
        <f>SUM(T255:T264)</f>
        <v>0.071642999999999998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0" t="s">
        <v>84</v>
      </c>
      <c r="AT254" s="231" t="s">
        <v>75</v>
      </c>
      <c r="AU254" s="231" t="s">
        <v>33</v>
      </c>
      <c r="AY254" s="230" t="s">
        <v>164</v>
      </c>
      <c r="BK254" s="232">
        <f>SUM(BK255:BK264)</f>
        <v>0</v>
      </c>
    </row>
    <row r="255" s="2" customFormat="1" ht="24.15" customHeight="1">
      <c r="A255" s="39"/>
      <c r="B255" s="40"/>
      <c r="C255" s="235" t="s">
        <v>405</v>
      </c>
      <c r="D255" s="235" t="s">
        <v>166</v>
      </c>
      <c r="E255" s="236" t="s">
        <v>406</v>
      </c>
      <c r="F255" s="237" t="s">
        <v>407</v>
      </c>
      <c r="G255" s="238" t="s">
        <v>180</v>
      </c>
      <c r="H255" s="239">
        <v>42.899999999999999</v>
      </c>
      <c r="I255" s="240"/>
      <c r="J255" s="239">
        <f>ROUND(I255*H255,1)</f>
        <v>0</v>
      </c>
      <c r="K255" s="237" t="s">
        <v>169</v>
      </c>
      <c r="L255" s="45"/>
      <c r="M255" s="241" t="s">
        <v>1</v>
      </c>
      <c r="N255" s="242" t="s">
        <v>41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0.00167</v>
      </c>
      <c r="T255" s="244">
        <f>S255*H255</f>
        <v>0.071642999999999998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239</v>
      </c>
      <c r="AT255" s="245" t="s">
        <v>166</v>
      </c>
      <c r="AU255" s="245" t="s">
        <v>84</v>
      </c>
      <c r="AY255" s="18" t="s">
        <v>164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33</v>
      </c>
      <c r="BK255" s="246">
        <f>ROUND(I255*H255,1)</f>
        <v>0</v>
      </c>
      <c r="BL255" s="18" t="s">
        <v>239</v>
      </c>
      <c r="BM255" s="245" t="s">
        <v>408</v>
      </c>
    </row>
    <row r="256" s="13" customFormat="1">
      <c r="A256" s="13"/>
      <c r="B256" s="247"/>
      <c r="C256" s="248"/>
      <c r="D256" s="249" t="s">
        <v>171</v>
      </c>
      <c r="E256" s="250" t="s">
        <v>1</v>
      </c>
      <c r="F256" s="251" t="s">
        <v>409</v>
      </c>
      <c r="G256" s="248"/>
      <c r="H256" s="252">
        <v>42.899999999999999</v>
      </c>
      <c r="I256" s="253"/>
      <c r="J256" s="248"/>
      <c r="K256" s="248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171</v>
      </c>
      <c r="AU256" s="258" t="s">
        <v>84</v>
      </c>
      <c r="AV256" s="13" t="s">
        <v>84</v>
      </c>
      <c r="AW256" s="13" t="s">
        <v>32</v>
      </c>
      <c r="AX256" s="13" t="s">
        <v>33</v>
      </c>
      <c r="AY256" s="258" t="s">
        <v>164</v>
      </c>
    </row>
    <row r="257" s="2" customFormat="1" ht="24.15" customHeight="1">
      <c r="A257" s="39"/>
      <c r="B257" s="40"/>
      <c r="C257" s="235" t="s">
        <v>410</v>
      </c>
      <c r="D257" s="235" t="s">
        <v>166</v>
      </c>
      <c r="E257" s="236" t="s">
        <v>411</v>
      </c>
      <c r="F257" s="237" t="s">
        <v>412</v>
      </c>
      <c r="G257" s="238" t="s">
        <v>180</v>
      </c>
      <c r="H257" s="239">
        <v>5</v>
      </c>
      <c r="I257" s="240"/>
      <c r="J257" s="239">
        <f>ROUND(I257*H257,1)</f>
        <v>0</v>
      </c>
      <c r="K257" s="237" t="s">
        <v>169</v>
      </c>
      <c r="L257" s="45"/>
      <c r="M257" s="241" t="s">
        <v>1</v>
      </c>
      <c r="N257" s="242" t="s">
        <v>41</v>
      </c>
      <c r="O257" s="92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5" t="s">
        <v>239</v>
      </c>
      <c r="AT257" s="245" t="s">
        <v>166</v>
      </c>
      <c r="AU257" s="245" t="s">
        <v>84</v>
      </c>
      <c r="AY257" s="18" t="s">
        <v>164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8" t="s">
        <v>33</v>
      </c>
      <c r="BK257" s="246">
        <f>ROUND(I257*H257,1)</f>
        <v>0</v>
      </c>
      <c r="BL257" s="18" t="s">
        <v>239</v>
      </c>
      <c r="BM257" s="245" t="s">
        <v>413</v>
      </c>
    </row>
    <row r="258" s="13" customFormat="1">
      <c r="A258" s="13"/>
      <c r="B258" s="247"/>
      <c r="C258" s="248"/>
      <c r="D258" s="249" t="s">
        <v>171</v>
      </c>
      <c r="E258" s="250" t="s">
        <v>1</v>
      </c>
      <c r="F258" s="251" t="s">
        <v>414</v>
      </c>
      <c r="G258" s="248"/>
      <c r="H258" s="252">
        <v>5</v>
      </c>
      <c r="I258" s="253"/>
      <c r="J258" s="248"/>
      <c r="K258" s="248"/>
      <c r="L258" s="254"/>
      <c r="M258" s="255"/>
      <c r="N258" s="256"/>
      <c r="O258" s="256"/>
      <c r="P258" s="256"/>
      <c r="Q258" s="256"/>
      <c r="R258" s="256"/>
      <c r="S258" s="256"/>
      <c r="T258" s="25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8" t="s">
        <v>171</v>
      </c>
      <c r="AU258" s="258" t="s">
        <v>84</v>
      </c>
      <c r="AV258" s="13" t="s">
        <v>84</v>
      </c>
      <c r="AW258" s="13" t="s">
        <v>32</v>
      </c>
      <c r="AX258" s="13" t="s">
        <v>33</v>
      </c>
      <c r="AY258" s="258" t="s">
        <v>164</v>
      </c>
    </row>
    <row r="259" s="2" customFormat="1" ht="37.8" customHeight="1">
      <c r="A259" s="39"/>
      <c r="B259" s="40"/>
      <c r="C259" s="235" t="s">
        <v>415</v>
      </c>
      <c r="D259" s="235" t="s">
        <v>166</v>
      </c>
      <c r="E259" s="236" t="s">
        <v>416</v>
      </c>
      <c r="F259" s="237" t="s">
        <v>417</v>
      </c>
      <c r="G259" s="238" t="s">
        <v>180</v>
      </c>
      <c r="H259" s="239">
        <v>42.899999999999999</v>
      </c>
      <c r="I259" s="240"/>
      <c r="J259" s="239">
        <f>ROUND(I259*H259,1)</f>
        <v>0</v>
      </c>
      <c r="K259" s="237" t="s">
        <v>169</v>
      </c>
      <c r="L259" s="45"/>
      <c r="M259" s="241" t="s">
        <v>1</v>
      </c>
      <c r="N259" s="242" t="s">
        <v>41</v>
      </c>
      <c r="O259" s="92"/>
      <c r="P259" s="243">
        <f>O259*H259</f>
        <v>0</v>
      </c>
      <c r="Q259" s="243">
        <v>0.0029499999999999999</v>
      </c>
      <c r="R259" s="243">
        <f>Q259*H259</f>
        <v>0.126555</v>
      </c>
      <c r="S259" s="243">
        <v>0</v>
      </c>
      <c r="T259" s="24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239</v>
      </c>
      <c r="AT259" s="245" t="s">
        <v>166</v>
      </c>
      <c r="AU259" s="245" t="s">
        <v>84</v>
      </c>
      <c r="AY259" s="18" t="s">
        <v>164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33</v>
      </c>
      <c r="BK259" s="246">
        <f>ROUND(I259*H259,1)</f>
        <v>0</v>
      </c>
      <c r="BL259" s="18" t="s">
        <v>239</v>
      </c>
      <c r="BM259" s="245" t="s">
        <v>418</v>
      </c>
    </row>
    <row r="260" s="13" customFormat="1">
      <c r="A260" s="13"/>
      <c r="B260" s="247"/>
      <c r="C260" s="248"/>
      <c r="D260" s="249" t="s">
        <v>171</v>
      </c>
      <c r="E260" s="250" t="s">
        <v>1</v>
      </c>
      <c r="F260" s="251" t="s">
        <v>419</v>
      </c>
      <c r="G260" s="248"/>
      <c r="H260" s="252">
        <v>42.899999999999999</v>
      </c>
      <c r="I260" s="253"/>
      <c r="J260" s="248"/>
      <c r="K260" s="248"/>
      <c r="L260" s="254"/>
      <c r="M260" s="255"/>
      <c r="N260" s="256"/>
      <c r="O260" s="256"/>
      <c r="P260" s="256"/>
      <c r="Q260" s="256"/>
      <c r="R260" s="256"/>
      <c r="S260" s="256"/>
      <c r="T260" s="25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8" t="s">
        <v>171</v>
      </c>
      <c r="AU260" s="258" t="s">
        <v>84</v>
      </c>
      <c r="AV260" s="13" t="s">
        <v>84</v>
      </c>
      <c r="AW260" s="13" t="s">
        <v>32</v>
      </c>
      <c r="AX260" s="13" t="s">
        <v>33</v>
      </c>
      <c r="AY260" s="258" t="s">
        <v>164</v>
      </c>
    </row>
    <row r="261" s="2" customFormat="1" ht="16.5" customHeight="1">
      <c r="A261" s="39"/>
      <c r="B261" s="40"/>
      <c r="C261" s="235" t="s">
        <v>420</v>
      </c>
      <c r="D261" s="235" t="s">
        <v>166</v>
      </c>
      <c r="E261" s="236" t="s">
        <v>421</v>
      </c>
      <c r="F261" s="237" t="s">
        <v>422</v>
      </c>
      <c r="G261" s="238" t="s">
        <v>180</v>
      </c>
      <c r="H261" s="239">
        <v>5</v>
      </c>
      <c r="I261" s="240"/>
      <c r="J261" s="239">
        <f>ROUND(I261*H261,1)</f>
        <v>0</v>
      </c>
      <c r="K261" s="237" t="s">
        <v>169</v>
      </c>
      <c r="L261" s="45"/>
      <c r="M261" s="241" t="s">
        <v>1</v>
      </c>
      <c r="N261" s="242" t="s">
        <v>41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</v>
      </c>
      <c r="T261" s="24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239</v>
      </c>
      <c r="AT261" s="245" t="s">
        <v>166</v>
      </c>
      <c r="AU261" s="245" t="s">
        <v>84</v>
      </c>
      <c r="AY261" s="18" t="s">
        <v>164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33</v>
      </c>
      <c r="BK261" s="246">
        <f>ROUND(I261*H261,1)</f>
        <v>0</v>
      </c>
      <c r="BL261" s="18" t="s">
        <v>239</v>
      </c>
      <c r="BM261" s="245" t="s">
        <v>423</v>
      </c>
    </row>
    <row r="262" s="13" customFormat="1">
      <c r="A262" s="13"/>
      <c r="B262" s="247"/>
      <c r="C262" s="248"/>
      <c r="D262" s="249" t="s">
        <v>171</v>
      </c>
      <c r="E262" s="250" t="s">
        <v>1</v>
      </c>
      <c r="F262" s="251" t="s">
        <v>424</v>
      </c>
      <c r="G262" s="248"/>
      <c r="H262" s="252">
        <v>5</v>
      </c>
      <c r="I262" s="253"/>
      <c r="J262" s="248"/>
      <c r="K262" s="248"/>
      <c r="L262" s="254"/>
      <c r="M262" s="255"/>
      <c r="N262" s="256"/>
      <c r="O262" s="256"/>
      <c r="P262" s="256"/>
      <c r="Q262" s="256"/>
      <c r="R262" s="256"/>
      <c r="S262" s="256"/>
      <c r="T262" s="25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8" t="s">
        <v>171</v>
      </c>
      <c r="AU262" s="258" t="s">
        <v>84</v>
      </c>
      <c r="AV262" s="13" t="s">
        <v>84</v>
      </c>
      <c r="AW262" s="13" t="s">
        <v>32</v>
      </c>
      <c r="AX262" s="13" t="s">
        <v>33</v>
      </c>
      <c r="AY262" s="258" t="s">
        <v>164</v>
      </c>
    </row>
    <row r="263" s="2" customFormat="1" ht="16.5" customHeight="1">
      <c r="A263" s="39"/>
      <c r="B263" s="40"/>
      <c r="C263" s="291" t="s">
        <v>425</v>
      </c>
      <c r="D263" s="291" t="s">
        <v>426</v>
      </c>
      <c r="E263" s="292" t="s">
        <v>427</v>
      </c>
      <c r="F263" s="293" t="s">
        <v>428</v>
      </c>
      <c r="G263" s="294" t="s">
        <v>180</v>
      </c>
      <c r="H263" s="295">
        <v>5</v>
      </c>
      <c r="I263" s="296"/>
      <c r="J263" s="295">
        <f>ROUND(I263*H263,1)</f>
        <v>0</v>
      </c>
      <c r="K263" s="293" t="s">
        <v>1</v>
      </c>
      <c r="L263" s="297"/>
      <c r="M263" s="298" t="s">
        <v>1</v>
      </c>
      <c r="N263" s="299" t="s">
        <v>41</v>
      </c>
      <c r="O263" s="92"/>
      <c r="P263" s="243">
        <f>O263*H263</f>
        <v>0</v>
      </c>
      <c r="Q263" s="243">
        <v>0.001</v>
      </c>
      <c r="R263" s="243">
        <f>Q263*H263</f>
        <v>0.0050000000000000001</v>
      </c>
      <c r="S263" s="243">
        <v>0</v>
      </c>
      <c r="T263" s="24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318</v>
      </c>
      <c r="AT263" s="245" t="s">
        <v>426</v>
      </c>
      <c r="AU263" s="245" t="s">
        <v>84</v>
      </c>
      <c r="AY263" s="18" t="s">
        <v>164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33</v>
      </c>
      <c r="BK263" s="246">
        <f>ROUND(I263*H263,1)</f>
        <v>0</v>
      </c>
      <c r="BL263" s="18" t="s">
        <v>239</v>
      </c>
      <c r="BM263" s="245" t="s">
        <v>429</v>
      </c>
    </row>
    <row r="264" s="2" customFormat="1" ht="55.5" customHeight="1">
      <c r="A264" s="39"/>
      <c r="B264" s="40"/>
      <c r="C264" s="235" t="s">
        <v>430</v>
      </c>
      <c r="D264" s="235" t="s">
        <v>166</v>
      </c>
      <c r="E264" s="236" t="s">
        <v>431</v>
      </c>
      <c r="F264" s="237" t="s">
        <v>432</v>
      </c>
      <c r="G264" s="238" t="s">
        <v>374</v>
      </c>
      <c r="H264" s="239">
        <v>0.13</v>
      </c>
      <c r="I264" s="240"/>
      <c r="J264" s="239">
        <f>ROUND(I264*H264,1)</f>
        <v>0</v>
      </c>
      <c r="K264" s="237" t="s">
        <v>169</v>
      </c>
      <c r="L264" s="45"/>
      <c r="M264" s="241" t="s">
        <v>1</v>
      </c>
      <c r="N264" s="242" t="s">
        <v>41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</v>
      </c>
      <c r="T264" s="24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239</v>
      </c>
      <c r="AT264" s="245" t="s">
        <v>166</v>
      </c>
      <c r="AU264" s="245" t="s">
        <v>84</v>
      </c>
      <c r="AY264" s="18" t="s">
        <v>164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33</v>
      </c>
      <c r="BK264" s="246">
        <f>ROUND(I264*H264,1)</f>
        <v>0</v>
      </c>
      <c r="BL264" s="18" t="s">
        <v>239</v>
      </c>
      <c r="BM264" s="245" t="s">
        <v>433</v>
      </c>
    </row>
    <row r="265" s="12" customFormat="1" ht="22.8" customHeight="1">
      <c r="A265" s="12"/>
      <c r="B265" s="219"/>
      <c r="C265" s="220"/>
      <c r="D265" s="221" t="s">
        <v>75</v>
      </c>
      <c r="E265" s="233" t="s">
        <v>434</v>
      </c>
      <c r="F265" s="233" t="s">
        <v>435</v>
      </c>
      <c r="G265" s="220"/>
      <c r="H265" s="220"/>
      <c r="I265" s="223"/>
      <c r="J265" s="234">
        <f>BK265</f>
        <v>0</v>
      </c>
      <c r="K265" s="220"/>
      <c r="L265" s="225"/>
      <c r="M265" s="226"/>
      <c r="N265" s="227"/>
      <c r="O265" s="227"/>
      <c r="P265" s="228">
        <f>SUM(P266:P268)</f>
        <v>0</v>
      </c>
      <c r="Q265" s="227"/>
      <c r="R265" s="228">
        <f>SUM(R266:R268)</f>
        <v>0.012375000000000001</v>
      </c>
      <c r="S265" s="227"/>
      <c r="T265" s="229">
        <f>SUM(T266:T268)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0" t="s">
        <v>84</v>
      </c>
      <c r="AT265" s="231" t="s">
        <v>75</v>
      </c>
      <c r="AU265" s="231" t="s">
        <v>33</v>
      </c>
      <c r="AY265" s="230" t="s">
        <v>164</v>
      </c>
      <c r="BK265" s="232">
        <f>SUM(BK266:BK268)</f>
        <v>0</v>
      </c>
    </row>
    <row r="266" s="2" customFormat="1" ht="33" customHeight="1">
      <c r="A266" s="39"/>
      <c r="B266" s="40"/>
      <c r="C266" s="235" t="s">
        <v>436</v>
      </c>
      <c r="D266" s="235" t="s">
        <v>166</v>
      </c>
      <c r="E266" s="236" t="s">
        <v>437</v>
      </c>
      <c r="F266" s="237" t="s">
        <v>438</v>
      </c>
      <c r="G266" s="238" t="s">
        <v>98</v>
      </c>
      <c r="H266" s="239">
        <v>49.5</v>
      </c>
      <c r="I266" s="240"/>
      <c r="J266" s="239">
        <f>ROUND(I266*H266,1)</f>
        <v>0</v>
      </c>
      <c r="K266" s="237" t="s">
        <v>1</v>
      </c>
      <c r="L266" s="45"/>
      <c r="M266" s="241" t="s">
        <v>1</v>
      </c>
      <c r="N266" s="242" t="s">
        <v>41</v>
      </c>
      <c r="O266" s="92"/>
      <c r="P266" s="243">
        <f>O266*H266</f>
        <v>0</v>
      </c>
      <c r="Q266" s="243">
        <v>0.00025000000000000001</v>
      </c>
      <c r="R266" s="243">
        <f>Q266*H266</f>
        <v>0.012375000000000001</v>
      </c>
      <c r="S266" s="243">
        <v>0</v>
      </c>
      <c r="T266" s="24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5" t="s">
        <v>239</v>
      </c>
      <c r="AT266" s="245" t="s">
        <v>166</v>
      </c>
      <c r="AU266" s="245" t="s">
        <v>84</v>
      </c>
      <c r="AY266" s="18" t="s">
        <v>164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8" t="s">
        <v>33</v>
      </c>
      <c r="BK266" s="246">
        <f>ROUND(I266*H266,1)</f>
        <v>0</v>
      </c>
      <c r="BL266" s="18" t="s">
        <v>239</v>
      </c>
      <c r="BM266" s="245" t="s">
        <v>439</v>
      </c>
    </row>
    <row r="267" s="13" customFormat="1">
      <c r="A267" s="13"/>
      <c r="B267" s="247"/>
      <c r="C267" s="248"/>
      <c r="D267" s="249" t="s">
        <v>171</v>
      </c>
      <c r="E267" s="250" t="s">
        <v>1</v>
      </c>
      <c r="F267" s="251" t="s">
        <v>440</v>
      </c>
      <c r="G267" s="248"/>
      <c r="H267" s="252">
        <v>49.5</v>
      </c>
      <c r="I267" s="253"/>
      <c r="J267" s="248"/>
      <c r="K267" s="248"/>
      <c r="L267" s="254"/>
      <c r="M267" s="255"/>
      <c r="N267" s="256"/>
      <c r="O267" s="256"/>
      <c r="P267" s="256"/>
      <c r="Q267" s="256"/>
      <c r="R267" s="256"/>
      <c r="S267" s="256"/>
      <c r="T267" s="25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8" t="s">
        <v>171</v>
      </c>
      <c r="AU267" s="258" t="s">
        <v>84</v>
      </c>
      <c r="AV267" s="13" t="s">
        <v>84</v>
      </c>
      <c r="AW267" s="13" t="s">
        <v>32</v>
      </c>
      <c r="AX267" s="13" t="s">
        <v>33</v>
      </c>
      <c r="AY267" s="258" t="s">
        <v>164</v>
      </c>
    </row>
    <row r="268" s="2" customFormat="1" ht="49.05" customHeight="1">
      <c r="A268" s="39"/>
      <c r="B268" s="40"/>
      <c r="C268" s="235" t="s">
        <v>441</v>
      </c>
      <c r="D268" s="235" t="s">
        <v>166</v>
      </c>
      <c r="E268" s="236" t="s">
        <v>442</v>
      </c>
      <c r="F268" s="237" t="s">
        <v>443</v>
      </c>
      <c r="G268" s="238" t="s">
        <v>444</v>
      </c>
      <c r="H268" s="240"/>
      <c r="I268" s="240"/>
      <c r="J268" s="239">
        <f>ROUND(I268*H268,1)</f>
        <v>0</v>
      </c>
      <c r="K268" s="237" t="s">
        <v>169</v>
      </c>
      <c r="L268" s="45"/>
      <c r="M268" s="241" t="s">
        <v>1</v>
      </c>
      <c r="N268" s="242" t="s">
        <v>41</v>
      </c>
      <c r="O268" s="92"/>
      <c r="P268" s="243">
        <f>O268*H268</f>
        <v>0</v>
      </c>
      <c r="Q268" s="243">
        <v>0</v>
      </c>
      <c r="R268" s="243">
        <f>Q268*H268</f>
        <v>0</v>
      </c>
      <c r="S268" s="243">
        <v>0</v>
      </c>
      <c r="T268" s="24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5" t="s">
        <v>239</v>
      </c>
      <c r="AT268" s="245" t="s">
        <v>166</v>
      </c>
      <c r="AU268" s="245" t="s">
        <v>84</v>
      </c>
      <c r="AY268" s="18" t="s">
        <v>164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8" t="s">
        <v>33</v>
      </c>
      <c r="BK268" s="246">
        <f>ROUND(I268*H268,1)</f>
        <v>0</v>
      </c>
      <c r="BL268" s="18" t="s">
        <v>239</v>
      </c>
      <c r="BM268" s="245" t="s">
        <v>445</v>
      </c>
    </row>
    <row r="269" s="12" customFormat="1" ht="22.8" customHeight="1">
      <c r="A269" s="12"/>
      <c r="B269" s="219"/>
      <c r="C269" s="220"/>
      <c r="D269" s="221" t="s">
        <v>75</v>
      </c>
      <c r="E269" s="233" t="s">
        <v>446</v>
      </c>
      <c r="F269" s="233" t="s">
        <v>447</v>
      </c>
      <c r="G269" s="220"/>
      <c r="H269" s="220"/>
      <c r="I269" s="223"/>
      <c r="J269" s="234">
        <f>BK269</f>
        <v>0</v>
      </c>
      <c r="K269" s="220"/>
      <c r="L269" s="225"/>
      <c r="M269" s="226"/>
      <c r="N269" s="227"/>
      <c r="O269" s="227"/>
      <c r="P269" s="228">
        <f>SUM(P270:P281)</f>
        <v>0</v>
      </c>
      <c r="Q269" s="227"/>
      <c r="R269" s="228">
        <f>SUM(R270:R281)</f>
        <v>1.0682069999999999</v>
      </c>
      <c r="S269" s="227"/>
      <c r="T269" s="229">
        <f>SUM(T270:T281)</f>
        <v>0.77100000000000013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30" t="s">
        <v>84</v>
      </c>
      <c r="AT269" s="231" t="s">
        <v>75</v>
      </c>
      <c r="AU269" s="231" t="s">
        <v>33</v>
      </c>
      <c r="AY269" s="230" t="s">
        <v>164</v>
      </c>
      <c r="BK269" s="232">
        <f>SUM(BK270:BK281)</f>
        <v>0</v>
      </c>
    </row>
    <row r="270" s="2" customFormat="1" ht="24.15" customHeight="1">
      <c r="A270" s="39"/>
      <c r="B270" s="40"/>
      <c r="C270" s="235" t="s">
        <v>448</v>
      </c>
      <c r="D270" s="235" t="s">
        <v>166</v>
      </c>
      <c r="E270" s="236" t="s">
        <v>449</v>
      </c>
      <c r="F270" s="237" t="s">
        <v>450</v>
      </c>
      <c r="G270" s="238" t="s">
        <v>305</v>
      </c>
      <c r="H270" s="239">
        <v>3</v>
      </c>
      <c r="I270" s="240"/>
      <c r="J270" s="239">
        <f>ROUND(I270*H270,1)</f>
        <v>0</v>
      </c>
      <c r="K270" s="237" t="s">
        <v>169</v>
      </c>
      <c r="L270" s="45"/>
      <c r="M270" s="241" t="s">
        <v>1</v>
      </c>
      <c r="N270" s="242" t="s">
        <v>41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0.065000000000000002</v>
      </c>
      <c r="T270" s="244">
        <f>S270*H270</f>
        <v>0.19500000000000001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239</v>
      </c>
      <c r="AT270" s="245" t="s">
        <v>166</v>
      </c>
      <c r="AU270" s="245" t="s">
        <v>84</v>
      </c>
      <c r="AY270" s="18" t="s">
        <v>164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33</v>
      </c>
      <c r="BK270" s="246">
        <f>ROUND(I270*H270,1)</f>
        <v>0</v>
      </c>
      <c r="BL270" s="18" t="s">
        <v>239</v>
      </c>
      <c r="BM270" s="245" t="s">
        <v>451</v>
      </c>
    </row>
    <row r="271" s="2" customFormat="1" ht="24.15" customHeight="1">
      <c r="A271" s="39"/>
      <c r="B271" s="40"/>
      <c r="C271" s="235" t="s">
        <v>452</v>
      </c>
      <c r="D271" s="235" t="s">
        <v>166</v>
      </c>
      <c r="E271" s="236" t="s">
        <v>453</v>
      </c>
      <c r="F271" s="237" t="s">
        <v>454</v>
      </c>
      <c r="G271" s="238" t="s">
        <v>305</v>
      </c>
      <c r="H271" s="239">
        <v>6</v>
      </c>
      <c r="I271" s="240"/>
      <c r="J271" s="239">
        <f>ROUND(I271*H271,1)</f>
        <v>0</v>
      </c>
      <c r="K271" s="237" t="s">
        <v>169</v>
      </c>
      <c r="L271" s="45"/>
      <c r="M271" s="241" t="s">
        <v>1</v>
      </c>
      <c r="N271" s="242" t="s">
        <v>41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239</v>
      </c>
      <c r="AT271" s="245" t="s">
        <v>166</v>
      </c>
      <c r="AU271" s="245" t="s">
        <v>84</v>
      </c>
      <c r="AY271" s="18" t="s">
        <v>164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33</v>
      </c>
      <c r="BK271" s="246">
        <f>ROUND(I271*H271,1)</f>
        <v>0</v>
      </c>
      <c r="BL271" s="18" t="s">
        <v>239</v>
      </c>
      <c r="BM271" s="245" t="s">
        <v>455</v>
      </c>
    </row>
    <row r="272" s="2" customFormat="1" ht="24.15" customHeight="1">
      <c r="A272" s="39"/>
      <c r="B272" s="40"/>
      <c r="C272" s="235" t="s">
        <v>456</v>
      </c>
      <c r="D272" s="235" t="s">
        <v>166</v>
      </c>
      <c r="E272" s="236" t="s">
        <v>457</v>
      </c>
      <c r="F272" s="237" t="s">
        <v>454</v>
      </c>
      <c r="G272" s="238" t="s">
        <v>305</v>
      </c>
      <c r="H272" s="239">
        <v>6</v>
      </c>
      <c r="I272" s="240"/>
      <c r="J272" s="239">
        <f>ROUND(I272*H272,1)</f>
        <v>0</v>
      </c>
      <c r="K272" s="237" t="s">
        <v>1</v>
      </c>
      <c r="L272" s="45"/>
      <c r="M272" s="241" t="s">
        <v>1</v>
      </c>
      <c r="N272" s="242" t="s">
        <v>41</v>
      </c>
      <c r="O272" s="92"/>
      <c r="P272" s="243">
        <f>O272*H272</f>
        <v>0</v>
      </c>
      <c r="Q272" s="243">
        <v>0</v>
      </c>
      <c r="R272" s="243">
        <f>Q272*H272</f>
        <v>0</v>
      </c>
      <c r="S272" s="243">
        <v>0.096000000000000002</v>
      </c>
      <c r="T272" s="244">
        <f>S272*H272</f>
        <v>0.57600000000000007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5" t="s">
        <v>239</v>
      </c>
      <c r="AT272" s="245" t="s">
        <v>166</v>
      </c>
      <c r="AU272" s="245" t="s">
        <v>84</v>
      </c>
      <c r="AY272" s="18" t="s">
        <v>164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8" t="s">
        <v>33</v>
      </c>
      <c r="BK272" s="246">
        <f>ROUND(I272*H272,1)</f>
        <v>0</v>
      </c>
      <c r="BL272" s="18" t="s">
        <v>239</v>
      </c>
      <c r="BM272" s="245" t="s">
        <v>458</v>
      </c>
    </row>
    <row r="273" s="2" customFormat="1" ht="24.15" customHeight="1">
      <c r="A273" s="39"/>
      <c r="B273" s="40"/>
      <c r="C273" s="235" t="s">
        <v>459</v>
      </c>
      <c r="D273" s="235" t="s">
        <v>166</v>
      </c>
      <c r="E273" s="236" t="s">
        <v>460</v>
      </c>
      <c r="F273" s="237" t="s">
        <v>454</v>
      </c>
      <c r="G273" s="238" t="s">
        <v>461</v>
      </c>
      <c r="H273" s="239">
        <v>825</v>
      </c>
      <c r="I273" s="240"/>
      <c r="J273" s="239">
        <f>ROUND(I273*H273,1)</f>
        <v>0</v>
      </c>
      <c r="K273" s="237" t="s">
        <v>1</v>
      </c>
      <c r="L273" s="45"/>
      <c r="M273" s="241" t="s">
        <v>1</v>
      </c>
      <c r="N273" s="242" t="s">
        <v>41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239</v>
      </c>
      <c r="AT273" s="245" t="s">
        <v>166</v>
      </c>
      <c r="AU273" s="245" t="s">
        <v>84</v>
      </c>
      <c r="AY273" s="18" t="s">
        <v>164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33</v>
      </c>
      <c r="BK273" s="246">
        <f>ROUND(I273*H273,1)</f>
        <v>0</v>
      </c>
      <c r="BL273" s="18" t="s">
        <v>239</v>
      </c>
      <c r="BM273" s="245" t="s">
        <v>462</v>
      </c>
    </row>
    <row r="274" s="2" customFormat="1" ht="24.15" customHeight="1">
      <c r="A274" s="39"/>
      <c r="B274" s="40"/>
      <c r="C274" s="235" t="s">
        <v>463</v>
      </c>
      <c r="D274" s="235" t="s">
        <v>166</v>
      </c>
      <c r="E274" s="236" t="s">
        <v>464</v>
      </c>
      <c r="F274" s="237" t="s">
        <v>454</v>
      </c>
      <c r="G274" s="238" t="s">
        <v>305</v>
      </c>
      <c r="H274" s="239">
        <v>5</v>
      </c>
      <c r="I274" s="240"/>
      <c r="J274" s="239">
        <f>ROUND(I274*H274,1)</f>
        <v>0</v>
      </c>
      <c r="K274" s="237" t="s">
        <v>1</v>
      </c>
      <c r="L274" s="45"/>
      <c r="M274" s="241" t="s">
        <v>1</v>
      </c>
      <c r="N274" s="242" t="s">
        <v>41</v>
      </c>
      <c r="O274" s="92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5" t="s">
        <v>239</v>
      </c>
      <c r="AT274" s="245" t="s">
        <v>166</v>
      </c>
      <c r="AU274" s="245" t="s">
        <v>84</v>
      </c>
      <c r="AY274" s="18" t="s">
        <v>164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18" t="s">
        <v>33</v>
      </c>
      <c r="BK274" s="246">
        <f>ROUND(I274*H274,1)</f>
        <v>0</v>
      </c>
      <c r="BL274" s="18" t="s">
        <v>239</v>
      </c>
      <c r="BM274" s="245" t="s">
        <v>465</v>
      </c>
    </row>
    <row r="275" s="13" customFormat="1">
      <c r="A275" s="13"/>
      <c r="B275" s="247"/>
      <c r="C275" s="248"/>
      <c r="D275" s="249" t="s">
        <v>171</v>
      </c>
      <c r="E275" s="250" t="s">
        <v>1</v>
      </c>
      <c r="F275" s="251" t="s">
        <v>466</v>
      </c>
      <c r="G275" s="248"/>
      <c r="H275" s="252">
        <v>5</v>
      </c>
      <c r="I275" s="253"/>
      <c r="J275" s="248"/>
      <c r="K275" s="248"/>
      <c r="L275" s="254"/>
      <c r="M275" s="255"/>
      <c r="N275" s="256"/>
      <c r="O275" s="256"/>
      <c r="P275" s="256"/>
      <c r="Q275" s="256"/>
      <c r="R275" s="256"/>
      <c r="S275" s="256"/>
      <c r="T275" s="25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8" t="s">
        <v>171</v>
      </c>
      <c r="AU275" s="258" t="s">
        <v>84</v>
      </c>
      <c r="AV275" s="13" t="s">
        <v>84</v>
      </c>
      <c r="AW275" s="13" t="s">
        <v>32</v>
      </c>
      <c r="AX275" s="13" t="s">
        <v>33</v>
      </c>
      <c r="AY275" s="258" t="s">
        <v>164</v>
      </c>
    </row>
    <row r="276" s="2" customFormat="1" ht="24.15" customHeight="1">
      <c r="A276" s="39"/>
      <c r="B276" s="40"/>
      <c r="C276" s="235" t="s">
        <v>467</v>
      </c>
      <c r="D276" s="235" t="s">
        <v>166</v>
      </c>
      <c r="E276" s="236" t="s">
        <v>468</v>
      </c>
      <c r="F276" s="237" t="s">
        <v>454</v>
      </c>
      <c r="G276" s="238" t="s">
        <v>305</v>
      </c>
      <c r="H276" s="239">
        <v>5</v>
      </c>
      <c r="I276" s="240"/>
      <c r="J276" s="239">
        <f>ROUND(I276*H276,1)</f>
        <v>0</v>
      </c>
      <c r="K276" s="237" t="s">
        <v>1</v>
      </c>
      <c r="L276" s="45"/>
      <c r="M276" s="241" t="s">
        <v>1</v>
      </c>
      <c r="N276" s="242" t="s">
        <v>41</v>
      </c>
      <c r="O276" s="92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5" t="s">
        <v>239</v>
      </c>
      <c r="AT276" s="245" t="s">
        <v>166</v>
      </c>
      <c r="AU276" s="245" t="s">
        <v>84</v>
      </c>
      <c r="AY276" s="18" t="s">
        <v>164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18" t="s">
        <v>33</v>
      </c>
      <c r="BK276" s="246">
        <f>ROUND(I276*H276,1)</f>
        <v>0</v>
      </c>
      <c r="BL276" s="18" t="s">
        <v>239</v>
      </c>
      <c r="BM276" s="245" t="s">
        <v>469</v>
      </c>
    </row>
    <row r="277" s="2" customFormat="1" ht="24.15" customHeight="1">
      <c r="A277" s="39"/>
      <c r="B277" s="40"/>
      <c r="C277" s="235" t="s">
        <v>470</v>
      </c>
      <c r="D277" s="235" t="s">
        <v>166</v>
      </c>
      <c r="E277" s="236" t="s">
        <v>471</v>
      </c>
      <c r="F277" s="237" t="s">
        <v>472</v>
      </c>
      <c r="G277" s="238" t="s">
        <v>461</v>
      </c>
      <c r="H277" s="239">
        <v>809.25</v>
      </c>
      <c r="I277" s="240"/>
      <c r="J277" s="239">
        <f>ROUND(I277*H277,1)</f>
        <v>0</v>
      </c>
      <c r="K277" s="237" t="s">
        <v>205</v>
      </c>
      <c r="L277" s="45"/>
      <c r="M277" s="241" t="s">
        <v>1</v>
      </c>
      <c r="N277" s="242" t="s">
        <v>41</v>
      </c>
      <c r="O277" s="92"/>
      <c r="P277" s="243">
        <f>O277*H277</f>
        <v>0</v>
      </c>
      <c r="Q277" s="243">
        <v>6.0000000000000002E-05</v>
      </c>
      <c r="R277" s="243">
        <f>Q277*H277</f>
        <v>0.048555000000000001</v>
      </c>
      <c r="S277" s="243">
        <v>0</v>
      </c>
      <c r="T277" s="24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5" t="s">
        <v>239</v>
      </c>
      <c r="AT277" s="245" t="s">
        <v>166</v>
      </c>
      <c r="AU277" s="245" t="s">
        <v>84</v>
      </c>
      <c r="AY277" s="18" t="s">
        <v>164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8" t="s">
        <v>33</v>
      </c>
      <c r="BK277" s="246">
        <f>ROUND(I277*H277,1)</f>
        <v>0</v>
      </c>
      <c r="BL277" s="18" t="s">
        <v>239</v>
      </c>
      <c r="BM277" s="245" t="s">
        <v>473</v>
      </c>
    </row>
    <row r="278" s="13" customFormat="1">
      <c r="A278" s="13"/>
      <c r="B278" s="247"/>
      <c r="C278" s="248"/>
      <c r="D278" s="249" t="s">
        <v>171</v>
      </c>
      <c r="E278" s="250" t="s">
        <v>1</v>
      </c>
      <c r="F278" s="251" t="s">
        <v>474</v>
      </c>
      <c r="G278" s="248"/>
      <c r="H278" s="252">
        <v>809.25</v>
      </c>
      <c r="I278" s="253"/>
      <c r="J278" s="248"/>
      <c r="K278" s="248"/>
      <c r="L278" s="254"/>
      <c r="M278" s="255"/>
      <c r="N278" s="256"/>
      <c r="O278" s="256"/>
      <c r="P278" s="256"/>
      <c r="Q278" s="256"/>
      <c r="R278" s="256"/>
      <c r="S278" s="256"/>
      <c r="T278" s="25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8" t="s">
        <v>171</v>
      </c>
      <c r="AU278" s="258" t="s">
        <v>84</v>
      </c>
      <c r="AV278" s="13" t="s">
        <v>84</v>
      </c>
      <c r="AW278" s="13" t="s">
        <v>32</v>
      </c>
      <c r="AX278" s="13" t="s">
        <v>33</v>
      </c>
      <c r="AY278" s="258" t="s">
        <v>164</v>
      </c>
    </row>
    <row r="279" s="2" customFormat="1" ht="16.5" customHeight="1">
      <c r="A279" s="39"/>
      <c r="B279" s="40"/>
      <c r="C279" s="291" t="s">
        <v>475</v>
      </c>
      <c r="D279" s="291" t="s">
        <v>426</v>
      </c>
      <c r="E279" s="292" t="s">
        <v>476</v>
      </c>
      <c r="F279" s="293" t="s">
        <v>477</v>
      </c>
      <c r="G279" s="294" t="s">
        <v>461</v>
      </c>
      <c r="H279" s="295">
        <v>849.71000000000004</v>
      </c>
      <c r="I279" s="296"/>
      <c r="J279" s="295">
        <f>ROUND(I279*H279,1)</f>
        <v>0</v>
      </c>
      <c r="K279" s="293" t="s">
        <v>1</v>
      </c>
      <c r="L279" s="297"/>
      <c r="M279" s="298" t="s">
        <v>1</v>
      </c>
      <c r="N279" s="299" t="s">
        <v>41</v>
      </c>
      <c r="O279" s="92"/>
      <c r="P279" s="243">
        <f>O279*H279</f>
        <v>0</v>
      </c>
      <c r="Q279" s="243">
        <v>0.0011999999999999999</v>
      </c>
      <c r="R279" s="243">
        <f>Q279*H279</f>
        <v>1.019652</v>
      </c>
      <c r="S279" s="243">
        <v>0</v>
      </c>
      <c r="T279" s="24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5" t="s">
        <v>318</v>
      </c>
      <c r="AT279" s="245" t="s">
        <v>426</v>
      </c>
      <c r="AU279" s="245" t="s">
        <v>84</v>
      </c>
      <c r="AY279" s="18" t="s">
        <v>164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8" t="s">
        <v>33</v>
      </c>
      <c r="BK279" s="246">
        <f>ROUND(I279*H279,1)</f>
        <v>0</v>
      </c>
      <c r="BL279" s="18" t="s">
        <v>239</v>
      </c>
      <c r="BM279" s="245" t="s">
        <v>478</v>
      </c>
    </row>
    <row r="280" s="13" customFormat="1">
      <c r="A280" s="13"/>
      <c r="B280" s="247"/>
      <c r="C280" s="248"/>
      <c r="D280" s="249" t="s">
        <v>171</v>
      </c>
      <c r="E280" s="248"/>
      <c r="F280" s="251" t="s">
        <v>479</v>
      </c>
      <c r="G280" s="248"/>
      <c r="H280" s="252">
        <v>849.71000000000004</v>
      </c>
      <c r="I280" s="253"/>
      <c r="J280" s="248"/>
      <c r="K280" s="248"/>
      <c r="L280" s="254"/>
      <c r="M280" s="255"/>
      <c r="N280" s="256"/>
      <c r="O280" s="256"/>
      <c r="P280" s="256"/>
      <c r="Q280" s="256"/>
      <c r="R280" s="256"/>
      <c r="S280" s="256"/>
      <c r="T280" s="25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8" t="s">
        <v>171</v>
      </c>
      <c r="AU280" s="258" t="s">
        <v>84</v>
      </c>
      <c r="AV280" s="13" t="s">
        <v>84</v>
      </c>
      <c r="AW280" s="13" t="s">
        <v>4</v>
      </c>
      <c r="AX280" s="13" t="s">
        <v>33</v>
      </c>
      <c r="AY280" s="258" t="s">
        <v>164</v>
      </c>
    </row>
    <row r="281" s="2" customFormat="1" ht="55.5" customHeight="1">
      <c r="A281" s="39"/>
      <c r="B281" s="40"/>
      <c r="C281" s="235" t="s">
        <v>480</v>
      </c>
      <c r="D281" s="235" t="s">
        <v>166</v>
      </c>
      <c r="E281" s="236" t="s">
        <v>481</v>
      </c>
      <c r="F281" s="237" t="s">
        <v>482</v>
      </c>
      <c r="G281" s="238" t="s">
        <v>374</v>
      </c>
      <c r="H281" s="239">
        <v>1.0700000000000001</v>
      </c>
      <c r="I281" s="240"/>
      <c r="J281" s="239">
        <f>ROUND(I281*H281,1)</f>
        <v>0</v>
      </c>
      <c r="K281" s="237" t="s">
        <v>205</v>
      </c>
      <c r="L281" s="45"/>
      <c r="M281" s="241" t="s">
        <v>1</v>
      </c>
      <c r="N281" s="242" t="s">
        <v>41</v>
      </c>
      <c r="O281" s="92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239</v>
      </c>
      <c r="AT281" s="245" t="s">
        <v>166</v>
      </c>
      <c r="AU281" s="245" t="s">
        <v>84</v>
      </c>
      <c r="AY281" s="18" t="s">
        <v>164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33</v>
      </c>
      <c r="BK281" s="246">
        <f>ROUND(I281*H281,1)</f>
        <v>0</v>
      </c>
      <c r="BL281" s="18" t="s">
        <v>239</v>
      </c>
      <c r="BM281" s="245" t="s">
        <v>483</v>
      </c>
    </row>
    <row r="282" s="12" customFormat="1" ht="22.8" customHeight="1">
      <c r="A282" s="12"/>
      <c r="B282" s="219"/>
      <c r="C282" s="220"/>
      <c r="D282" s="221" t="s">
        <v>75</v>
      </c>
      <c r="E282" s="233" t="s">
        <v>484</v>
      </c>
      <c r="F282" s="233" t="s">
        <v>485</v>
      </c>
      <c r="G282" s="220"/>
      <c r="H282" s="220"/>
      <c r="I282" s="223"/>
      <c r="J282" s="234">
        <f>BK282</f>
        <v>0</v>
      </c>
      <c r="K282" s="220"/>
      <c r="L282" s="225"/>
      <c r="M282" s="226"/>
      <c r="N282" s="227"/>
      <c r="O282" s="227"/>
      <c r="P282" s="228">
        <f>SUM(P283:P291)</f>
        <v>0</v>
      </c>
      <c r="Q282" s="227"/>
      <c r="R282" s="228">
        <f>SUM(R283:R291)</f>
        <v>0.40058830000000001</v>
      </c>
      <c r="S282" s="227"/>
      <c r="T282" s="229">
        <f>SUM(T283:T291)</f>
        <v>0.00072000000000000005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0" t="s">
        <v>84</v>
      </c>
      <c r="AT282" s="231" t="s">
        <v>75</v>
      </c>
      <c r="AU282" s="231" t="s">
        <v>33</v>
      </c>
      <c r="AY282" s="230" t="s">
        <v>164</v>
      </c>
      <c r="BK282" s="232">
        <f>SUM(BK283:BK291)</f>
        <v>0</v>
      </c>
    </row>
    <row r="283" s="2" customFormat="1" ht="24.15" customHeight="1">
      <c r="A283" s="39"/>
      <c r="B283" s="40"/>
      <c r="C283" s="235" t="s">
        <v>486</v>
      </c>
      <c r="D283" s="235" t="s">
        <v>166</v>
      </c>
      <c r="E283" s="236" t="s">
        <v>487</v>
      </c>
      <c r="F283" s="237" t="s">
        <v>488</v>
      </c>
      <c r="G283" s="238" t="s">
        <v>180</v>
      </c>
      <c r="H283" s="239">
        <v>24</v>
      </c>
      <c r="I283" s="240"/>
      <c r="J283" s="239">
        <f>ROUND(I283*H283,1)</f>
        <v>0</v>
      </c>
      <c r="K283" s="237" t="s">
        <v>169</v>
      </c>
      <c r="L283" s="45"/>
      <c r="M283" s="241" t="s">
        <v>1</v>
      </c>
      <c r="N283" s="242" t="s">
        <v>41</v>
      </c>
      <c r="O283" s="92"/>
      <c r="P283" s="243">
        <f>O283*H283</f>
        <v>0</v>
      </c>
      <c r="Q283" s="243">
        <v>0</v>
      </c>
      <c r="R283" s="243">
        <f>Q283*H283</f>
        <v>0</v>
      </c>
      <c r="S283" s="243">
        <v>3.0000000000000001E-05</v>
      </c>
      <c r="T283" s="244">
        <f>S283*H283</f>
        <v>0.00072000000000000005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5" t="s">
        <v>239</v>
      </c>
      <c r="AT283" s="245" t="s">
        <v>166</v>
      </c>
      <c r="AU283" s="245" t="s">
        <v>84</v>
      </c>
      <c r="AY283" s="18" t="s">
        <v>164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8" t="s">
        <v>33</v>
      </c>
      <c r="BK283" s="246">
        <f>ROUND(I283*H283,1)</f>
        <v>0</v>
      </c>
      <c r="BL283" s="18" t="s">
        <v>239</v>
      </c>
      <c r="BM283" s="245" t="s">
        <v>489</v>
      </c>
    </row>
    <row r="284" s="13" customFormat="1">
      <c r="A284" s="13"/>
      <c r="B284" s="247"/>
      <c r="C284" s="248"/>
      <c r="D284" s="249" t="s">
        <v>171</v>
      </c>
      <c r="E284" s="250" t="s">
        <v>1</v>
      </c>
      <c r="F284" s="251" t="s">
        <v>490</v>
      </c>
      <c r="G284" s="248"/>
      <c r="H284" s="252">
        <v>24</v>
      </c>
      <c r="I284" s="253"/>
      <c r="J284" s="248"/>
      <c r="K284" s="248"/>
      <c r="L284" s="254"/>
      <c r="M284" s="255"/>
      <c r="N284" s="256"/>
      <c r="O284" s="256"/>
      <c r="P284" s="256"/>
      <c r="Q284" s="256"/>
      <c r="R284" s="256"/>
      <c r="S284" s="256"/>
      <c r="T284" s="25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8" t="s">
        <v>171</v>
      </c>
      <c r="AU284" s="258" t="s">
        <v>84</v>
      </c>
      <c r="AV284" s="13" t="s">
        <v>84</v>
      </c>
      <c r="AW284" s="13" t="s">
        <v>32</v>
      </c>
      <c r="AX284" s="13" t="s">
        <v>33</v>
      </c>
      <c r="AY284" s="258" t="s">
        <v>164</v>
      </c>
    </row>
    <row r="285" s="2" customFormat="1" ht="24.15" customHeight="1">
      <c r="A285" s="39"/>
      <c r="B285" s="40"/>
      <c r="C285" s="291" t="s">
        <v>491</v>
      </c>
      <c r="D285" s="291" t="s">
        <v>426</v>
      </c>
      <c r="E285" s="292" t="s">
        <v>492</v>
      </c>
      <c r="F285" s="293" t="s">
        <v>493</v>
      </c>
      <c r="G285" s="294" t="s">
        <v>180</v>
      </c>
      <c r="H285" s="295">
        <v>26.399999999999999</v>
      </c>
      <c r="I285" s="296"/>
      <c r="J285" s="295">
        <f>ROUND(I285*H285,1)</f>
        <v>0</v>
      </c>
      <c r="K285" s="293" t="s">
        <v>169</v>
      </c>
      <c r="L285" s="297"/>
      <c r="M285" s="298" t="s">
        <v>1</v>
      </c>
      <c r="N285" s="299" t="s">
        <v>41</v>
      </c>
      <c r="O285" s="92"/>
      <c r="P285" s="243">
        <f>O285*H285</f>
        <v>0</v>
      </c>
      <c r="Q285" s="243">
        <v>0</v>
      </c>
      <c r="R285" s="243">
        <f>Q285*H285</f>
        <v>0</v>
      </c>
      <c r="S285" s="243">
        <v>0</v>
      </c>
      <c r="T285" s="24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5" t="s">
        <v>318</v>
      </c>
      <c r="AT285" s="245" t="s">
        <v>426</v>
      </c>
      <c r="AU285" s="245" t="s">
        <v>84</v>
      </c>
      <c r="AY285" s="18" t="s">
        <v>164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8" t="s">
        <v>33</v>
      </c>
      <c r="BK285" s="246">
        <f>ROUND(I285*H285,1)</f>
        <v>0</v>
      </c>
      <c r="BL285" s="18" t="s">
        <v>239</v>
      </c>
      <c r="BM285" s="245" t="s">
        <v>494</v>
      </c>
    </row>
    <row r="286" s="13" customFormat="1">
      <c r="A286" s="13"/>
      <c r="B286" s="247"/>
      <c r="C286" s="248"/>
      <c r="D286" s="249" t="s">
        <v>171</v>
      </c>
      <c r="E286" s="248"/>
      <c r="F286" s="251" t="s">
        <v>495</v>
      </c>
      <c r="G286" s="248"/>
      <c r="H286" s="252">
        <v>26.399999999999999</v>
      </c>
      <c r="I286" s="253"/>
      <c r="J286" s="248"/>
      <c r="K286" s="248"/>
      <c r="L286" s="254"/>
      <c r="M286" s="255"/>
      <c r="N286" s="256"/>
      <c r="O286" s="256"/>
      <c r="P286" s="256"/>
      <c r="Q286" s="256"/>
      <c r="R286" s="256"/>
      <c r="S286" s="256"/>
      <c r="T286" s="25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8" t="s">
        <v>171</v>
      </c>
      <c r="AU286" s="258" t="s">
        <v>84</v>
      </c>
      <c r="AV286" s="13" t="s">
        <v>84</v>
      </c>
      <c r="AW286" s="13" t="s">
        <v>4</v>
      </c>
      <c r="AX286" s="13" t="s">
        <v>33</v>
      </c>
      <c r="AY286" s="258" t="s">
        <v>164</v>
      </c>
    </row>
    <row r="287" s="2" customFormat="1" ht="24.15" customHeight="1">
      <c r="A287" s="39"/>
      <c r="B287" s="40"/>
      <c r="C287" s="235" t="s">
        <v>496</v>
      </c>
      <c r="D287" s="235" t="s">
        <v>166</v>
      </c>
      <c r="E287" s="236" t="s">
        <v>497</v>
      </c>
      <c r="F287" s="237" t="s">
        <v>498</v>
      </c>
      <c r="G287" s="238" t="s">
        <v>98</v>
      </c>
      <c r="H287" s="239">
        <v>180.61000000000001</v>
      </c>
      <c r="I287" s="240"/>
      <c r="J287" s="239">
        <f>ROUND(I287*H287,1)</f>
        <v>0</v>
      </c>
      <c r="K287" s="237" t="s">
        <v>169</v>
      </c>
      <c r="L287" s="45"/>
      <c r="M287" s="241" t="s">
        <v>1</v>
      </c>
      <c r="N287" s="242" t="s">
        <v>41</v>
      </c>
      <c r="O287" s="92"/>
      <c r="P287" s="243">
        <f>O287*H287</f>
        <v>0</v>
      </c>
      <c r="Q287" s="243">
        <v>0.00021000000000000001</v>
      </c>
      <c r="R287" s="243">
        <f>Q287*H287</f>
        <v>0.037928100000000006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239</v>
      </c>
      <c r="AT287" s="245" t="s">
        <v>166</v>
      </c>
      <c r="AU287" s="245" t="s">
        <v>84</v>
      </c>
      <c r="AY287" s="18" t="s">
        <v>164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33</v>
      </c>
      <c r="BK287" s="246">
        <f>ROUND(I287*H287,1)</f>
        <v>0</v>
      </c>
      <c r="BL287" s="18" t="s">
        <v>239</v>
      </c>
      <c r="BM287" s="245" t="s">
        <v>499</v>
      </c>
    </row>
    <row r="288" s="13" customFormat="1">
      <c r="A288" s="13"/>
      <c r="B288" s="247"/>
      <c r="C288" s="248"/>
      <c r="D288" s="249" t="s">
        <v>171</v>
      </c>
      <c r="E288" s="250" t="s">
        <v>1</v>
      </c>
      <c r="F288" s="251" t="s">
        <v>500</v>
      </c>
      <c r="G288" s="248"/>
      <c r="H288" s="252">
        <v>180.61000000000001</v>
      </c>
      <c r="I288" s="253"/>
      <c r="J288" s="248"/>
      <c r="K288" s="248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171</v>
      </c>
      <c r="AU288" s="258" t="s">
        <v>84</v>
      </c>
      <c r="AV288" s="13" t="s">
        <v>84</v>
      </c>
      <c r="AW288" s="13" t="s">
        <v>32</v>
      </c>
      <c r="AX288" s="13" t="s">
        <v>33</v>
      </c>
      <c r="AY288" s="258" t="s">
        <v>164</v>
      </c>
    </row>
    <row r="289" s="2" customFormat="1" ht="37.8" customHeight="1">
      <c r="A289" s="39"/>
      <c r="B289" s="40"/>
      <c r="C289" s="235" t="s">
        <v>501</v>
      </c>
      <c r="D289" s="235" t="s">
        <v>166</v>
      </c>
      <c r="E289" s="236" t="s">
        <v>502</v>
      </c>
      <c r="F289" s="237" t="s">
        <v>503</v>
      </c>
      <c r="G289" s="238" t="s">
        <v>98</v>
      </c>
      <c r="H289" s="239">
        <v>445.20999999999998</v>
      </c>
      <c r="I289" s="240"/>
      <c r="J289" s="239">
        <f>ROUND(I289*H289,1)</f>
        <v>0</v>
      </c>
      <c r="K289" s="237" t="s">
        <v>214</v>
      </c>
      <c r="L289" s="45"/>
      <c r="M289" s="241" t="s">
        <v>1</v>
      </c>
      <c r="N289" s="242" t="s">
        <v>41</v>
      </c>
      <c r="O289" s="92"/>
      <c r="P289" s="243">
        <f>O289*H289</f>
        <v>0</v>
      </c>
      <c r="Q289" s="243">
        <v>0.00010000000000000001</v>
      </c>
      <c r="R289" s="243">
        <f>Q289*H289</f>
        <v>0.044520999999999998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239</v>
      </c>
      <c r="AT289" s="245" t="s">
        <v>166</v>
      </c>
      <c r="AU289" s="245" t="s">
        <v>84</v>
      </c>
      <c r="AY289" s="18" t="s">
        <v>164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33</v>
      </c>
      <c r="BK289" s="246">
        <f>ROUND(I289*H289,1)</f>
        <v>0</v>
      </c>
      <c r="BL289" s="18" t="s">
        <v>239</v>
      </c>
      <c r="BM289" s="245" t="s">
        <v>504</v>
      </c>
    </row>
    <row r="290" s="13" customFormat="1">
      <c r="A290" s="13"/>
      <c r="B290" s="247"/>
      <c r="C290" s="248"/>
      <c r="D290" s="249" t="s">
        <v>171</v>
      </c>
      <c r="E290" s="250" t="s">
        <v>1</v>
      </c>
      <c r="F290" s="251" t="s">
        <v>505</v>
      </c>
      <c r="G290" s="248"/>
      <c r="H290" s="252">
        <v>445.20999999999998</v>
      </c>
      <c r="I290" s="253"/>
      <c r="J290" s="248"/>
      <c r="K290" s="248"/>
      <c r="L290" s="254"/>
      <c r="M290" s="255"/>
      <c r="N290" s="256"/>
      <c r="O290" s="256"/>
      <c r="P290" s="256"/>
      <c r="Q290" s="256"/>
      <c r="R290" s="256"/>
      <c r="S290" s="256"/>
      <c r="T290" s="25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8" t="s">
        <v>171</v>
      </c>
      <c r="AU290" s="258" t="s">
        <v>84</v>
      </c>
      <c r="AV290" s="13" t="s">
        <v>84</v>
      </c>
      <c r="AW290" s="13" t="s">
        <v>32</v>
      </c>
      <c r="AX290" s="13" t="s">
        <v>33</v>
      </c>
      <c r="AY290" s="258" t="s">
        <v>164</v>
      </c>
    </row>
    <row r="291" s="2" customFormat="1" ht="44.25" customHeight="1">
      <c r="A291" s="39"/>
      <c r="B291" s="40"/>
      <c r="C291" s="235" t="s">
        <v>506</v>
      </c>
      <c r="D291" s="235" t="s">
        <v>166</v>
      </c>
      <c r="E291" s="236" t="s">
        <v>507</v>
      </c>
      <c r="F291" s="237" t="s">
        <v>508</v>
      </c>
      <c r="G291" s="238" t="s">
        <v>98</v>
      </c>
      <c r="H291" s="239">
        <v>441.86000000000001</v>
      </c>
      <c r="I291" s="240"/>
      <c r="J291" s="239">
        <f>ROUND(I291*H291,1)</f>
        <v>0</v>
      </c>
      <c r="K291" s="237" t="s">
        <v>214</v>
      </c>
      <c r="L291" s="45"/>
      <c r="M291" s="241" t="s">
        <v>1</v>
      </c>
      <c r="N291" s="242" t="s">
        <v>41</v>
      </c>
      <c r="O291" s="92"/>
      <c r="P291" s="243">
        <f>O291*H291</f>
        <v>0</v>
      </c>
      <c r="Q291" s="243">
        <v>0.00072000000000000005</v>
      </c>
      <c r="R291" s="243">
        <f>Q291*H291</f>
        <v>0.31813920000000001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239</v>
      </c>
      <c r="AT291" s="245" t="s">
        <v>166</v>
      </c>
      <c r="AU291" s="245" t="s">
        <v>84</v>
      </c>
      <c r="AY291" s="18" t="s">
        <v>164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33</v>
      </c>
      <c r="BK291" s="246">
        <f>ROUND(I291*H291,1)</f>
        <v>0</v>
      </c>
      <c r="BL291" s="18" t="s">
        <v>239</v>
      </c>
      <c r="BM291" s="245" t="s">
        <v>509</v>
      </c>
    </row>
    <row r="292" s="12" customFormat="1" ht="22.8" customHeight="1">
      <c r="A292" s="12"/>
      <c r="B292" s="219"/>
      <c r="C292" s="220"/>
      <c r="D292" s="221" t="s">
        <v>75</v>
      </c>
      <c r="E292" s="233" t="s">
        <v>510</v>
      </c>
      <c r="F292" s="233" t="s">
        <v>511</v>
      </c>
      <c r="G292" s="220"/>
      <c r="H292" s="220"/>
      <c r="I292" s="223"/>
      <c r="J292" s="234">
        <f>BK292</f>
        <v>0</v>
      </c>
      <c r="K292" s="220"/>
      <c r="L292" s="225"/>
      <c r="M292" s="226"/>
      <c r="N292" s="227"/>
      <c r="O292" s="227"/>
      <c r="P292" s="228">
        <f>SUM(P293:P306)</f>
        <v>0</v>
      </c>
      <c r="Q292" s="227"/>
      <c r="R292" s="228">
        <f>SUM(R293:R306)</f>
        <v>0.30929079999999998</v>
      </c>
      <c r="S292" s="227"/>
      <c r="T292" s="229">
        <f>SUM(T293:T306)</f>
        <v>0.0068850000000000005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30" t="s">
        <v>84</v>
      </c>
      <c r="AT292" s="231" t="s">
        <v>75</v>
      </c>
      <c r="AU292" s="231" t="s">
        <v>33</v>
      </c>
      <c r="AY292" s="230" t="s">
        <v>164</v>
      </c>
      <c r="BK292" s="232">
        <f>SUM(BK293:BK306)</f>
        <v>0</v>
      </c>
    </row>
    <row r="293" s="2" customFormat="1" ht="24.15" customHeight="1">
      <c r="A293" s="39"/>
      <c r="B293" s="40"/>
      <c r="C293" s="235" t="s">
        <v>512</v>
      </c>
      <c r="D293" s="235" t="s">
        <v>166</v>
      </c>
      <c r="E293" s="236" t="s">
        <v>513</v>
      </c>
      <c r="F293" s="237" t="s">
        <v>514</v>
      </c>
      <c r="G293" s="238" t="s">
        <v>98</v>
      </c>
      <c r="H293" s="239">
        <v>266.92000000000002</v>
      </c>
      <c r="I293" s="240"/>
      <c r="J293" s="239">
        <f>ROUND(I293*H293,1)</f>
        <v>0</v>
      </c>
      <c r="K293" s="237" t="s">
        <v>205</v>
      </c>
      <c r="L293" s="45"/>
      <c r="M293" s="241" t="s">
        <v>1</v>
      </c>
      <c r="N293" s="242" t="s">
        <v>41</v>
      </c>
      <c r="O293" s="92"/>
      <c r="P293" s="243">
        <f>O293*H293</f>
        <v>0</v>
      </c>
      <c r="Q293" s="243">
        <v>0</v>
      </c>
      <c r="R293" s="243">
        <f>Q293*H293</f>
        <v>0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239</v>
      </c>
      <c r="AT293" s="245" t="s">
        <v>166</v>
      </c>
      <c r="AU293" s="245" t="s">
        <v>84</v>
      </c>
      <c r="AY293" s="18" t="s">
        <v>164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33</v>
      </c>
      <c r="BK293" s="246">
        <f>ROUND(I293*H293,1)</f>
        <v>0</v>
      </c>
      <c r="BL293" s="18" t="s">
        <v>239</v>
      </c>
      <c r="BM293" s="245" t="s">
        <v>515</v>
      </c>
    </row>
    <row r="294" s="13" customFormat="1">
      <c r="A294" s="13"/>
      <c r="B294" s="247"/>
      <c r="C294" s="248"/>
      <c r="D294" s="249" t="s">
        <v>171</v>
      </c>
      <c r="E294" s="250" t="s">
        <v>1</v>
      </c>
      <c r="F294" s="251" t="s">
        <v>516</v>
      </c>
      <c r="G294" s="248"/>
      <c r="H294" s="252">
        <v>364.56999999999999</v>
      </c>
      <c r="I294" s="253"/>
      <c r="J294" s="248"/>
      <c r="K294" s="248"/>
      <c r="L294" s="254"/>
      <c r="M294" s="255"/>
      <c r="N294" s="256"/>
      <c r="O294" s="256"/>
      <c r="P294" s="256"/>
      <c r="Q294" s="256"/>
      <c r="R294" s="256"/>
      <c r="S294" s="256"/>
      <c r="T294" s="25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8" t="s">
        <v>171</v>
      </c>
      <c r="AU294" s="258" t="s">
        <v>84</v>
      </c>
      <c r="AV294" s="13" t="s">
        <v>84</v>
      </c>
      <c r="AW294" s="13" t="s">
        <v>32</v>
      </c>
      <c r="AX294" s="13" t="s">
        <v>76</v>
      </c>
      <c r="AY294" s="258" t="s">
        <v>164</v>
      </c>
    </row>
    <row r="295" s="13" customFormat="1">
      <c r="A295" s="13"/>
      <c r="B295" s="247"/>
      <c r="C295" s="248"/>
      <c r="D295" s="249" t="s">
        <v>171</v>
      </c>
      <c r="E295" s="250" t="s">
        <v>1</v>
      </c>
      <c r="F295" s="251" t="s">
        <v>265</v>
      </c>
      <c r="G295" s="248"/>
      <c r="H295" s="252">
        <v>-97.650000000000006</v>
      </c>
      <c r="I295" s="253"/>
      <c r="J295" s="248"/>
      <c r="K295" s="248"/>
      <c r="L295" s="254"/>
      <c r="M295" s="255"/>
      <c r="N295" s="256"/>
      <c r="O295" s="256"/>
      <c r="P295" s="256"/>
      <c r="Q295" s="256"/>
      <c r="R295" s="256"/>
      <c r="S295" s="256"/>
      <c r="T295" s="25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8" t="s">
        <v>171</v>
      </c>
      <c r="AU295" s="258" t="s">
        <v>84</v>
      </c>
      <c r="AV295" s="13" t="s">
        <v>84</v>
      </c>
      <c r="AW295" s="13" t="s">
        <v>32</v>
      </c>
      <c r="AX295" s="13" t="s">
        <v>76</v>
      </c>
      <c r="AY295" s="258" t="s">
        <v>164</v>
      </c>
    </row>
    <row r="296" s="14" customFormat="1">
      <c r="A296" s="14"/>
      <c r="B296" s="259"/>
      <c r="C296" s="260"/>
      <c r="D296" s="249" t="s">
        <v>171</v>
      </c>
      <c r="E296" s="261" t="s">
        <v>1</v>
      </c>
      <c r="F296" s="262" t="s">
        <v>177</v>
      </c>
      <c r="G296" s="260"/>
      <c r="H296" s="263">
        <v>266.92000000000002</v>
      </c>
      <c r="I296" s="264"/>
      <c r="J296" s="260"/>
      <c r="K296" s="260"/>
      <c r="L296" s="265"/>
      <c r="M296" s="266"/>
      <c r="N296" s="267"/>
      <c r="O296" s="267"/>
      <c r="P296" s="267"/>
      <c r="Q296" s="267"/>
      <c r="R296" s="267"/>
      <c r="S296" s="267"/>
      <c r="T296" s="26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9" t="s">
        <v>171</v>
      </c>
      <c r="AU296" s="269" t="s">
        <v>84</v>
      </c>
      <c r="AV296" s="14" t="s">
        <v>90</v>
      </c>
      <c r="AW296" s="14" t="s">
        <v>32</v>
      </c>
      <c r="AX296" s="14" t="s">
        <v>33</v>
      </c>
      <c r="AY296" s="269" t="s">
        <v>164</v>
      </c>
    </row>
    <row r="297" s="2" customFormat="1" ht="24.15" customHeight="1">
      <c r="A297" s="39"/>
      <c r="B297" s="40"/>
      <c r="C297" s="235" t="s">
        <v>517</v>
      </c>
      <c r="D297" s="235" t="s">
        <v>166</v>
      </c>
      <c r="E297" s="236" t="s">
        <v>518</v>
      </c>
      <c r="F297" s="237" t="s">
        <v>519</v>
      </c>
      <c r="G297" s="238" t="s">
        <v>98</v>
      </c>
      <c r="H297" s="239">
        <v>180</v>
      </c>
      <c r="I297" s="240"/>
      <c r="J297" s="239">
        <f>ROUND(I297*H297,1)</f>
        <v>0</v>
      </c>
      <c r="K297" s="237" t="s">
        <v>169</v>
      </c>
      <c r="L297" s="45"/>
      <c r="M297" s="241" t="s">
        <v>1</v>
      </c>
      <c r="N297" s="242" t="s">
        <v>41</v>
      </c>
      <c r="O297" s="92"/>
      <c r="P297" s="243">
        <f>O297*H297</f>
        <v>0</v>
      </c>
      <c r="Q297" s="243">
        <v>0</v>
      </c>
      <c r="R297" s="243">
        <f>Q297*H297</f>
        <v>0</v>
      </c>
      <c r="S297" s="243">
        <v>3.0000000000000001E-05</v>
      </c>
      <c r="T297" s="244">
        <f>S297*H297</f>
        <v>0.0054000000000000003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239</v>
      </c>
      <c r="AT297" s="245" t="s">
        <v>166</v>
      </c>
      <c r="AU297" s="245" t="s">
        <v>84</v>
      </c>
      <c r="AY297" s="18" t="s">
        <v>164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33</v>
      </c>
      <c r="BK297" s="246">
        <f>ROUND(I297*H297,1)</f>
        <v>0</v>
      </c>
      <c r="BL297" s="18" t="s">
        <v>239</v>
      </c>
      <c r="BM297" s="245" t="s">
        <v>520</v>
      </c>
    </row>
    <row r="298" s="13" customFormat="1">
      <c r="A298" s="13"/>
      <c r="B298" s="247"/>
      <c r="C298" s="248"/>
      <c r="D298" s="249" t="s">
        <v>171</v>
      </c>
      <c r="E298" s="250" t="s">
        <v>1</v>
      </c>
      <c r="F298" s="251" t="s">
        <v>521</v>
      </c>
      <c r="G298" s="248"/>
      <c r="H298" s="252">
        <v>180</v>
      </c>
      <c r="I298" s="253"/>
      <c r="J298" s="248"/>
      <c r="K298" s="248"/>
      <c r="L298" s="254"/>
      <c r="M298" s="255"/>
      <c r="N298" s="256"/>
      <c r="O298" s="256"/>
      <c r="P298" s="256"/>
      <c r="Q298" s="256"/>
      <c r="R298" s="256"/>
      <c r="S298" s="256"/>
      <c r="T298" s="25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8" t="s">
        <v>171</v>
      </c>
      <c r="AU298" s="258" t="s">
        <v>84</v>
      </c>
      <c r="AV298" s="13" t="s">
        <v>84</v>
      </c>
      <c r="AW298" s="13" t="s">
        <v>32</v>
      </c>
      <c r="AX298" s="13" t="s">
        <v>33</v>
      </c>
      <c r="AY298" s="258" t="s">
        <v>164</v>
      </c>
    </row>
    <row r="299" s="2" customFormat="1" ht="16.5" customHeight="1">
      <c r="A299" s="39"/>
      <c r="B299" s="40"/>
      <c r="C299" s="291" t="s">
        <v>522</v>
      </c>
      <c r="D299" s="291" t="s">
        <v>426</v>
      </c>
      <c r="E299" s="292" t="s">
        <v>523</v>
      </c>
      <c r="F299" s="293" t="s">
        <v>524</v>
      </c>
      <c r="G299" s="294" t="s">
        <v>98</v>
      </c>
      <c r="H299" s="295">
        <v>189</v>
      </c>
      <c r="I299" s="296"/>
      <c r="J299" s="295">
        <f>ROUND(I299*H299,1)</f>
        <v>0</v>
      </c>
      <c r="K299" s="293" t="s">
        <v>169</v>
      </c>
      <c r="L299" s="297"/>
      <c r="M299" s="298" t="s">
        <v>1</v>
      </c>
      <c r="N299" s="299" t="s">
        <v>41</v>
      </c>
      <c r="O299" s="92"/>
      <c r="P299" s="243">
        <f>O299*H299</f>
        <v>0</v>
      </c>
      <c r="Q299" s="243">
        <v>0.00089999999999999998</v>
      </c>
      <c r="R299" s="243">
        <f>Q299*H299</f>
        <v>0.1701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318</v>
      </c>
      <c r="AT299" s="245" t="s">
        <v>426</v>
      </c>
      <c r="AU299" s="245" t="s">
        <v>84</v>
      </c>
      <c r="AY299" s="18" t="s">
        <v>164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33</v>
      </c>
      <c r="BK299" s="246">
        <f>ROUND(I299*H299,1)</f>
        <v>0</v>
      </c>
      <c r="BL299" s="18" t="s">
        <v>239</v>
      </c>
      <c r="BM299" s="245" t="s">
        <v>525</v>
      </c>
    </row>
    <row r="300" s="13" customFormat="1">
      <c r="A300" s="13"/>
      <c r="B300" s="247"/>
      <c r="C300" s="248"/>
      <c r="D300" s="249" t="s">
        <v>171</v>
      </c>
      <c r="E300" s="248"/>
      <c r="F300" s="251" t="s">
        <v>526</v>
      </c>
      <c r="G300" s="248"/>
      <c r="H300" s="252">
        <v>189</v>
      </c>
      <c r="I300" s="253"/>
      <c r="J300" s="248"/>
      <c r="K300" s="248"/>
      <c r="L300" s="254"/>
      <c r="M300" s="255"/>
      <c r="N300" s="256"/>
      <c r="O300" s="256"/>
      <c r="P300" s="256"/>
      <c r="Q300" s="256"/>
      <c r="R300" s="256"/>
      <c r="S300" s="256"/>
      <c r="T300" s="25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8" t="s">
        <v>171</v>
      </c>
      <c r="AU300" s="258" t="s">
        <v>84</v>
      </c>
      <c r="AV300" s="13" t="s">
        <v>84</v>
      </c>
      <c r="AW300" s="13" t="s">
        <v>4</v>
      </c>
      <c r="AX300" s="13" t="s">
        <v>33</v>
      </c>
      <c r="AY300" s="258" t="s">
        <v>164</v>
      </c>
    </row>
    <row r="301" s="2" customFormat="1" ht="44.25" customHeight="1">
      <c r="A301" s="39"/>
      <c r="B301" s="40"/>
      <c r="C301" s="235" t="s">
        <v>527</v>
      </c>
      <c r="D301" s="235" t="s">
        <v>166</v>
      </c>
      <c r="E301" s="236" t="s">
        <v>528</v>
      </c>
      <c r="F301" s="237" t="s">
        <v>529</v>
      </c>
      <c r="G301" s="238" t="s">
        <v>98</v>
      </c>
      <c r="H301" s="239">
        <v>49.5</v>
      </c>
      <c r="I301" s="240"/>
      <c r="J301" s="239">
        <f>ROUND(I301*H301,1)</f>
        <v>0</v>
      </c>
      <c r="K301" s="237" t="s">
        <v>169</v>
      </c>
      <c r="L301" s="45"/>
      <c r="M301" s="241" t="s">
        <v>1</v>
      </c>
      <c r="N301" s="242" t="s">
        <v>41</v>
      </c>
      <c r="O301" s="92"/>
      <c r="P301" s="243">
        <f>O301*H301</f>
        <v>0</v>
      </c>
      <c r="Q301" s="243">
        <v>0</v>
      </c>
      <c r="R301" s="243">
        <f>Q301*H301</f>
        <v>0</v>
      </c>
      <c r="S301" s="243">
        <v>3.0000000000000001E-05</v>
      </c>
      <c r="T301" s="244">
        <f>S301*H301</f>
        <v>0.001485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239</v>
      </c>
      <c r="AT301" s="245" t="s">
        <v>166</v>
      </c>
      <c r="AU301" s="245" t="s">
        <v>84</v>
      </c>
      <c r="AY301" s="18" t="s">
        <v>164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33</v>
      </c>
      <c r="BK301" s="246">
        <f>ROUND(I301*H301,1)</f>
        <v>0</v>
      </c>
      <c r="BL301" s="18" t="s">
        <v>239</v>
      </c>
      <c r="BM301" s="245" t="s">
        <v>530</v>
      </c>
    </row>
    <row r="302" s="13" customFormat="1">
      <c r="A302" s="13"/>
      <c r="B302" s="247"/>
      <c r="C302" s="248"/>
      <c r="D302" s="249" t="s">
        <v>171</v>
      </c>
      <c r="E302" s="250" t="s">
        <v>1</v>
      </c>
      <c r="F302" s="251" t="s">
        <v>531</v>
      </c>
      <c r="G302" s="248"/>
      <c r="H302" s="252">
        <v>49.5</v>
      </c>
      <c r="I302" s="253"/>
      <c r="J302" s="248"/>
      <c r="K302" s="248"/>
      <c r="L302" s="254"/>
      <c r="M302" s="255"/>
      <c r="N302" s="256"/>
      <c r="O302" s="256"/>
      <c r="P302" s="256"/>
      <c r="Q302" s="256"/>
      <c r="R302" s="256"/>
      <c r="S302" s="256"/>
      <c r="T302" s="25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8" t="s">
        <v>171</v>
      </c>
      <c r="AU302" s="258" t="s">
        <v>84</v>
      </c>
      <c r="AV302" s="13" t="s">
        <v>84</v>
      </c>
      <c r="AW302" s="13" t="s">
        <v>32</v>
      </c>
      <c r="AX302" s="13" t="s">
        <v>33</v>
      </c>
      <c r="AY302" s="258" t="s">
        <v>164</v>
      </c>
    </row>
    <row r="303" s="2" customFormat="1" ht="16.5" customHeight="1">
      <c r="A303" s="39"/>
      <c r="B303" s="40"/>
      <c r="C303" s="291" t="s">
        <v>532</v>
      </c>
      <c r="D303" s="291" t="s">
        <v>426</v>
      </c>
      <c r="E303" s="292" t="s">
        <v>533</v>
      </c>
      <c r="F303" s="293" t="s">
        <v>534</v>
      </c>
      <c r="G303" s="294" t="s">
        <v>98</v>
      </c>
      <c r="H303" s="295">
        <v>51.979999999999997</v>
      </c>
      <c r="I303" s="296"/>
      <c r="J303" s="295">
        <f>ROUND(I303*H303,1)</f>
        <v>0</v>
      </c>
      <c r="K303" s="293" t="s">
        <v>169</v>
      </c>
      <c r="L303" s="297"/>
      <c r="M303" s="298" t="s">
        <v>1</v>
      </c>
      <c r="N303" s="299" t="s">
        <v>41</v>
      </c>
      <c r="O303" s="92"/>
      <c r="P303" s="243">
        <f>O303*H303</f>
        <v>0</v>
      </c>
      <c r="Q303" s="243">
        <v>0.00035</v>
      </c>
      <c r="R303" s="243">
        <f>Q303*H303</f>
        <v>0.018192999999999997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318</v>
      </c>
      <c r="AT303" s="245" t="s">
        <v>426</v>
      </c>
      <c r="AU303" s="245" t="s">
        <v>84</v>
      </c>
      <c r="AY303" s="18" t="s">
        <v>164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33</v>
      </c>
      <c r="BK303" s="246">
        <f>ROUND(I303*H303,1)</f>
        <v>0</v>
      </c>
      <c r="BL303" s="18" t="s">
        <v>239</v>
      </c>
      <c r="BM303" s="245" t="s">
        <v>535</v>
      </c>
    </row>
    <row r="304" s="13" customFormat="1">
      <c r="A304" s="13"/>
      <c r="B304" s="247"/>
      <c r="C304" s="248"/>
      <c r="D304" s="249" t="s">
        <v>171</v>
      </c>
      <c r="E304" s="248"/>
      <c r="F304" s="251" t="s">
        <v>536</v>
      </c>
      <c r="G304" s="248"/>
      <c r="H304" s="252">
        <v>51.979999999999997</v>
      </c>
      <c r="I304" s="253"/>
      <c r="J304" s="248"/>
      <c r="K304" s="248"/>
      <c r="L304" s="254"/>
      <c r="M304" s="255"/>
      <c r="N304" s="256"/>
      <c r="O304" s="256"/>
      <c r="P304" s="256"/>
      <c r="Q304" s="256"/>
      <c r="R304" s="256"/>
      <c r="S304" s="256"/>
      <c r="T304" s="25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8" t="s">
        <v>171</v>
      </c>
      <c r="AU304" s="258" t="s">
        <v>84</v>
      </c>
      <c r="AV304" s="13" t="s">
        <v>84</v>
      </c>
      <c r="AW304" s="13" t="s">
        <v>4</v>
      </c>
      <c r="AX304" s="13" t="s">
        <v>33</v>
      </c>
      <c r="AY304" s="258" t="s">
        <v>164</v>
      </c>
    </row>
    <row r="305" s="2" customFormat="1" ht="24.15" customHeight="1">
      <c r="A305" s="39"/>
      <c r="B305" s="40"/>
      <c r="C305" s="235" t="s">
        <v>537</v>
      </c>
      <c r="D305" s="235" t="s">
        <v>166</v>
      </c>
      <c r="E305" s="236" t="s">
        <v>538</v>
      </c>
      <c r="F305" s="237" t="s">
        <v>539</v>
      </c>
      <c r="G305" s="238" t="s">
        <v>98</v>
      </c>
      <c r="H305" s="239">
        <v>549.99000000000001</v>
      </c>
      <c r="I305" s="240"/>
      <c r="J305" s="239">
        <f>ROUND(I305*H305,1)</f>
        <v>0</v>
      </c>
      <c r="K305" s="237" t="s">
        <v>169</v>
      </c>
      <c r="L305" s="45"/>
      <c r="M305" s="241" t="s">
        <v>1</v>
      </c>
      <c r="N305" s="242" t="s">
        <v>41</v>
      </c>
      <c r="O305" s="92"/>
      <c r="P305" s="243">
        <f>O305*H305</f>
        <v>0</v>
      </c>
      <c r="Q305" s="243">
        <v>0.00022000000000000001</v>
      </c>
      <c r="R305" s="243">
        <f>Q305*H305</f>
        <v>0.1209978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239</v>
      </c>
      <c r="AT305" s="245" t="s">
        <v>166</v>
      </c>
      <c r="AU305" s="245" t="s">
        <v>84</v>
      </c>
      <c r="AY305" s="18" t="s">
        <v>164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33</v>
      </c>
      <c r="BK305" s="246">
        <f>ROUND(I305*H305,1)</f>
        <v>0</v>
      </c>
      <c r="BL305" s="18" t="s">
        <v>239</v>
      </c>
      <c r="BM305" s="245" t="s">
        <v>540</v>
      </c>
    </row>
    <row r="306" s="13" customFormat="1">
      <c r="A306" s="13"/>
      <c r="B306" s="247"/>
      <c r="C306" s="248"/>
      <c r="D306" s="249" t="s">
        <v>171</v>
      </c>
      <c r="E306" s="250" t="s">
        <v>1</v>
      </c>
      <c r="F306" s="251" t="s">
        <v>541</v>
      </c>
      <c r="G306" s="248"/>
      <c r="H306" s="252">
        <v>549.99000000000001</v>
      </c>
      <c r="I306" s="253"/>
      <c r="J306" s="248"/>
      <c r="K306" s="248"/>
      <c r="L306" s="254"/>
      <c r="M306" s="255"/>
      <c r="N306" s="256"/>
      <c r="O306" s="256"/>
      <c r="P306" s="256"/>
      <c r="Q306" s="256"/>
      <c r="R306" s="256"/>
      <c r="S306" s="256"/>
      <c r="T306" s="25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8" t="s">
        <v>171</v>
      </c>
      <c r="AU306" s="258" t="s">
        <v>84</v>
      </c>
      <c r="AV306" s="13" t="s">
        <v>84</v>
      </c>
      <c r="AW306" s="13" t="s">
        <v>32</v>
      </c>
      <c r="AX306" s="13" t="s">
        <v>33</v>
      </c>
      <c r="AY306" s="258" t="s">
        <v>164</v>
      </c>
    </row>
    <row r="307" s="12" customFormat="1" ht="22.8" customHeight="1">
      <c r="A307" s="12"/>
      <c r="B307" s="219"/>
      <c r="C307" s="220"/>
      <c r="D307" s="221" t="s">
        <v>75</v>
      </c>
      <c r="E307" s="233" t="s">
        <v>542</v>
      </c>
      <c r="F307" s="233" t="s">
        <v>543</v>
      </c>
      <c r="G307" s="220"/>
      <c r="H307" s="220"/>
      <c r="I307" s="223"/>
      <c r="J307" s="234">
        <f>BK307</f>
        <v>0</v>
      </c>
      <c r="K307" s="220"/>
      <c r="L307" s="225"/>
      <c r="M307" s="226"/>
      <c r="N307" s="227"/>
      <c r="O307" s="227"/>
      <c r="P307" s="228">
        <f>SUM(P308:P309)</f>
        <v>0</v>
      </c>
      <c r="Q307" s="227"/>
      <c r="R307" s="228">
        <f>SUM(R308:R309)</f>
        <v>0</v>
      </c>
      <c r="S307" s="227"/>
      <c r="T307" s="229">
        <f>SUM(T308:T309)</f>
        <v>0.45000000000000001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0" t="s">
        <v>84</v>
      </c>
      <c r="AT307" s="231" t="s">
        <v>75</v>
      </c>
      <c r="AU307" s="231" t="s">
        <v>33</v>
      </c>
      <c r="AY307" s="230" t="s">
        <v>164</v>
      </c>
      <c r="BK307" s="232">
        <f>SUM(BK308:BK309)</f>
        <v>0</v>
      </c>
    </row>
    <row r="308" s="2" customFormat="1" ht="21.75" customHeight="1">
      <c r="A308" s="39"/>
      <c r="B308" s="40"/>
      <c r="C308" s="235" t="s">
        <v>544</v>
      </c>
      <c r="D308" s="235" t="s">
        <v>166</v>
      </c>
      <c r="E308" s="236" t="s">
        <v>545</v>
      </c>
      <c r="F308" s="237" t="s">
        <v>546</v>
      </c>
      <c r="G308" s="238" t="s">
        <v>98</v>
      </c>
      <c r="H308" s="239">
        <v>45</v>
      </c>
      <c r="I308" s="240"/>
      <c r="J308" s="239">
        <f>ROUND(I308*H308,1)</f>
        <v>0</v>
      </c>
      <c r="K308" s="237" t="s">
        <v>169</v>
      </c>
      <c r="L308" s="45"/>
      <c r="M308" s="241" t="s">
        <v>1</v>
      </c>
      <c r="N308" s="242" t="s">
        <v>41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0.01</v>
      </c>
      <c r="T308" s="244">
        <f>S308*H308</f>
        <v>0.45000000000000001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239</v>
      </c>
      <c r="AT308" s="245" t="s">
        <v>166</v>
      </c>
      <c r="AU308" s="245" t="s">
        <v>84</v>
      </c>
      <c r="AY308" s="18" t="s">
        <v>164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33</v>
      </c>
      <c r="BK308" s="246">
        <f>ROUND(I308*H308,1)</f>
        <v>0</v>
      </c>
      <c r="BL308" s="18" t="s">
        <v>239</v>
      </c>
      <c r="BM308" s="245" t="s">
        <v>547</v>
      </c>
    </row>
    <row r="309" s="13" customFormat="1">
      <c r="A309" s="13"/>
      <c r="B309" s="247"/>
      <c r="C309" s="248"/>
      <c r="D309" s="249" t="s">
        <v>171</v>
      </c>
      <c r="E309" s="250" t="s">
        <v>1</v>
      </c>
      <c r="F309" s="251" t="s">
        <v>548</v>
      </c>
      <c r="G309" s="248"/>
      <c r="H309" s="252">
        <v>45</v>
      </c>
      <c r="I309" s="253"/>
      <c r="J309" s="248"/>
      <c r="K309" s="248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171</v>
      </c>
      <c r="AU309" s="258" t="s">
        <v>84</v>
      </c>
      <c r="AV309" s="13" t="s">
        <v>84</v>
      </c>
      <c r="AW309" s="13" t="s">
        <v>32</v>
      </c>
      <c r="AX309" s="13" t="s">
        <v>33</v>
      </c>
      <c r="AY309" s="258" t="s">
        <v>164</v>
      </c>
    </row>
    <row r="310" s="12" customFormat="1" ht="25.92" customHeight="1">
      <c r="A310" s="12"/>
      <c r="B310" s="219"/>
      <c r="C310" s="220"/>
      <c r="D310" s="221" t="s">
        <v>75</v>
      </c>
      <c r="E310" s="222" t="s">
        <v>549</v>
      </c>
      <c r="F310" s="222" t="s">
        <v>550</v>
      </c>
      <c r="G310" s="220"/>
      <c r="H310" s="220"/>
      <c r="I310" s="223"/>
      <c r="J310" s="224">
        <f>BK310</f>
        <v>0</v>
      </c>
      <c r="K310" s="220"/>
      <c r="L310" s="225"/>
      <c r="M310" s="226"/>
      <c r="N310" s="227"/>
      <c r="O310" s="227"/>
      <c r="P310" s="228">
        <f>P311</f>
        <v>0</v>
      </c>
      <c r="Q310" s="227"/>
      <c r="R310" s="228">
        <f>R311</f>
        <v>0</v>
      </c>
      <c r="S310" s="227"/>
      <c r="T310" s="229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30" t="s">
        <v>90</v>
      </c>
      <c r="AT310" s="231" t="s">
        <v>75</v>
      </c>
      <c r="AU310" s="231" t="s">
        <v>76</v>
      </c>
      <c r="AY310" s="230" t="s">
        <v>164</v>
      </c>
      <c r="BK310" s="232">
        <f>BK311</f>
        <v>0</v>
      </c>
    </row>
    <row r="311" s="2" customFormat="1" ht="24.15" customHeight="1">
      <c r="A311" s="39"/>
      <c r="B311" s="40"/>
      <c r="C311" s="235" t="s">
        <v>551</v>
      </c>
      <c r="D311" s="235" t="s">
        <v>166</v>
      </c>
      <c r="E311" s="236" t="s">
        <v>552</v>
      </c>
      <c r="F311" s="237" t="s">
        <v>553</v>
      </c>
      <c r="G311" s="238" t="s">
        <v>554</v>
      </c>
      <c r="H311" s="239">
        <v>50</v>
      </c>
      <c r="I311" s="240"/>
      <c r="J311" s="239">
        <f>ROUND(I311*H311,1)</f>
        <v>0</v>
      </c>
      <c r="K311" s="237" t="s">
        <v>205</v>
      </c>
      <c r="L311" s="45"/>
      <c r="M311" s="300" t="s">
        <v>1</v>
      </c>
      <c r="N311" s="301" t="s">
        <v>41</v>
      </c>
      <c r="O311" s="302"/>
      <c r="P311" s="303">
        <f>O311*H311</f>
        <v>0</v>
      </c>
      <c r="Q311" s="303">
        <v>0</v>
      </c>
      <c r="R311" s="303">
        <f>Q311*H311</f>
        <v>0</v>
      </c>
      <c r="S311" s="303">
        <v>0</v>
      </c>
      <c r="T311" s="30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5" t="s">
        <v>555</v>
      </c>
      <c r="AT311" s="245" t="s">
        <v>166</v>
      </c>
      <c r="AU311" s="245" t="s">
        <v>33</v>
      </c>
      <c r="AY311" s="18" t="s">
        <v>164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18" t="s">
        <v>33</v>
      </c>
      <c r="BK311" s="246">
        <f>ROUND(I311*H311,1)</f>
        <v>0</v>
      </c>
      <c r="BL311" s="18" t="s">
        <v>555</v>
      </c>
      <c r="BM311" s="245" t="s">
        <v>556</v>
      </c>
    </row>
    <row r="312" s="2" customFormat="1" ht="6.96" customHeight="1">
      <c r="A312" s="39"/>
      <c r="B312" s="67"/>
      <c r="C312" s="68"/>
      <c r="D312" s="68"/>
      <c r="E312" s="68"/>
      <c r="F312" s="68"/>
      <c r="G312" s="68"/>
      <c r="H312" s="68"/>
      <c r="I312" s="68"/>
      <c r="J312" s="68"/>
      <c r="K312" s="68"/>
      <c r="L312" s="45"/>
      <c r="M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</row>
  </sheetData>
  <sheetProtection sheet="1" autoFilter="0" formatColumns="0" formatRows="0" objects="1" scenarios="1" spinCount="100000" saltValue="AujkPULbmH2Fci9NYDpJLNElWg3ird8sbcEfJZt63Itc53otQUAXIs9ICXXMlR9m2/YJYr1l0q9e8hPmWVv15A==" hashValue="B4KnlubCDCHMO14K4OF6WC6PoICw2YqjQRimdBgDiI5luL1EEIfxQzk7L1HHHwjMrxhSTC1EaeaW9+Riamc52A==" algorithmName="SHA-512" password="CC35"/>
  <autoFilter ref="C139:K311"/>
  <mergeCells count="14">
    <mergeCell ref="E7:H7"/>
    <mergeCell ref="E9:H9"/>
    <mergeCell ref="E18:H18"/>
    <mergeCell ref="E27:H27"/>
    <mergeCell ref="E85:H85"/>
    <mergeCell ref="E87:H87"/>
    <mergeCell ref="D114:F114"/>
    <mergeCell ref="D115:F115"/>
    <mergeCell ref="D116:F116"/>
    <mergeCell ref="D117:F117"/>
    <mergeCell ref="D118:F11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103</v>
      </c>
      <c r="L4" s="21"/>
      <c r="M4" s="14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SAKO Brno - Oprava haly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557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28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5" t="s">
        <v>118</v>
      </c>
      <c r="E30" s="39"/>
      <c r="F30" s="39"/>
      <c r="G30" s="39"/>
      <c r="H30" s="39"/>
      <c r="I30" s="39"/>
      <c r="J30" s="15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3" t="s">
        <v>119</v>
      </c>
      <c r="E31" s="39"/>
      <c r="F31" s="39"/>
      <c r="G31" s="39"/>
      <c r="H31" s="39"/>
      <c r="I31" s="39"/>
      <c r="J31" s="152">
        <f>J111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36</v>
      </c>
      <c r="E32" s="39"/>
      <c r="F32" s="39"/>
      <c r="G32" s="39"/>
      <c r="H32" s="39"/>
      <c r="I32" s="39"/>
      <c r="J32" s="155">
        <f>ROUND(J30 + J31, 0)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1"/>
      <c r="E33" s="151"/>
      <c r="F33" s="151"/>
      <c r="G33" s="151"/>
      <c r="H33" s="151"/>
      <c r="I33" s="151"/>
      <c r="J33" s="151"/>
      <c r="K33" s="15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38</v>
      </c>
      <c r="G34" s="39"/>
      <c r="H34" s="39"/>
      <c r="I34" s="156" t="s">
        <v>37</v>
      </c>
      <c r="J34" s="156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40</v>
      </c>
      <c r="E35" s="142" t="s">
        <v>41</v>
      </c>
      <c r="F35" s="158">
        <f>ROUND((SUM(BE111:BE118) + SUM(BE138:BE211)),  0)</f>
        <v>0</v>
      </c>
      <c r="G35" s="39"/>
      <c r="H35" s="39"/>
      <c r="I35" s="159">
        <v>0.20999999999999999</v>
      </c>
      <c r="J35" s="158">
        <f>ROUND(((SUM(BE111:BE118) + SUM(BE138:BE211))*I35),  0)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2" t="s">
        <v>42</v>
      </c>
      <c r="F36" s="158">
        <f>ROUND((SUM(BF111:BF118) + SUM(BF138:BF211)),  0)</f>
        <v>0</v>
      </c>
      <c r="G36" s="39"/>
      <c r="H36" s="39"/>
      <c r="I36" s="159">
        <v>0.12</v>
      </c>
      <c r="J36" s="158">
        <f>ROUND(((SUM(BF111:BF118) + SUM(BF138:BF211))*I36),  0)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8">
        <f>ROUND((SUM(BG111:BG118) + SUM(BG138:BG211)),  0)</f>
        <v>0</v>
      </c>
      <c r="G37" s="39"/>
      <c r="H37" s="39"/>
      <c r="I37" s="159">
        <v>0.20999999999999999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2" t="s">
        <v>44</v>
      </c>
      <c r="F38" s="158">
        <f>ROUND((SUM(BH111:BH118) + SUM(BH138:BH211)),  0)</f>
        <v>0</v>
      </c>
      <c r="G38" s="39"/>
      <c r="H38" s="39"/>
      <c r="I38" s="159">
        <v>0.12</v>
      </c>
      <c r="J38" s="15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2" t="s">
        <v>45</v>
      </c>
      <c r="F39" s="158">
        <f>ROUND((SUM(BI111:BI118) + SUM(BI138:BI211)),  0)</f>
        <v>0</v>
      </c>
      <c r="G39" s="39"/>
      <c r="H39" s="39"/>
      <c r="I39" s="159">
        <v>0</v>
      </c>
      <c r="J39" s="15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7" t="s">
        <v>49</v>
      </c>
      <c r="E50" s="168"/>
      <c r="F50" s="168"/>
      <c r="G50" s="167" t="s">
        <v>50</v>
      </c>
      <c r="H50" s="168"/>
      <c r="I50" s="168"/>
      <c r="J50" s="168"/>
      <c r="K50" s="168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0"/>
      <c r="J61" s="172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7" t="s">
        <v>53</v>
      </c>
      <c r="E65" s="173"/>
      <c r="F65" s="173"/>
      <c r="G65" s="167" t="s">
        <v>54</v>
      </c>
      <c r="H65" s="173"/>
      <c r="I65" s="173"/>
      <c r="J65" s="173"/>
      <c r="K65" s="17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0"/>
      <c r="J76" s="172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8" t="str">
        <f>E7</f>
        <v>SAKO Brno - Oprava haly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2 - Vnitřní drenáž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9" t="s">
        <v>121</v>
      </c>
      <c r="D94" s="180"/>
      <c r="E94" s="180"/>
      <c r="F94" s="180"/>
      <c r="G94" s="180"/>
      <c r="H94" s="180"/>
      <c r="I94" s="180"/>
      <c r="J94" s="181" t="s">
        <v>122</v>
      </c>
      <c r="K94" s="18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2" t="s">
        <v>123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hidden="1" s="9" customFormat="1" ht="24.96" customHeight="1">
      <c r="A97" s="9"/>
      <c r="B97" s="183"/>
      <c r="C97" s="184"/>
      <c r="D97" s="185" t="s">
        <v>125</v>
      </c>
      <c r="E97" s="186"/>
      <c r="F97" s="186"/>
      <c r="G97" s="186"/>
      <c r="H97" s="186"/>
      <c r="I97" s="186"/>
      <c r="J97" s="187">
        <f>J139</f>
        <v>0</v>
      </c>
      <c r="K97" s="184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9"/>
      <c r="C98" s="190"/>
      <c r="D98" s="191" t="s">
        <v>558</v>
      </c>
      <c r="E98" s="192"/>
      <c r="F98" s="192"/>
      <c r="G98" s="192"/>
      <c r="H98" s="192"/>
      <c r="I98" s="192"/>
      <c r="J98" s="193">
        <f>J140</f>
        <v>0</v>
      </c>
      <c r="K98" s="190"/>
      <c r="L98" s="19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9"/>
      <c r="C99" s="190"/>
      <c r="D99" s="191" t="s">
        <v>559</v>
      </c>
      <c r="E99" s="192"/>
      <c r="F99" s="192"/>
      <c r="G99" s="192"/>
      <c r="H99" s="192"/>
      <c r="I99" s="192"/>
      <c r="J99" s="193">
        <f>J157</f>
        <v>0</v>
      </c>
      <c r="K99" s="190"/>
      <c r="L99" s="19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9"/>
      <c r="C100" s="190"/>
      <c r="D100" s="191" t="s">
        <v>127</v>
      </c>
      <c r="E100" s="192"/>
      <c r="F100" s="192"/>
      <c r="G100" s="192"/>
      <c r="H100" s="192"/>
      <c r="I100" s="192"/>
      <c r="J100" s="193">
        <f>J160</f>
        <v>0</v>
      </c>
      <c r="K100" s="190"/>
      <c r="L100" s="19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9"/>
      <c r="C101" s="190"/>
      <c r="D101" s="191" t="s">
        <v>560</v>
      </c>
      <c r="E101" s="192"/>
      <c r="F101" s="192"/>
      <c r="G101" s="192"/>
      <c r="H101" s="192"/>
      <c r="I101" s="192"/>
      <c r="J101" s="193">
        <f>J165</f>
        <v>0</v>
      </c>
      <c r="K101" s="190"/>
      <c r="L101" s="19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9"/>
      <c r="C102" s="190"/>
      <c r="D102" s="191" t="s">
        <v>128</v>
      </c>
      <c r="E102" s="192"/>
      <c r="F102" s="192"/>
      <c r="G102" s="192"/>
      <c r="H102" s="192"/>
      <c r="I102" s="192"/>
      <c r="J102" s="193">
        <f>J174</f>
        <v>0</v>
      </c>
      <c r="K102" s="190"/>
      <c r="L102" s="19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9"/>
      <c r="C103" s="190"/>
      <c r="D103" s="191" t="s">
        <v>129</v>
      </c>
      <c r="E103" s="192"/>
      <c r="F103" s="192"/>
      <c r="G103" s="192"/>
      <c r="H103" s="192"/>
      <c r="I103" s="192"/>
      <c r="J103" s="193">
        <f>J194</f>
        <v>0</v>
      </c>
      <c r="K103" s="190"/>
      <c r="L103" s="19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9"/>
      <c r="C104" s="190"/>
      <c r="D104" s="191" t="s">
        <v>130</v>
      </c>
      <c r="E104" s="192"/>
      <c r="F104" s="192"/>
      <c r="G104" s="192"/>
      <c r="H104" s="192"/>
      <c r="I104" s="192"/>
      <c r="J104" s="193">
        <f>J200</f>
        <v>0</v>
      </c>
      <c r="K104" s="190"/>
      <c r="L104" s="19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3"/>
      <c r="C105" s="184"/>
      <c r="D105" s="185" t="s">
        <v>131</v>
      </c>
      <c r="E105" s="186"/>
      <c r="F105" s="186"/>
      <c r="G105" s="186"/>
      <c r="H105" s="186"/>
      <c r="I105" s="186"/>
      <c r="J105" s="187">
        <f>J202</f>
        <v>0</v>
      </c>
      <c r="K105" s="184"/>
      <c r="L105" s="18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9"/>
      <c r="C106" s="190"/>
      <c r="D106" s="191" t="s">
        <v>561</v>
      </c>
      <c r="E106" s="192"/>
      <c r="F106" s="192"/>
      <c r="G106" s="192"/>
      <c r="H106" s="192"/>
      <c r="I106" s="192"/>
      <c r="J106" s="193">
        <f>J203</f>
        <v>0</v>
      </c>
      <c r="K106" s="190"/>
      <c r="L106" s="19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9"/>
      <c r="C107" s="190"/>
      <c r="D107" s="191" t="s">
        <v>135</v>
      </c>
      <c r="E107" s="192"/>
      <c r="F107" s="192"/>
      <c r="G107" s="192"/>
      <c r="H107" s="192"/>
      <c r="I107" s="192"/>
      <c r="J107" s="193">
        <f>J206</f>
        <v>0</v>
      </c>
      <c r="K107" s="190"/>
      <c r="L107" s="19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83"/>
      <c r="C108" s="184"/>
      <c r="D108" s="185" t="s">
        <v>138</v>
      </c>
      <c r="E108" s="186"/>
      <c r="F108" s="186"/>
      <c r="G108" s="186"/>
      <c r="H108" s="186"/>
      <c r="I108" s="186"/>
      <c r="J108" s="187">
        <f>J210</f>
        <v>0</v>
      </c>
      <c r="K108" s="184"/>
      <c r="L108" s="18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29.28" customHeight="1">
      <c r="A111" s="39"/>
      <c r="B111" s="40"/>
      <c r="C111" s="182" t="s">
        <v>139</v>
      </c>
      <c r="D111" s="41"/>
      <c r="E111" s="41"/>
      <c r="F111" s="41"/>
      <c r="G111" s="41"/>
      <c r="H111" s="41"/>
      <c r="I111" s="41"/>
      <c r="J111" s="195">
        <f>ROUND(J112 + J113 + J114 + J115 + J116 + J117,0)</f>
        <v>0</v>
      </c>
      <c r="K111" s="41"/>
      <c r="L111" s="64"/>
      <c r="N111" s="196" t="s">
        <v>40</v>
      </c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 s="2" customFormat="1" ht="18" customHeight="1">
      <c r="A112" s="39"/>
      <c r="B112" s="40"/>
      <c r="C112" s="41"/>
      <c r="D112" s="197" t="s">
        <v>140</v>
      </c>
      <c r="E112" s="198"/>
      <c r="F112" s="198"/>
      <c r="G112" s="41"/>
      <c r="H112" s="41"/>
      <c r="I112" s="41"/>
      <c r="J112" s="199">
        <v>0</v>
      </c>
      <c r="K112" s="41"/>
      <c r="L112" s="200"/>
      <c r="M112" s="201"/>
      <c r="N112" s="202" t="s">
        <v>41</v>
      </c>
      <c r="O112" s="201"/>
      <c r="P112" s="201"/>
      <c r="Q112" s="201"/>
      <c r="R112" s="201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4" t="s">
        <v>141</v>
      </c>
      <c r="AZ112" s="201"/>
      <c r="BA112" s="201"/>
      <c r="BB112" s="201"/>
      <c r="BC112" s="201"/>
      <c r="BD112" s="201"/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204" t="s">
        <v>33</v>
      </c>
      <c r="BK112" s="201"/>
      <c r="BL112" s="201"/>
      <c r="BM112" s="201"/>
    </row>
    <row r="113" hidden="1" s="2" customFormat="1" ht="18" customHeight="1">
      <c r="A113" s="39"/>
      <c r="B113" s="40"/>
      <c r="C113" s="41"/>
      <c r="D113" s="197" t="s">
        <v>142</v>
      </c>
      <c r="E113" s="198"/>
      <c r="F113" s="198"/>
      <c r="G113" s="41"/>
      <c r="H113" s="41"/>
      <c r="I113" s="41"/>
      <c r="J113" s="199">
        <v>0</v>
      </c>
      <c r="K113" s="41"/>
      <c r="L113" s="200"/>
      <c r="M113" s="201"/>
      <c r="N113" s="202" t="s">
        <v>41</v>
      </c>
      <c r="O113" s="201"/>
      <c r="P113" s="201"/>
      <c r="Q113" s="201"/>
      <c r="R113" s="201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4" t="s">
        <v>141</v>
      </c>
      <c r="AZ113" s="201"/>
      <c r="BA113" s="201"/>
      <c r="BB113" s="201"/>
      <c r="BC113" s="201"/>
      <c r="BD113" s="201"/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04" t="s">
        <v>33</v>
      </c>
      <c r="BK113" s="201"/>
      <c r="BL113" s="201"/>
      <c r="BM113" s="201"/>
    </row>
    <row r="114" hidden="1" s="2" customFormat="1" ht="18" customHeight="1">
      <c r="A114" s="39"/>
      <c r="B114" s="40"/>
      <c r="C114" s="41"/>
      <c r="D114" s="197" t="s">
        <v>143</v>
      </c>
      <c r="E114" s="198"/>
      <c r="F114" s="198"/>
      <c r="G114" s="41"/>
      <c r="H114" s="41"/>
      <c r="I114" s="41"/>
      <c r="J114" s="199">
        <v>0</v>
      </c>
      <c r="K114" s="41"/>
      <c r="L114" s="200"/>
      <c r="M114" s="201"/>
      <c r="N114" s="202" t="s">
        <v>41</v>
      </c>
      <c r="O114" s="201"/>
      <c r="P114" s="201"/>
      <c r="Q114" s="201"/>
      <c r="R114" s="201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4" t="s">
        <v>141</v>
      </c>
      <c r="AZ114" s="201"/>
      <c r="BA114" s="201"/>
      <c r="BB114" s="201"/>
      <c r="BC114" s="201"/>
      <c r="BD114" s="201"/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204" t="s">
        <v>33</v>
      </c>
      <c r="BK114" s="201"/>
      <c r="BL114" s="201"/>
      <c r="BM114" s="201"/>
    </row>
    <row r="115" hidden="1" s="2" customFormat="1" ht="18" customHeight="1">
      <c r="A115" s="39"/>
      <c r="B115" s="40"/>
      <c r="C115" s="41"/>
      <c r="D115" s="197" t="s">
        <v>144</v>
      </c>
      <c r="E115" s="198"/>
      <c r="F115" s="198"/>
      <c r="G115" s="41"/>
      <c r="H115" s="41"/>
      <c r="I115" s="41"/>
      <c r="J115" s="199">
        <v>0</v>
      </c>
      <c r="K115" s="41"/>
      <c r="L115" s="200"/>
      <c r="M115" s="201"/>
      <c r="N115" s="202" t="s">
        <v>41</v>
      </c>
      <c r="O115" s="201"/>
      <c r="P115" s="201"/>
      <c r="Q115" s="201"/>
      <c r="R115" s="201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1"/>
      <c r="AG115" s="201"/>
      <c r="AH115" s="201"/>
      <c r="AI115" s="201"/>
      <c r="AJ115" s="201"/>
      <c r="AK115" s="201"/>
      <c r="AL115" s="201"/>
      <c r="AM115" s="201"/>
      <c r="AN115" s="201"/>
      <c r="AO115" s="201"/>
      <c r="AP115" s="201"/>
      <c r="AQ115" s="201"/>
      <c r="AR115" s="201"/>
      <c r="AS115" s="201"/>
      <c r="AT115" s="201"/>
      <c r="AU115" s="201"/>
      <c r="AV115" s="201"/>
      <c r="AW115" s="201"/>
      <c r="AX115" s="201"/>
      <c r="AY115" s="204" t="s">
        <v>141</v>
      </c>
      <c r="AZ115" s="201"/>
      <c r="BA115" s="201"/>
      <c r="BB115" s="201"/>
      <c r="BC115" s="201"/>
      <c r="BD115" s="201"/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204" t="s">
        <v>33</v>
      </c>
      <c r="BK115" s="201"/>
      <c r="BL115" s="201"/>
      <c r="BM115" s="201"/>
    </row>
    <row r="116" hidden="1" s="2" customFormat="1" ht="18" customHeight="1">
      <c r="A116" s="39"/>
      <c r="B116" s="40"/>
      <c r="C116" s="41"/>
      <c r="D116" s="197" t="s">
        <v>145</v>
      </c>
      <c r="E116" s="198"/>
      <c r="F116" s="198"/>
      <c r="G116" s="41"/>
      <c r="H116" s="41"/>
      <c r="I116" s="41"/>
      <c r="J116" s="199">
        <v>0</v>
      </c>
      <c r="K116" s="41"/>
      <c r="L116" s="200"/>
      <c r="M116" s="201"/>
      <c r="N116" s="202" t="s">
        <v>41</v>
      </c>
      <c r="O116" s="201"/>
      <c r="P116" s="201"/>
      <c r="Q116" s="201"/>
      <c r="R116" s="201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1"/>
      <c r="AG116" s="201"/>
      <c r="AH116" s="201"/>
      <c r="AI116" s="201"/>
      <c r="AJ116" s="201"/>
      <c r="AK116" s="201"/>
      <c r="AL116" s="201"/>
      <c r="AM116" s="201"/>
      <c r="AN116" s="201"/>
      <c r="AO116" s="201"/>
      <c r="AP116" s="201"/>
      <c r="AQ116" s="201"/>
      <c r="AR116" s="201"/>
      <c r="AS116" s="201"/>
      <c r="AT116" s="201"/>
      <c r="AU116" s="201"/>
      <c r="AV116" s="201"/>
      <c r="AW116" s="201"/>
      <c r="AX116" s="201"/>
      <c r="AY116" s="204" t="s">
        <v>141</v>
      </c>
      <c r="AZ116" s="201"/>
      <c r="BA116" s="201"/>
      <c r="BB116" s="201"/>
      <c r="BC116" s="201"/>
      <c r="BD116" s="201"/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204" t="s">
        <v>33</v>
      </c>
      <c r="BK116" s="201"/>
      <c r="BL116" s="201"/>
      <c r="BM116" s="201"/>
    </row>
    <row r="117" hidden="1" s="2" customFormat="1" ht="18" customHeight="1">
      <c r="A117" s="39"/>
      <c r="B117" s="40"/>
      <c r="C117" s="41"/>
      <c r="D117" s="198" t="s">
        <v>146</v>
      </c>
      <c r="E117" s="41"/>
      <c r="F117" s="41"/>
      <c r="G117" s="41"/>
      <c r="H117" s="41"/>
      <c r="I117" s="41"/>
      <c r="J117" s="199">
        <f>ROUND(J30*T117,0)</f>
        <v>0</v>
      </c>
      <c r="K117" s="41"/>
      <c r="L117" s="200"/>
      <c r="M117" s="201"/>
      <c r="N117" s="202" t="s">
        <v>41</v>
      </c>
      <c r="O117" s="201"/>
      <c r="P117" s="201"/>
      <c r="Q117" s="201"/>
      <c r="R117" s="201"/>
      <c r="S117" s="203"/>
      <c r="T117" s="203"/>
      <c r="U117" s="203"/>
      <c r="V117" s="203"/>
      <c r="W117" s="203"/>
      <c r="X117" s="203"/>
      <c r="Y117" s="203"/>
      <c r="Z117" s="203"/>
      <c r="AA117" s="203"/>
      <c r="AB117" s="203"/>
      <c r="AC117" s="203"/>
      <c r="AD117" s="203"/>
      <c r="AE117" s="203"/>
      <c r="AF117" s="201"/>
      <c r="AG117" s="201"/>
      <c r="AH117" s="201"/>
      <c r="AI117" s="201"/>
      <c r="AJ117" s="201"/>
      <c r="AK117" s="201"/>
      <c r="AL117" s="201"/>
      <c r="AM117" s="201"/>
      <c r="AN117" s="201"/>
      <c r="AO117" s="201"/>
      <c r="AP117" s="201"/>
      <c r="AQ117" s="201"/>
      <c r="AR117" s="201"/>
      <c r="AS117" s="201"/>
      <c r="AT117" s="201"/>
      <c r="AU117" s="201"/>
      <c r="AV117" s="201"/>
      <c r="AW117" s="201"/>
      <c r="AX117" s="201"/>
      <c r="AY117" s="204" t="s">
        <v>147</v>
      </c>
      <c r="AZ117" s="201"/>
      <c r="BA117" s="201"/>
      <c r="BB117" s="201"/>
      <c r="BC117" s="201"/>
      <c r="BD117" s="201"/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204" t="s">
        <v>33</v>
      </c>
      <c r="BK117" s="201"/>
      <c r="BL117" s="201"/>
      <c r="BM117" s="201"/>
    </row>
    <row r="118" hidden="1" s="2" customForma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hidden="1" s="2" customFormat="1" ht="29.28" customHeight="1">
      <c r="A119" s="39"/>
      <c r="B119" s="40"/>
      <c r="C119" s="206" t="s">
        <v>148</v>
      </c>
      <c r="D119" s="180"/>
      <c r="E119" s="180"/>
      <c r="F119" s="180"/>
      <c r="G119" s="180"/>
      <c r="H119" s="180"/>
      <c r="I119" s="180"/>
      <c r="J119" s="207">
        <f>ROUND(J96+J111,0)</f>
        <v>0</v>
      </c>
      <c r="K119" s="18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hidden="1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hidden="1"/>
    <row r="122" hidden="1"/>
    <row r="123" hidden="1"/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149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8" t="str">
        <f>E7</f>
        <v>SAKO Brno - Oprava haly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 xml:space="preserve">2 - Vnitřní drenáž 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 xml:space="preserve"> </v>
      </c>
      <c r="G132" s="41"/>
      <c r="H132" s="41"/>
      <c r="I132" s="33" t="s">
        <v>22</v>
      </c>
      <c r="J132" s="80" t="str">
        <f>IF(J12="","",J12)</f>
        <v>25. 7. 2025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26</v>
      </c>
      <c r="D134" s="41"/>
      <c r="E134" s="41"/>
      <c r="F134" s="28" t="str">
        <f>E15</f>
        <v xml:space="preserve"> </v>
      </c>
      <c r="G134" s="41"/>
      <c r="H134" s="41"/>
      <c r="I134" s="33" t="s">
        <v>31</v>
      </c>
      <c r="J134" s="37" t="str">
        <f>E21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29</v>
      </c>
      <c r="D135" s="41"/>
      <c r="E135" s="41"/>
      <c r="F135" s="28" t="str">
        <f>IF(E18="","",E18)</f>
        <v>Vyplň údaj</v>
      </c>
      <c r="G135" s="41"/>
      <c r="H135" s="41"/>
      <c r="I135" s="33" t="s">
        <v>34</v>
      </c>
      <c r="J135" s="37" t="str">
        <f>E24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8"/>
      <c r="B137" s="209"/>
      <c r="C137" s="210" t="s">
        <v>150</v>
      </c>
      <c r="D137" s="211" t="s">
        <v>61</v>
      </c>
      <c r="E137" s="211" t="s">
        <v>57</v>
      </c>
      <c r="F137" s="211" t="s">
        <v>58</v>
      </c>
      <c r="G137" s="211" t="s">
        <v>151</v>
      </c>
      <c r="H137" s="211" t="s">
        <v>152</v>
      </c>
      <c r="I137" s="211" t="s">
        <v>153</v>
      </c>
      <c r="J137" s="211" t="s">
        <v>122</v>
      </c>
      <c r="K137" s="212" t="s">
        <v>154</v>
      </c>
      <c r="L137" s="213"/>
      <c r="M137" s="101" t="s">
        <v>1</v>
      </c>
      <c r="N137" s="102" t="s">
        <v>40</v>
      </c>
      <c r="O137" s="102" t="s">
        <v>155</v>
      </c>
      <c r="P137" s="102" t="s">
        <v>156</v>
      </c>
      <c r="Q137" s="102" t="s">
        <v>157</v>
      </c>
      <c r="R137" s="102" t="s">
        <v>158</v>
      </c>
      <c r="S137" s="102" t="s">
        <v>159</v>
      </c>
      <c r="T137" s="103" t="s">
        <v>160</v>
      </c>
      <c r="U137" s="208"/>
      <c r="V137" s="208"/>
      <c r="W137" s="208"/>
      <c r="X137" s="208"/>
      <c r="Y137" s="208"/>
      <c r="Z137" s="208"/>
      <c r="AA137" s="208"/>
      <c r="AB137" s="208"/>
      <c r="AC137" s="208"/>
      <c r="AD137" s="208"/>
      <c r="AE137" s="208"/>
    </row>
    <row r="138" s="2" customFormat="1" ht="22.8" customHeight="1">
      <c r="A138" s="39"/>
      <c r="B138" s="40"/>
      <c r="C138" s="108" t="s">
        <v>161</v>
      </c>
      <c r="D138" s="41"/>
      <c r="E138" s="41"/>
      <c r="F138" s="41"/>
      <c r="G138" s="41"/>
      <c r="H138" s="41"/>
      <c r="I138" s="41"/>
      <c r="J138" s="214">
        <f>BK138</f>
        <v>0</v>
      </c>
      <c r="K138" s="41"/>
      <c r="L138" s="45"/>
      <c r="M138" s="104"/>
      <c r="N138" s="215"/>
      <c r="O138" s="105"/>
      <c r="P138" s="216">
        <f>P139+P202+P210</f>
        <v>0</v>
      </c>
      <c r="Q138" s="105"/>
      <c r="R138" s="216">
        <f>R139+R202+R210</f>
        <v>30.189776999999999</v>
      </c>
      <c r="S138" s="105"/>
      <c r="T138" s="217">
        <f>T139+T202+T210</f>
        <v>9.3882000000000012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124</v>
      </c>
      <c r="BK138" s="218">
        <f>BK139+BK202+BK210</f>
        <v>0</v>
      </c>
    </row>
    <row r="139" s="12" customFormat="1" ht="25.92" customHeight="1">
      <c r="A139" s="12"/>
      <c r="B139" s="219"/>
      <c r="C139" s="220"/>
      <c r="D139" s="221" t="s">
        <v>75</v>
      </c>
      <c r="E139" s="222" t="s">
        <v>162</v>
      </c>
      <c r="F139" s="222" t="s">
        <v>163</v>
      </c>
      <c r="G139" s="220"/>
      <c r="H139" s="220"/>
      <c r="I139" s="223"/>
      <c r="J139" s="224">
        <f>BK139</f>
        <v>0</v>
      </c>
      <c r="K139" s="220"/>
      <c r="L139" s="225"/>
      <c r="M139" s="226"/>
      <c r="N139" s="227"/>
      <c r="O139" s="227"/>
      <c r="P139" s="228">
        <f>P140+P157+P160+P165+P174+P194+P200</f>
        <v>0</v>
      </c>
      <c r="Q139" s="227"/>
      <c r="R139" s="228">
        <f>R140+R157+R160+R165+R174+R194+R200</f>
        <v>30.167949</v>
      </c>
      <c r="S139" s="227"/>
      <c r="T139" s="229">
        <f>T140+T157+T160+T165+T174+T194+T200</f>
        <v>9.3882000000000012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33</v>
      </c>
      <c r="AT139" s="231" t="s">
        <v>75</v>
      </c>
      <c r="AU139" s="231" t="s">
        <v>76</v>
      </c>
      <c r="AY139" s="230" t="s">
        <v>164</v>
      </c>
      <c r="BK139" s="232">
        <f>BK140+BK157+BK160+BK165+BK174+BK194+BK200</f>
        <v>0</v>
      </c>
    </row>
    <row r="140" s="12" customFormat="1" ht="22.8" customHeight="1">
      <c r="A140" s="12"/>
      <c r="B140" s="219"/>
      <c r="C140" s="220"/>
      <c r="D140" s="221" t="s">
        <v>75</v>
      </c>
      <c r="E140" s="233" t="s">
        <v>33</v>
      </c>
      <c r="F140" s="233" t="s">
        <v>562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SUM(P141:P156)</f>
        <v>0</v>
      </c>
      <c r="Q140" s="227"/>
      <c r="R140" s="228">
        <f>SUM(R141:R156)</f>
        <v>0</v>
      </c>
      <c r="S140" s="227"/>
      <c r="T140" s="229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33</v>
      </c>
      <c r="AT140" s="231" t="s">
        <v>75</v>
      </c>
      <c r="AU140" s="231" t="s">
        <v>33</v>
      </c>
      <c r="AY140" s="230" t="s">
        <v>164</v>
      </c>
      <c r="BK140" s="232">
        <f>SUM(BK141:BK156)</f>
        <v>0</v>
      </c>
    </row>
    <row r="141" s="2" customFormat="1" ht="24.15" customHeight="1">
      <c r="A141" s="39"/>
      <c r="B141" s="40"/>
      <c r="C141" s="235" t="s">
        <v>33</v>
      </c>
      <c r="D141" s="235" t="s">
        <v>166</v>
      </c>
      <c r="E141" s="236" t="s">
        <v>563</v>
      </c>
      <c r="F141" s="237" t="s">
        <v>564</v>
      </c>
      <c r="G141" s="238" t="s">
        <v>342</v>
      </c>
      <c r="H141" s="239">
        <v>5.5899999999999999</v>
      </c>
      <c r="I141" s="240"/>
      <c r="J141" s="239">
        <f>ROUND(I141*H141,1)</f>
        <v>0</v>
      </c>
      <c r="K141" s="237" t="s">
        <v>169</v>
      </c>
      <c r="L141" s="45"/>
      <c r="M141" s="241" t="s">
        <v>1</v>
      </c>
      <c r="N141" s="242" t="s">
        <v>41</v>
      </c>
      <c r="O141" s="92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5" t="s">
        <v>90</v>
      </c>
      <c r="AT141" s="245" t="s">
        <v>166</v>
      </c>
      <c r="AU141" s="245" t="s">
        <v>84</v>
      </c>
      <c r="AY141" s="18" t="s">
        <v>164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8" t="s">
        <v>33</v>
      </c>
      <c r="BK141" s="246">
        <f>ROUND(I141*H141,1)</f>
        <v>0</v>
      </c>
      <c r="BL141" s="18" t="s">
        <v>90</v>
      </c>
      <c r="BM141" s="245" t="s">
        <v>565</v>
      </c>
    </row>
    <row r="142" s="13" customFormat="1">
      <c r="A142" s="13"/>
      <c r="B142" s="247"/>
      <c r="C142" s="248"/>
      <c r="D142" s="249" t="s">
        <v>171</v>
      </c>
      <c r="E142" s="250" t="s">
        <v>1</v>
      </c>
      <c r="F142" s="251" t="s">
        <v>566</v>
      </c>
      <c r="G142" s="248"/>
      <c r="H142" s="252">
        <v>0.79000000000000004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171</v>
      </c>
      <c r="AU142" s="258" t="s">
        <v>84</v>
      </c>
      <c r="AV142" s="13" t="s">
        <v>84</v>
      </c>
      <c r="AW142" s="13" t="s">
        <v>32</v>
      </c>
      <c r="AX142" s="13" t="s">
        <v>76</v>
      </c>
      <c r="AY142" s="258" t="s">
        <v>164</v>
      </c>
    </row>
    <row r="143" s="13" customFormat="1">
      <c r="A143" s="13"/>
      <c r="B143" s="247"/>
      <c r="C143" s="248"/>
      <c r="D143" s="249" t="s">
        <v>171</v>
      </c>
      <c r="E143" s="250" t="s">
        <v>1</v>
      </c>
      <c r="F143" s="251" t="s">
        <v>567</v>
      </c>
      <c r="G143" s="248"/>
      <c r="H143" s="252">
        <v>1.8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171</v>
      </c>
      <c r="AU143" s="258" t="s">
        <v>84</v>
      </c>
      <c r="AV143" s="13" t="s">
        <v>84</v>
      </c>
      <c r="AW143" s="13" t="s">
        <v>32</v>
      </c>
      <c r="AX143" s="13" t="s">
        <v>76</v>
      </c>
      <c r="AY143" s="258" t="s">
        <v>164</v>
      </c>
    </row>
    <row r="144" s="15" customFormat="1">
      <c r="A144" s="15"/>
      <c r="B144" s="270"/>
      <c r="C144" s="271"/>
      <c r="D144" s="249" t="s">
        <v>171</v>
      </c>
      <c r="E144" s="272" t="s">
        <v>1</v>
      </c>
      <c r="F144" s="273" t="s">
        <v>568</v>
      </c>
      <c r="G144" s="271"/>
      <c r="H144" s="274">
        <v>2.5899999999999999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0" t="s">
        <v>171</v>
      </c>
      <c r="AU144" s="280" t="s">
        <v>84</v>
      </c>
      <c r="AV144" s="15" t="s">
        <v>87</v>
      </c>
      <c r="AW144" s="15" t="s">
        <v>32</v>
      </c>
      <c r="AX144" s="15" t="s">
        <v>76</v>
      </c>
      <c r="AY144" s="280" t="s">
        <v>164</v>
      </c>
    </row>
    <row r="145" s="13" customFormat="1">
      <c r="A145" s="13"/>
      <c r="B145" s="247"/>
      <c r="C145" s="248"/>
      <c r="D145" s="249" t="s">
        <v>171</v>
      </c>
      <c r="E145" s="250" t="s">
        <v>1</v>
      </c>
      <c r="F145" s="251" t="s">
        <v>569</v>
      </c>
      <c r="G145" s="248"/>
      <c r="H145" s="252">
        <v>3</v>
      </c>
      <c r="I145" s="253"/>
      <c r="J145" s="248"/>
      <c r="K145" s="248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171</v>
      </c>
      <c r="AU145" s="258" t="s">
        <v>84</v>
      </c>
      <c r="AV145" s="13" t="s">
        <v>84</v>
      </c>
      <c r="AW145" s="13" t="s">
        <v>32</v>
      </c>
      <c r="AX145" s="13" t="s">
        <v>76</v>
      </c>
      <c r="AY145" s="258" t="s">
        <v>164</v>
      </c>
    </row>
    <row r="146" s="15" customFormat="1">
      <c r="A146" s="15"/>
      <c r="B146" s="270"/>
      <c r="C146" s="271"/>
      <c r="D146" s="249" t="s">
        <v>171</v>
      </c>
      <c r="E146" s="272" t="s">
        <v>1</v>
      </c>
      <c r="F146" s="273" t="s">
        <v>570</v>
      </c>
      <c r="G146" s="271"/>
      <c r="H146" s="274">
        <v>3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0" t="s">
        <v>171</v>
      </c>
      <c r="AU146" s="280" t="s">
        <v>84</v>
      </c>
      <c r="AV146" s="15" t="s">
        <v>87</v>
      </c>
      <c r="AW146" s="15" t="s">
        <v>32</v>
      </c>
      <c r="AX146" s="15" t="s">
        <v>76</v>
      </c>
      <c r="AY146" s="280" t="s">
        <v>164</v>
      </c>
    </row>
    <row r="147" s="14" customFormat="1">
      <c r="A147" s="14"/>
      <c r="B147" s="259"/>
      <c r="C147" s="260"/>
      <c r="D147" s="249" t="s">
        <v>171</v>
      </c>
      <c r="E147" s="261" t="s">
        <v>1</v>
      </c>
      <c r="F147" s="262" t="s">
        <v>177</v>
      </c>
      <c r="G147" s="260"/>
      <c r="H147" s="263">
        <v>5.5899999999999999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9" t="s">
        <v>171</v>
      </c>
      <c r="AU147" s="269" t="s">
        <v>84</v>
      </c>
      <c r="AV147" s="14" t="s">
        <v>90</v>
      </c>
      <c r="AW147" s="14" t="s">
        <v>32</v>
      </c>
      <c r="AX147" s="14" t="s">
        <v>33</v>
      </c>
      <c r="AY147" s="269" t="s">
        <v>164</v>
      </c>
    </row>
    <row r="148" s="2" customFormat="1" ht="55.5" customHeight="1">
      <c r="A148" s="39"/>
      <c r="B148" s="40"/>
      <c r="C148" s="235" t="s">
        <v>84</v>
      </c>
      <c r="D148" s="235" t="s">
        <v>166</v>
      </c>
      <c r="E148" s="236" t="s">
        <v>571</v>
      </c>
      <c r="F148" s="237" t="s">
        <v>572</v>
      </c>
      <c r="G148" s="238" t="s">
        <v>342</v>
      </c>
      <c r="H148" s="239">
        <v>5.5899999999999999</v>
      </c>
      <c r="I148" s="240"/>
      <c r="J148" s="239">
        <f>ROUND(I148*H148,1)</f>
        <v>0</v>
      </c>
      <c r="K148" s="237" t="s">
        <v>214</v>
      </c>
      <c r="L148" s="45"/>
      <c r="M148" s="241" t="s">
        <v>1</v>
      </c>
      <c r="N148" s="242" t="s">
        <v>41</v>
      </c>
      <c r="O148" s="92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5" t="s">
        <v>90</v>
      </c>
      <c r="AT148" s="245" t="s">
        <v>166</v>
      </c>
      <c r="AU148" s="245" t="s">
        <v>84</v>
      </c>
      <c r="AY148" s="18" t="s">
        <v>164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8" t="s">
        <v>33</v>
      </c>
      <c r="BK148" s="246">
        <f>ROUND(I148*H148,1)</f>
        <v>0</v>
      </c>
      <c r="BL148" s="18" t="s">
        <v>90</v>
      </c>
      <c r="BM148" s="245" t="s">
        <v>573</v>
      </c>
    </row>
    <row r="149" s="2" customFormat="1" ht="62.7" customHeight="1">
      <c r="A149" s="39"/>
      <c r="B149" s="40"/>
      <c r="C149" s="235" t="s">
        <v>87</v>
      </c>
      <c r="D149" s="235" t="s">
        <v>166</v>
      </c>
      <c r="E149" s="236" t="s">
        <v>574</v>
      </c>
      <c r="F149" s="237" t="s">
        <v>575</v>
      </c>
      <c r="G149" s="238" t="s">
        <v>342</v>
      </c>
      <c r="H149" s="239">
        <v>5.5899999999999999</v>
      </c>
      <c r="I149" s="240"/>
      <c r="J149" s="239">
        <f>ROUND(I149*H149,1)</f>
        <v>0</v>
      </c>
      <c r="K149" s="237" t="s">
        <v>214</v>
      </c>
      <c r="L149" s="45"/>
      <c r="M149" s="241" t="s">
        <v>1</v>
      </c>
      <c r="N149" s="242" t="s">
        <v>41</v>
      </c>
      <c r="O149" s="92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90</v>
      </c>
      <c r="AT149" s="245" t="s">
        <v>166</v>
      </c>
      <c r="AU149" s="245" t="s">
        <v>84</v>
      </c>
      <c r="AY149" s="18" t="s">
        <v>164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33</v>
      </c>
      <c r="BK149" s="246">
        <f>ROUND(I149*H149,1)</f>
        <v>0</v>
      </c>
      <c r="BL149" s="18" t="s">
        <v>90</v>
      </c>
      <c r="BM149" s="245" t="s">
        <v>576</v>
      </c>
    </row>
    <row r="150" s="2" customFormat="1" ht="66.75" customHeight="1">
      <c r="A150" s="39"/>
      <c r="B150" s="40"/>
      <c r="C150" s="235" t="s">
        <v>90</v>
      </c>
      <c r="D150" s="235" t="s">
        <v>166</v>
      </c>
      <c r="E150" s="236" t="s">
        <v>577</v>
      </c>
      <c r="F150" s="237" t="s">
        <v>578</v>
      </c>
      <c r="G150" s="238" t="s">
        <v>342</v>
      </c>
      <c r="H150" s="239">
        <v>27.949999999999999</v>
      </c>
      <c r="I150" s="240"/>
      <c r="J150" s="239">
        <f>ROUND(I150*H150,1)</f>
        <v>0</v>
      </c>
      <c r="K150" s="237" t="s">
        <v>214</v>
      </c>
      <c r="L150" s="45"/>
      <c r="M150" s="241" t="s">
        <v>1</v>
      </c>
      <c r="N150" s="242" t="s">
        <v>41</v>
      </c>
      <c r="O150" s="92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90</v>
      </c>
      <c r="AT150" s="245" t="s">
        <v>166</v>
      </c>
      <c r="AU150" s="245" t="s">
        <v>84</v>
      </c>
      <c r="AY150" s="18" t="s">
        <v>164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33</v>
      </c>
      <c r="BK150" s="246">
        <f>ROUND(I150*H150,1)</f>
        <v>0</v>
      </c>
      <c r="BL150" s="18" t="s">
        <v>90</v>
      </c>
      <c r="BM150" s="245" t="s">
        <v>579</v>
      </c>
    </row>
    <row r="151" s="13" customFormat="1">
      <c r="A151" s="13"/>
      <c r="B151" s="247"/>
      <c r="C151" s="248"/>
      <c r="D151" s="249" t="s">
        <v>171</v>
      </c>
      <c r="E151" s="248"/>
      <c r="F151" s="251" t="s">
        <v>580</v>
      </c>
      <c r="G151" s="248"/>
      <c r="H151" s="252">
        <v>27.949999999999999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171</v>
      </c>
      <c r="AU151" s="258" t="s">
        <v>84</v>
      </c>
      <c r="AV151" s="13" t="s">
        <v>84</v>
      </c>
      <c r="AW151" s="13" t="s">
        <v>4</v>
      </c>
      <c r="AX151" s="13" t="s">
        <v>33</v>
      </c>
      <c r="AY151" s="258" t="s">
        <v>164</v>
      </c>
    </row>
    <row r="152" s="2" customFormat="1" ht="37.8" customHeight="1">
      <c r="A152" s="39"/>
      <c r="B152" s="40"/>
      <c r="C152" s="235" t="s">
        <v>93</v>
      </c>
      <c r="D152" s="235" t="s">
        <v>166</v>
      </c>
      <c r="E152" s="236" t="s">
        <v>581</v>
      </c>
      <c r="F152" s="237" t="s">
        <v>582</v>
      </c>
      <c r="G152" s="238" t="s">
        <v>342</v>
      </c>
      <c r="H152" s="239">
        <v>5.5899999999999999</v>
      </c>
      <c r="I152" s="240"/>
      <c r="J152" s="239">
        <f>ROUND(I152*H152,1)</f>
        <v>0</v>
      </c>
      <c r="K152" s="237" t="s">
        <v>214</v>
      </c>
      <c r="L152" s="45"/>
      <c r="M152" s="241" t="s">
        <v>1</v>
      </c>
      <c r="N152" s="242" t="s">
        <v>41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90</v>
      </c>
      <c r="AT152" s="245" t="s">
        <v>166</v>
      </c>
      <c r="AU152" s="245" t="s">
        <v>84</v>
      </c>
      <c r="AY152" s="18" t="s">
        <v>164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33</v>
      </c>
      <c r="BK152" s="246">
        <f>ROUND(I152*H152,1)</f>
        <v>0</v>
      </c>
      <c r="BL152" s="18" t="s">
        <v>90</v>
      </c>
      <c r="BM152" s="245" t="s">
        <v>583</v>
      </c>
    </row>
    <row r="153" s="2" customFormat="1" ht="44.25" customHeight="1">
      <c r="A153" s="39"/>
      <c r="B153" s="40"/>
      <c r="C153" s="235" t="s">
        <v>192</v>
      </c>
      <c r="D153" s="235" t="s">
        <v>166</v>
      </c>
      <c r="E153" s="236" t="s">
        <v>584</v>
      </c>
      <c r="F153" s="237" t="s">
        <v>585</v>
      </c>
      <c r="G153" s="238" t="s">
        <v>374</v>
      </c>
      <c r="H153" s="239">
        <v>10.060000000000001</v>
      </c>
      <c r="I153" s="240"/>
      <c r="J153" s="239">
        <f>ROUND(I153*H153,1)</f>
        <v>0</v>
      </c>
      <c r="K153" s="237" t="s">
        <v>214</v>
      </c>
      <c r="L153" s="45"/>
      <c r="M153" s="241" t="s">
        <v>1</v>
      </c>
      <c r="N153" s="242" t="s">
        <v>41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90</v>
      </c>
      <c r="AT153" s="245" t="s">
        <v>166</v>
      </c>
      <c r="AU153" s="245" t="s">
        <v>84</v>
      </c>
      <c r="AY153" s="18" t="s">
        <v>164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33</v>
      </c>
      <c r="BK153" s="246">
        <f>ROUND(I153*H153,1)</f>
        <v>0</v>
      </c>
      <c r="BL153" s="18" t="s">
        <v>90</v>
      </c>
      <c r="BM153" s="245" t="s">
        <v>586</v>
      </c>
    </row>
    <row r="154" s="13" customFormat="1">
      <c r="A154" s="13"/>
      <c r="B154" s="247"/>
      <c r="C154" s="248"/>
      <c r="D154" s="249" t="s">
        <v>171</v>
      </c>
      <c r="E154" s="248"/>
      <c r="F154" s="251" t="s">
        <v>587</v>
      </c>
      <c r="G154" s="248"/>
      <c r="H154" s="252">
        <v>10.060000000000001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171</v>
      </c>
      <c r="AU154" s="258" t="s">
        <v>84</v>
      </c>
      <c r="AV154" s="13" t="s">
        <v>84</v>
      </c>
      <c r="AW154" s="13" t="s">
        <v>4</v>
      </c>
      <c r="AX154" s="13" t="s">
        <v>33</v>
      </c>
      <c r="AY154" s="258" t="s">
        <v>164</v>
      </c>
    </row>
    <row r="155" s="2" customFormat="1" ht="44.25" customHeight="1">
      <c r="A155" s="39"/>
      <c r="B155" s="40"/>
      <c r="C155" s="235" t="s">
        <v>197</v>
      </c>
      <c r="D155" s="235" t="s">
        <v>166</v>
      </c>
      <c r="E155" s="236" t="s">
        <v>588</v>
      </c>
      <c r="F155" s="237" t="s">
        <v>589</v>
      </c>
      <c r="G155" s="238" t="s">
        <v>342</v>
      </c>
      <c r="H155" s="239">
        <v>2</v>
      </c>
      <c r="I155" s="240"/>
      <c r="J155" s="239">
        <f>ROUND(I155*H155,1)</f>
        <v>0</v>
      </c>
      <c r="K155" s="237" t="s">
        <v>189</v>
      </c>
      <c r="L155" s="45"/>
      <c r="M155" s="241" t="s">
        <v>1</v>
      </c>
      <c r="N155" s="242" t="s">
        <v>41</v>
      </c>
      <c r="O155" s="92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5" t="s">
        <v>90</v>
      </c>
      <c r="AT155" s="245" t="s">
        <v>166</v>
      </c>
      <c r="AU155" s="245" t="s">
        <v>84</v>
      </c>
      <c r="AY155" s="18" t="s">
        <v>164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8" t="s">
        <v>33</v>
      </c>
      <c r="BK155" s="246">
        <f>ROUND(I155*H155,1)</f>
        <v>0</v>
      </c>
      <c r="BL155" s="18" t="s">
        <v>90</v>
      </c>
      <c r="BM155" s="245" t="s">
        <v>590</v>
      </c>
    </row>
    <row r="156" s="13" customFormat="1">
      <c r="A156" s="13"/>
      <c r="B156" s="247"/>
      <c r="C156" s="248"/>
      <c r="D156" s="249" t="s">
        <v>171</v>
      </c>
      <c r="E156" s="250" t="s">
        <v>1</v>
      </c>
      <c r="F156" s="251" t="s">
        <v>591</v>
      </c>
      <c r="G156" s="248"/>
      <c r="H156" s="252">
        <v>2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171</v>
      </c>
      <c r="AU156" s="258" t="s">
        <v>84</v>
      </c>
      <c r="AV156" s="13" t="s">
        <v>84</v>
      </c>
      <c r="AW156" s="13" t="s">
        <v>32</v>
      </c>
      <c r="AX156" s="13" t="s">
        <v>33</v>
      </c>
      <c r="AY156" s="258" t="s">
        <v>164</v>
      </c>
    </row>
    <row r="157" s="12" customFormat="1" ht="22.8" customHeight="1">
      <c r="A157" s="12"/>
      <c r="B157" s="219"/>
      <c r="C157" s="220"/>
      <c r="D157" s="221" t="s">
        <v>75</v>
      </c>
      <c r="E157" s="233" t="s">
        <v>84</v>
      </c>
      <c r="F157" s="233" t="s">
        <v>592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SUM(P158:P159)</f>
        <v>0</v>
      </c>
      <c r="Q157" s="227"/>
      <c r="R157" s="228">
        <f>SUM(R158:R159)</f>
        <v>0.37531199999999998</v>
      </c>
      <c r="S157" s="227"/>
      <c r="T157" s="22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0" t="s">
        <v>33</v>
      </c>
      <c r="AT157" s="231" t="s">
        <v>75</v>
      </c>
      <c r="AU157" s="231" t="s">
        <v>33</v>
      </c>
      <c r="AY157" s="230" t="s">
        <v>164</v>
      </c>
      <c r="BK157" s="232">
        <f>SUM(BK158:BK159)</f>
        <v>0</v>
      </c>
    </row>
    <row r="158" s="2" customFormat="1" ht="44.25" customHeight="1">
      <c r="A158" s="39"/>
      <c r="B158" s="40"/>
      <c r="C158" s="235" t="s">
        <v>202</v>
      </c>
      <c r="D158" s="235" t="s">
        <v>166</v>
      </c>
      <c r="E158" s="236" t="s">
        <v>593</v>
      </c>
      <c r="F158" s="237" t="s">
        <v>594</v>
      </c>
      <c r="G158" s="238" t="s">
        <v>342</v>
      </c>
      <c r="H158" s="239">
        <v>0.16</v>
      </c>
      <c r="I158" s="240"/>
      <c r="J158" s="239">
        <f>ROUND(I158*H158,1)</f>
        <v>0</v>
      </c>
      <c r="K158" s="237" t="s">
        <v>1</v>
      </c>
      <c r="L158" s="45"/>
      <c r="M158" s="241" t="s">
        <v>1</v>
      </c>
      <c r="N158" s="242" t="s">
        <v>41</v>
      </c>
      <c r="O158" s="92"/>
      <c r="P158" s="243">
        <f>O158*H158</f>
        <v>0</v>
      </c>
      <c r="Q158" s="243">
        <v>2.3456999999999999</v>
      </c>
      <c r="R158" s="243">
        <f>Q158*H158</f>
        <v>0.37531199999999998</v>
      </c>
      <c r="S158" s="243">
        <v>0</v>
      </c>
      <c r="T158" s="24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5" t="s">
        <v>90</v>
      </c>
      <c r="AT158" s="245" t="s">
        <v>166</v>
      </c>
      <c r="AU158" s="245" t="s">
        <v>84</v>
      </c>
      <c r="AY158" s="18" t="s">
        <v>164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8" t="s">
        <v>33</v>
      </c>
      <c r="BK158" s="246">
        <f>ROUND(I158*H158,1)</f>
        <v>0</v>
      </c>
      <c r="BL158" s="18" t="s">
        <v>90</v>
      </c>
      <c r="BM158" s="245" t="s">
        <v>595</v>
      </c>
    </row>
    <row r="159" s="13" customFormat="1">
      <c r="A159" s="13"/>
      <c r="B159" s="247"/>
      <c r="C159" s="248"/>
      <c r="D159" s="249" t="s">
        <v>171</v>
      </c>
      <c r="E159" s="250" t="s">
        <v>1</v>
      </c>
      <c r="F159" s="251" t="s">
        <v>596</v>
      </c>
      <c r="G159" s="248"/>
      <c r="H159" s="252">
        <v>0.16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171</v>
      </c>
      <c r="AU159" s="258" t="s">
        <v>84</v>
      </c>
      <c r="AV159" s="13" t="s">
        <v>84</v>
      </c>
      <c r="AW159" s="13" t="s">
        <v>32</v>
      </c>
      <c r="AX159" s="13" t="s">
        <v>33</v>
      </c>
      <c r="AY159" s="258" t="s">
        <v>164</v>
      </c>
    </row>
    <row r="160" s="12" customFormat="1" ht="22.8" customHeight="1">
      <c r="A160" s="12"/>
      <c r="B160" s="219"/>
      <c r="C160" s="220"/>
      <c r="D160" s="221" t="s">
        <v>75</v>
      </c>
      <c r="E160" s="233" t="s">
        <v>192</v>
      </c>
      <c r="F160" s="233" t="s">
        <v>201</v>
      </c>
      <c r="G160" s="220"/>
      <c r="H160" s="220"/>
      <c r="I160" s="223"/>
      <c r="J160" s="234">
        <f>BK160</f>
        <v>0</v>
      </c>
      <c r="K160" s="220"/>
      <c r="L160" s="225"/>
      <c r="M160" s="226"/>
      <c r="N160" s="227"/>
      <c r="O160" s="227"/>
      <c r="P160" s="228">
        <f>SUM(P161:P164)</f>
        <v>0</v>
      </c>
      <c r="Q160" s="227"/>
      <c r="R160" s="228">
        <f>SUM(R161:R164)</f>
        <v>5.4218869999999999</v>
      </c>
      <c r="S160" s="227"/>
      <c r="T160" s="229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0" t="s">
        <v>33</v>
      </c>
      <c r="AT160" s="231" t="s">
        <v>75</v>
      </c>
      <c r="AU160" s="231" t="s">
        <v>33</v>
      </c>
      <c r="AY160" s="230" t="s">
        <v>164</v>
      </c>
      <c r="BK160" s="232">
        <f>SUM(BK161:BK164)</f>
        <v>0</v>
      </c>
    </row>
    <row r="161" s="2" customFormat="1" ht="37.8" customHeight="1">
      <c r="A161" s="39"/>
      <c r="B161" s="40"/>
      <c r="C161" s="235" t="s">
        <v>208</v>
      </c>
      <c r="D161" s="235" t="s">
        <v>166</v>
      </c>
      <c r="E161" s="236" t="s">
        <v>597</v>
      </c>
      <c r="F161" s="237" t="s">
        <v>598</v>
      </c>
      <c r="G161" s="238" t="s">
        <v>342</v>
      </c>
      <c r="H161" s="239">
        <v>2.3500000000000001</v>
      </c>
      <c r="I161" s="240"/>
      <c r="J161" s="239">
        <f>ROUND(I161*H161,1)</f>
        <v>0</v>
      </c>
      <c r="K161" s="237" t="s">
        <v>214</v>
      </c>
      <c r="L161" s="45"/>
      <c r="M161" s="241" t="s">
        <v>1</v>
      </c>
      <c r="N161" s="242" t="s">
        <v>41</v>
      </c>
      <c r="O161" s="92"/>
      <c r="P161" s="243">
        <f>O161*H161</f>
        <v>0</v>
      </c>
      <c r="Q161" s="243">
        <v>2.3010199999999998</v>
      </c>
      <c r="R161" s="243">
        <f>Q161*H161</f>
        <v>5.4073969999999996</v>
      </c>
      <c r="S161" s="243">
        <v>0</v>
      </c>
      <c r="T161" s="24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5" t="s">
        <v>90</v>
      </c>
      <c r="AT161" s="245" t="s">
        <v>166</v>
      </c>
      <c r="AU161" s="245" t="s">
        <v>84</v>
      </c>
      <c r="AY161" s="18" t="s">
        <v>164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8" t="s">
        <v>33</v>
      </c>
      <c r="BK161" s="246">
        <f>ROUND(I161*H161,1)</f>
        <v>0</v>
      </c>
      <c r="BL161" s="18" t="s">
        <v>90</v>
      </c>
      <c r="BM161" s="245" t="s">
        <v>599</v>
      </c>
    </row>
    <row r="162" s="13" customFormat="1">
      <c r="A162" s="13"/>
      <c r="B162" s="247"/>
      <c r="C162" s="248"/>
      <c r="D162" s="249" t="s">
        <v>171</v>
      </c>
      <c r="E162" s="250" t="s">
        <v>1</v>
      </c>
      <c r="F162" s="251" t="s">
        <v>600</v>
      </c>
      <c r="G162" s="248"/>
      <c r="H162" s="252">
        <v>2.3500000000000001</v>
      </c>
      <c r="I162" s="253"/>
      <c r="J162" s="248"/>
      <c r="K162" s="248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171</v>
      </c>
      <c r="AU162" s="258" t="s">
        <v>84</v>
      </c>
      <c r="AV162" s="13" t="s">
        <v>84</v>
      </c>
      <c r="AW162" s="13" t="s">
        <v>32</v>
      </c>
      <c r="AX162" s="13" t="s">
        <v>33</v>
      </c>
      <c r="AY162" s="258" t="s">
        <v>164</v>
      </c>
    </row>
    <row r="163" s="2" customFormat="1" ht="24.15" customHeight="1">
      <c r="A163" s="39"/>
      <c r="B163" s="40"/>
      <c r="C163" s="235" t="s">
        <v>24</v>
      </c>
      <c r="D163" s="235" t="s">
        <v>166</v>
      </c>
      <c r="E163" s="236" t="s">
        <v>601</v>
      </c>
      <c r="F163" s="237" t="s">
        <v>602</v>
      </c>
      <c r="G163" s="238" t="s">
        <v>180</v>
      </c>
      <c r="H163" s="239">
        <v>69</v>
      </c>
      <c r="I163" s="240"/>
      <c r="J163" s="239">
        <f>ROUND(I163*H163,1)</f>
        <v>0</v>
      </c>
      <c r="K163" s="237" t="s">
        <v>1</v>
      </c>
      <c r="L163" s="45"/>
      <c r="M163" s="241" t="s">
        <v>1</v>
      </c>
      <c r="N163" s="242" t="s">
        <v>41</v>
      </c>
      <c r="O163" s="92"/>
      <c r="P163" s="243">
        <f>O163*H163</f>
        <v>0</v>
      </c>
      <c r="Q163" s="243">
        <v>0.00021000000000000001</v>
      </c>
      <c r="R163" s="243">
        <f>Q163*H163</f>
        <v>0.014490000000000001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90</v>
      </c>
      <c r="AT163" s="245" t="s">
        <v>166</v>
      </c>
      <c r="AU163" s="245" t="s">
        <v>84</v>
      </c>
      <c r="AY163" s="18" t="s">
        <v>164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33</v>
      </c>
      <c r="BK163" s="246">
        <f>ROUND(I163*H163,1)</f>
        <v>0</v>
      </c>
      <c r="BL163" s="18" t="s">
        <v>90</v>
      </c>
      <c r="BM163" s="245" t="s">
        <v>603</v>
      </c>
    </row>
    <row r="164" s="13" customFormat="1">
      <c r="A164" s="13"/>
      <c r="B164" s="247"/>
      <c r="C164" s="248"/>
      <c r="D164" s="249" t="s">
        <v>171</v>
      </c>
      <c r="E164" s="250" t="s">
        <v>1</v>
      </c>
      <c r="F164" s="251" t="s">
        <v>604</v>
      </c>
      <c r="G164" s="248"/>
      <c r="H164" s="252">
        <v>69</v>
      </c>
      <c r="I164" s="253"/>
      <c r="J164" s="248"/>
      <c r="K164" s="248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171</v>
      </c>
      <c r="AU164" s="258" t="s">
        <v>84</v>
      </c>
      <c r="AV164" s="13" t="s">
        <v>84</v>
      </c>
      <c r="AW164" s="13" t="s">
        <v>32</v>
      </c>
      <c r="AX164" s="13" t="s">
        <v>33</v>
      </c>
      <c r="AY164" s="258" t="s">
        <v>164</v>
      </c>
    </row>
    <row r="165" s="12" customFormat="1" ht="22.8" customHeight="1">
      <c r="A165" s="12"/>
      <c r="B165" s="219"/>
      <c r="C165" s="220"/>
      <c r="D165" s="221" t="s">
        <v>75</v>
      </c>
      <c r="E165" s="233" t="s">
        <v>202</v>
      </c>
      <c r="F165" s="233" t="s">
        <v>605</v>
      </c>
      <c r="G165" s="220"/>
      <c r="H165" s="220"/>
      <c r="I165" s="223"/>
      <c r="J165" s="234">
        <f>BK165</f>
        <v>0</v>
      </c>
      <c r="K165" s="220"/>
      <c r="L165" s="225"/>
      <c r="M165" s="226"/>
      <c r="N165" s="227"/>
      <c r="O165" s="227"/>
      <c r="P165" s="228">
        <f>SUM(P166:P173)</f>
        <v>0</v>
      </c>
      <c r="Q165" s="227"/>
      <c r="R165" s="228">
        <f>SUM(R166:R173)</f>
        <v>2.3392149999999998</v>
      </c>
      <c r="S165" s="227"/>
      <c r="T165" s="229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0" t="s">
        <v>33</v>
      </c>
      <c r="AT165" s="231" t="s">
        <v>75</v>
      </c>
      <c r="AU165" s="231" t="s">
        <v>33</v>
      </c>
      <c r="AY165" s="230" t="s">
        <v>164</v>
      </c>
      <c r="BK165" s="232">
        <f>SUM(BK166:BK173)</f>
        <v>0</v>
      </c>
    </row>
    <row r="166" s="2" customFormat="1" ht="24.15" customHeight="1">
      <c r="A166" s="39"/>
      <c r="B166" s="40"/>
      <c r="C166" s="235" t="s">
        <v>217</v>
      </c>
      <c r="D166" s="235" t="s">
        <v>166</v>
      </c>
      <c r="E166" s="236" t="s">
        <v>606</v>
      </c>
      <c r="F166" s="237" t="s">
        <v>607</v>
      </c>
      <c r="G166" s="238" t="s">
        <v>180</v>
      </c>
      <c r="H166" s="239">
        <v>7.5</v>
      </c>
      <c r="I166" s="240"/>
      <c r="J166" s="239">
        <f>ROUND(I166*H166,1)</f>
        <v>0</v>
      </c>
      <c r="K166" s="237" t="s">
        <v>189</v>
      </c>
      <c r="L166" s="45"/>
      <c r="M166" s="241" t="s">
        <v>1</v>
      </c>
      <c r="N166" s="242" t="s">
        <v>41</v>
      </c>
      <c r="O166" s="92"/>
      <c r="P166" s="243">
        <f>O166*H166</f>
        <v>0</v>
      </c>
      <c r="Q166" s="243">
        <v>1.0000000000000001E-05</v>
      </c>
      <c r="R166" s="243">
        <f>Q166*H166</f>
        <v>7.5000000000000007E-05</v>
      </c>
      <c r="S166" s="243">
        <v>0</v>
      </c>
      <c r="T166" s="24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5" t="s">
        <v>90</v>
      </c>
      <c r="AT166" s="245" t="s">
        <v>166</v>
      </c>
      <c r="AU166" s="245" t="s">
        <v>84</v>
      </c>
      <c r="AY166" s="18" t="s">
        <v>164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8" t="s">
        <v>33</v>
      </c>
      <c r="BK166" s="246">
        <f>ROUND(I166*H166,1)</f>
        <v>0</v>
      </c>
      <c r="BL166" s="18" t="s">
        <v>90</v>
      </c>
      <c r="BM166" s="245" t="s">
        <v>608</v>
      </c>
    </row>
    <row r="167" s="13" customFormat="1">
      <c r="A167" s="13"/>
      <c r="B167" s="247"/>
      <c r="C167" s="248"/>
      <c r="D167" s="249" t="s">
        <v>171</v>
      </c>
      <c r="E167" s="250" t="s">
        <v>1</v>
      </c>
      <c r="F167" s="251" t="s">
        <v>609</v>
      </c>
      <c r="G167" s="248"/>
      <c r="H167" s="252">
        <v>7.5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171</v>
      </c>
      <c r="AU167" s="258" t="s">
        <v>84</v>
      </c>
      <c r="AV167" s="13" t="s">
        <v>84</v>
      </c>
      <c r="AW167" s="13" t="s">
        <v>32</v>
      </c>
      <c r="AX167" s="13" t="s">
        <v>33</v>
      </c>
      <c r="AY167" s="258" t="s">
        <v>164</v>
      </c>
    </row>
    <row r="168" s="2" customFormat="1" ht="16.5" customHeight="1">
      <c r="A168" s="39"/>
      <c r="B168" s="40"/>
      <c r="C168" s="291" t="s">
        <v>9</v>
      </c>
      <c r="D168" s="291" t="s">
        <v>426</v>
      </c>
      <c r="E168" s="292" t="s">
        <v>610</v>
      </c>
      <c r="F168" s="293" t="s">
        <v>611</v>
      </c>
      <c r="G168" s="294" t="s">
        <v>305</v>
      </c>
      <c r="H168" s="295">
        <v>8</v>
      </c>
      <c r="I168" s="296"/>
      <c r="J168" s="295">
        <f>ROUND(I168*H168,1)</f>
        <v>0</v>
      </c>
      <c r="K168" s="293" t="s">
        <v>1</v>
      </c>
      <c r="L168" s="297"/>
      <c r="M168" s="298" t="s">
        <v>1</v>
      </c>
      <c r="N168" s="299" t="s">
        <v>41</v>
      </c>
      <c r="O168" s="92"/>
      <c r="P168" s="243">
        <f>O168*H168</f>
        <v>0</v>
      </c>
      <c r="Q168" s="243">
        <v>0.0046899999999999997</v>
      </c>
      <c r="R168" s="243">
        <f>Q168*H168</f>
        <v>0.037519999999999998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202</v>
      </c>
      <c r="AT168" s="245" t="s">
        <v>426</v>
      </c>
      <c r="AU168" s="245" t="s">
        <v>84</v>
      </c>
      <c r="AY168" s="18" t="s">
        <v>164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33</v>
      </c>
      <c r="BK168" s="246">
        <f>ROUND(I168*H168,1)</f>
        <v>0</v>
      </c>
      <c r="BL168" s="18" t="s">
        <v>90</v>
      </c>
      <c r="BM168" s="245" t="s">
        <v>612</v>
      </c>
    </row>
    <row r="169" s="2" customFormat="1" ht="44.25" customHeight="1">
      <c r="A169" s="39"/>
      <c r="B169" s="40"/>
      <c r="C169" s="235" t="s">
        <v>225</v>
      </c>
      <c r="D169" s="235" t="s">
        <v>166</v>
      </c>
      <c r="E169" s="236" t="s">
        <v>613</v>
      </c>
      <c r="F169" s="237" t="s">
        <v>614</v>
      </c>
      <c r="G169" s="238" t="s">
        <v>305</v>
      </c>
      <c r="H169" s="239">
        <v>5</v>
      </c>
      <c r="I169" s="240"/>
      <c r="J169" s="239">
        <f>ROUND(I169*H169,1)</f>
        <v>0</v>
      </c>
      <c r="K169" s="237" t="s">
        <v>189</v>
      </c>
      <c r="L169" s="45"/>
      <c r="M169" s="241" t="s">
        <v>1</v>
      </c>
      <c r="N169" s="242" t="s">
        <v>41</v>
      </c>
      <c r="O169" s="92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90</v>
      </c>
      <c r="AT169" s="245" t="s">
        <v>166</v>
      </c>
      <c r="AU169" s="245" t="s">
        <v>84</v>
      </c>
      <c r="AY169" s="18" t="s">
        <v>164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33</v>
      </c>
      <c r="BK169" s="246">
        <f>ROUND(I169*H169,1)</f>
        <v>0</v>
      </c>
      <c r="BL169" s="18" t="s">
        <v>90</v>
      </c>
      <c r="BM169" s="245" t="s">
        <v>615</v>
      </c>
    </row>
    <row r="170" s="2" customFormat="1" ht="16.5" customHeight="1">
      <c r="A170" s="39"/>
      <c r="B170" s="40"/>
      <c r="C170" s="291" t="s">
        <v>230</v>
      </c>
      <c r="D170" s="291" t="s">
        <v>426</v>
      </c>
      <c r="E170" s="292" t="s">
        <v>616</v>
      </c>
      <c r="F170" s="293" t="s">
        <v>617</v>
      </c>
      <c r="G170" s="294" t="s">
        <v>305</v>
      </c>
      <c r="H170" s="295">
        <v>5</v>
      </c>
      <c r="I170" s="296"/>
      <c r="J170" s="295">
        <f>ROUND(I170*H170,1)</f>
        <v>0</v>
      </c>
      <c r="K170" s="293" t="s">
        <v>1</v>
      </c>
      <c r="L170" s="297"/>
      <c r="M170" s="298" t="s">
        <v>1</v>
      </c>
      <c r="N170" s="299" t="s">
        <v>41</v>
      </c>
      <c r="O170" s="92"/>
      <c r="P170" s="243">
        <f>O170*H170</f>
        <v>0</v>
      </c>
      <c r="Q170" s="243">
        <v>6.0000000000000002E-05</v>
      </c>
      <c r="R170" s="243">
        <f>Q170*H170</f>
        <v>0.00030000000000000003</v>
      </c>
      <c r="S170" s="243">
        <v>0</v>
      </c>
      <c r="T170" s="24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5" t="s">
        <v>202</v>
      </c>
      <c r="AT170" s="245" t="s">
        <v>426</v>
      </c>
      <c r="AU170" s="245" t="s">
        <v>84</v>
      </c>
      <c r="AY170" s="18" t="s">
        <v>164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8" t="s">
        <v>33</v>
      </c>
      <c r="BK170" s="246">
        <f>ROUND(I170*H170,1)</f>
        <v>0</v>
      </c>
      <c r="BL170" s="18" t="s">
        <v>90</v>
      </c>
      <c r="BM170" s="245" t="s">
        <v>618</v>
      </c>
    </row>
    <row r="171" s="2" customFormat="1" ht="16.5" customHeight="1">
      <c r="A171" s="39"/>
      <c r="B171" s="40"/>
      <c r="C171" s="291" t="s">
        <v>234</v>
      </c>
      <c r="D171" s="291" t="s">
        <v>426</v>
      </c>
      <c r="E171" s="292" t="s">
        <v>619</v>
      </c>
      <c r="F171" s="293" t="s">
        <v>617</v>
      </c>
      <c r="G171" s="294" t="s">
        <v>305</v>
      </c>
      <c r="H171" s="295">
        <v>5</v>
      </c>
      <c r="I171" s="296"/>
      <c r="J171" s="295">
        <f>ROUND(I171*H171,1)</f>
        <v>0</v>
      </c>
      <c r="K171" s="293" t="s">
        <v>1</v>
      </c>
      <c r="L171" s="297"/>
      <c r="M171" s="298" t="s">
        <v>1</v>
      </c>
      <c r="N171" s="299" t="s">
        <v>41</v>
      </c>
      <c r="O171" s="92"/>
      <c r="P171" s="243">
        <f>O171*H171</f>
        <v>0</v>
      </c>
      <c r="Q171" s="243">
        <v>6.0000000000000002E-05</v>
      </c>
      <c r="R171" s="243">
        <f>Q171*H171</f>
        <v>0.00030000000000000003</v>
      </c>
      <c r="S171" s="243">
        <v>0</v>
      </c>
      <c r="T171" s="24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5" t="s">
        <v>202</v>
      </c>
      <c r="AT171" s="245" t="s">
        <v>426</v>
      </c>
      <c r="AU171" s="245" t="s">
        <v>84</v>
      </c>
      <c r="AY171" s="18" t="s">
        <v>164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8" t="s">
        <v>33</v>
      </c>
      <c r="BK171" s="246">
        <f>ROUND(I171*H171,1)</f>
        <v>0</v>
      </c>
      <c r="BL171" s="18" t="s">
        <v>90</v>
      </c>
      <c r="BM171" s="245" t="s">
        <v>620</v>
      </c>
    </row>
    <row r="172" s="2" customFormat="1" ht="37.8" customHeight="1">
      <c r="A172" s="39"/>
      <c r="B172" s="40"/>
      <c r="C172" s="235" t="s">
        <v>239</v>
      </c>
      <c r="D172" s="235" t="s">
        <v>166</v>
      </c>
      <c r="E172" s="236" t="s">
        <v>621</v>
      </c>
      <c r="F172" s="237" t="s">
        <v>622</v>
      </c>
      <c r="G172" s="238" t="s">
        <v>342</v>
      </c>
      <c r="H172" s="239">
        <v>1</v>
      </c>
      <c r="I172" s="240"/>
      <c r="J172" s="239">
        <f>ROUND(I172*H172,1)</f>
        <v>0</v>
      </c>
      <c r="K172" s="237" t="s">
        <v>189</v>
      </c>
      <c r="L172" s="45"/>
      <c r="M172" s="241" t="s">
        <v>1</v>
      </c>
      <c r="N172" s="242" t="s">
        <v>41</v>
      </c>
      <c r="O172" s="92"/>
      <c r="P172" s="243">
        <f>O172*H172</f>
        <v>0</v>
      </c>
      <c r="Q172" s="243">
        <v>2.3010199999999998</v>
      </c>
      <c r="R172" s="243">
        <f>Q172*H172</f>
        <v>2.3010199999999998</v>
      </c>
      <c r="S172" s="243">
        <v>0</v>
      </c>
      <c r="T172" s="24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5" t="s">
        <v>90</v>
      </c>
      <c r="AT172" s="245" t="s">
        <v>166</v>
      </c>
      <c r="AU172" s="245" t="s">
        <v>84</v>
      </c>
      <c r="AY172" s="18" t="s">
        <v>164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8" t="s">
        <v>33</v>
      </c>
      <c r="BK172" s="246">
        <f>ROUND(I172*H172,1)</f>
        <v>0</v>
      </c>
      <c r="BL172" s="18" t="s">
        <v>90</v>
      </c>
      <c r="BM172" s="245" t="s">
        <v>623</v>
      </c>
    </row>
    <row r="173" s="13" customFormat="1">
      <c r="A173" s="13"/>
      <c r="B173" s="247"/>
      <c r="C173" s="248"/>
      <c r="D173" s="249" t="s">
        <v>171</v>
      </c>
      <c r="E173" s="250" t="s">
        <v>1</v>
      </c>
      <c r="F173" s="251" t="s">
        <v>624</v>
      </c>
      <c r="G173" s="248"/>
      <c r="H173" s="252">
        <v>1</v>
      </c>
      <c r="I173" s="253"/>
      <c r="J173" s="248"/>
      <c r="K173" s="248"/>
      <c r="L173" s="254"/>
      <c r="M173" s="255"/>
      <c r="N173" s="256"/>
      <c r="O173" s="256"/>
      <c r="P173" s="256"/>
      <c r="Q173" s="256"/>
      <c r="R173" s="256"/>
      <c r="S173" s="256"/>
      <c r="T173" s="25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8" t="s">
        <v>171</v>
      </c>
      <c r="AU173" s="258" t="s">
        <v>84</v>
      </c>
      <c r="AV173" s="13" t="s">
        <v>84</v>
      </c>
      <c r="AW173" s="13" t="s">
        <v>32</v>
      </c>
      <c r="AX173" s="13" t="s">
        <v>33</v>
      </c>
      <c r="AY173" s="258" t="s">
        <v>164</v>
      </c>
    </row>
    <row r="174" s="12" customFormat="1" ht="22.8" customHeight="1">
      <c r="A174" s="12"/>
      <c r="B174" s="219"/>
      <c r="C174" s="220"/>
      <c r="D174" s="221" t="s">
        <v>75</v>
      </c>
      <c r="E174" s="233" t="s">
        <v>208</v>
      </c>
      <c r="F174" s="233" t="s">
        <v>281</v>
      </c>
      <c r="G174" s="220"/>
      <c r="H174" s="220"/>
      <c r="I174" s="223"/>
      <c r="J174" s="234">
        <f>BK174</f>
        <v>0</v>
      </c>
      <c r="K174" s="220"/>
      <c r="L174" s="225"/>
      <c r="M174" s="226"/>
      <c r="N174" s="227"/>
      <c r="O174" s="227"/>
      <c r="P174" s="228">
        <f>SUM(P175:P193)</f>
        <v>0</v>
      </c>
      <c r="Q174" s="227"/>
      <c r="R174" s="228">
        <f>SUM(R175:R193)</f>
        <v>22.031535000000002</v>
      </c>
      <c r="S174" s="227"/>
      <c r="T174" s="229">
        <f>SUM(T175:T193)</f>
        <v>9.3882000000000012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0" t="s">
        <v>33</v>
      </c>
      <c r="AT174" s="231" t="s">
        <v>75</v>
      </c>
      <c r="AU174" s="231" t="s">
        <v>33</v>
      </c>
      <c r="AY174" s="230" t="s">
        <v>164</v>
      </c>
      <c r="BK174" s="232">
        <f>SUM(BK175:BK193)</f>
        <v>0</v>
      </c>
    </row>
    <row r="175" s="2" customFormat="1" ht="24.15" customHeight="1">
      <c r="A175" s="39"/>
      <c r="B175" s="40"/>
      <c r="C175" s="235" t="s">
        <v>243</v>
      </c>
      <c r="D175" s="235" t="s">
        <v>166</v>
      </c>
      <c r="E175" s="236" t="s">
        <v>625</v>
      </c>
      <c r="F175" s="237" t="s">
        <v>626</v>
      </c>
      <c r="G175" s="238" t="s">
        <v>180</v>
      </c>
      <c r="H175" s="239">
        <v>66.5</v>
      </c>
      <c r="I175" s="240"/>
      <c r="J175" s="239">
        <f>ROUND(I175*H175,1)</f>
        <v>0</v>
      </c>
      <c r="K175" s="237" t="s">
        <v>169</v>
      </c>
      <c r="L175" s="45"/>
      <c r="M175" s="241" t="s">
        <v>1</v>
      </c>
      <c r="N175" s="242" t="s">
        <v>41</v>
      </c>
      <c r="O175" s="92"/>
      <c r="P175" s="243">
        <f>O175*H175</f>
        <v>0</v>
      </c>
      <c r="Q175" s="243">
        <v>0.29221000000000003</v>
      </c>
      <c r="R175" s="243">
        <f>Q175*H175</f>
        <v>19.431965000000002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90</v>
      </c>
      <c r="AT175" s="245" t="s">
        <v>166</v>
      </c>
      <c r="AU175" s="245" t="s">
        <v>84</v>
      </c>
      <c r="AY175" s="18" t="s">
        <v>164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33</v>
      </c>
      <c r="BK175" s="246">
        <f>ROUND(I175*H175,1)</f>
        <v>0</v>
      </c>
      <c r="BL175" s="18" t="s">
        <v>90</v>
      </c>
      <c r="BM175" s="245" t="s">
        <v>627</v>
      </c>
    </row>
    <row r="176" s="13" customFormat="1">
      <c r="A176" s="13"/>
      <c r="B176" s="247"/>
      <c r="C176" s="248"/>
      <c r="D176" s="249" t="s">
        <v>171</v>
      </c>
      <c r="E176" s="250" t="s">
        <v>1</v>
      </c>
      <c r="F176" s="251" t="s">
        <v>628</v>
      </c>
      <c r="G176" s="248"/>
      <c r="H176" s="252">
        <v>46</v>
      </c>
      <c r="I176" s="253"/>
      <c r="J176" s="248"/>
      <c r="K176" s="248"/>
      <c r="L176" s="254"/>
      <c r="M176" s="255"/>
      <c r="N176" s="256"/>
      <c r="O176" s="256"/>
      <c r="P176" s="256"/>
      <c r="Q176" s="256"/>
      <c r="R176" s="256"/>
      <c r="S176" s="256"/>
      <c r="T176" s="25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8" t="s">
        <v>171</v>
      </c>
      <c r="AU176" s="258" t="s">
        <v>84</v>
      </c>
      <c r="AV176" s="13" t="s">
        <v>84</v>
      </c>
      <c r="AW176" s="13" t="s">
        <v>32</v>
      </c>
      <c r="AX176" s="13" t="s">
        <v>76</v>
      </c>
      <c r="AY176" s="258" t="s">
        <v>164</v>
      </c>
    </row>
    <row r="177" s="13" customFormat="1">
      <c r="A177" s="13"/>
      <c r="B177" s="247"/>
      <c r="C177" s="248"/>
      <c r="D177" s="249" t="s">
        <v>171</v>
      </c>
      <c r="E177" s="250" t="s">
        <v>1</v>
      </c>
      <c r="F177" s="251" t="s">
        <v>629</v>
      </c>
      <c r="G177" s="248"/>
      <c r="H177" s="252">
        <v>20.5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171</v>
      </c>
      <c r="AU177" s="258" t="s">
        <v>84</v>
      </c>
      <c r="AV177" s="13" t="s">
        <v>84</v>
      </c>
      <c r="AW177" s="13" t="s">
        <v>32</v>
      </c>
      <c r="AX177" s="13" t="s">
        <v>76</v>
      </c>
      <c r="AY177" s="258" t="s">
        <v>164</v>
      </c>
    </row>
    <row r="178" s="13" customFormat="1">
      <c r="A178" s="13"/>
      <c r="B178" s="247"/>
      <c r="C178" s="248"/>
      <c r="D178" s="249" t="s">
        <v>171</v>
      </c>
      <c r="E178" s="250" t="s">
        <v>1</v>
      </c>
      <c r="F178" s="251" t="s">
        <v>630</v>
      </c>
      <c r="G178" s="248"/>
      <c r="H178" s="252">
        <v>0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171</v>
      </c>
      <c r="AU178" s="258" t="s">
        <v>84</v>
      </c>
      <c r="AV178" s="13" t="s">
        <v>84</v>
      </c>
      <c r="AW178" s="13" t="s">
        <v>32</v>
      </c>
      <c r="AX178" s="13" t="s">
        <v>76</v>
      </c>
      <c r="AY178" s="258" t="s">
        <v>164</v>
      </c>
    </row>
    <row r="179" s="14" customFormat="1">
      <c r="A179" s="14"/>
      <c r="B179" s="259"/>
      <c r="C179" s="260"/>
      <c r="D179" s="249" t="s">
        <v>171</v>
      </c>
      <c r="E179" s="261" t="s">
        <v>1</v>
      </c>
      <c r="F179" s="262" t="s">
        <v>177</v>
      </c>
      <c r="G179" s="260"/>
      <c r="H179" s="263">
        <v>66.5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171</v>
      </c>
      <c r="AU179" s="269" t="s">
        <v>84</v>
      </c>
      <c r="AV179" s="14" t="s">
        <v>90</v>
      </c>
      <c r="AW179" s="14" t="s">
        <v>32</v>
      </c>
      <c r="AX179" s="14" t="s">
        <v>33</v>
      </c>
      <c r="AY179" s="269" t="s">
        <v>164</v>
      </c>
    </row>
    <row r="180" s="2" customFormat="1" ht="24.15" customHeight="1">
      <c r="A180" s="39"/>
      <c r="B180" s="40"/>
      <c r="C180" s="291" t="s">
        <v>247</v>
      </c>
      <c r="D180" s="291" t="s">
        <v>426</v>
      </c>
      <c r="E180" s="292" t="s">
        <v>631</v>
      </c>
      <c r="F180" s="293" t="s">
        <v>632</v>
      </c>
      <c r="G180" s="294" t="s">
        <v>180</v>
      </c>
      <c r="H180" s="295">
        <v>66.5</v>
      </c>
      <c r="I180" s="296"/>
      <c r="J180" s="295">
        <f>ROUND(I180*H180,1)</f>
        <v>0</v>
      </c>
      <c r="K180" s="293" t="s">
        <v>214</v>
      </c>
      <c r="L180" s="297"/>
      <c r="M180" s="298" t="s">
        <v>1</v>
      </c>
      <c r="N180" s="299" t="s">
        <v>41</v>
      </c>
      <c r="O180" s="92"/>
      <c r="P180" s="243">
        <f>O180*H180</f>
        <v>0</v>
      </c>
      <c r="Q180" s="243">
        <v>0.015599999999999999</v>
      </c>
      <c r="R180" s="243">
        <f>Q180*H180</f>
        <v>1.0373999999999999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202</v>
      </c>
      <c r="AT180" s="245" t="s">
        <v>426</v>
      </c>
      <c r="AU180" s="245" t="s">
        <v>84</v>
      </c>
      <c r="AY180" s="18" t="s">
        <v>164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33</v>
      </c>
      <c r="BK180" s="246">
        <f>ROUND(I180*H180,1)</f>
        <v>0</v>
      </c>
      <c r="BL180" s="18" t="s">
        <v>90</v>
      </c>
      <c r="BM180" s="245" t="s">
        <v>633</v>
      </c>
    </row>
    <row r="181" s="2" customFormat="1" ht="16.5" customHeight="1">
      <c r="A181" s="39"/>
      <c r="B181" s="40"/>
      <c r="C181" s="291" t="s">
        <v>250</v>
      </c>
      <c r="D181" s="291" t="s">
        <v>426</v>
      </c>
      <c r="E181" s="292" t="s">
        <v>634</v>
      </c>
      <c r="F181" s="293" t="s">
        <v>635</v>
      </c>
      <c r="G181" s="294" t="s">
        <v>180</v>
      </c>
      <c r="H181" s="295">
        <v>66.5</v>
      </c>
      <c r="I181" s="296"/>
      <c r="J181" s="295">
        <f>ROUND(I181*H181,1)</f>
        <v>0</v>
      </c>
      <c r="K181" s="293" t="s">
        <v>214</v>
      </c>
      <c r="L181" s="297"/>
      <c r="M181" s="298" t="s">
        <v>1</v>
      </c>
      <c r="N181" s="299" t="s">
        <v>41</v>
      </c>
      <c r="O181" s="92"/>
      <c r="P181" s="243">
        <f>O181*H181</f>
        <v>0</v>
      </c>
      <c r="Q181" s="243">
        <v>0.0014</v>
      </c>
      <c r="R181" s="243">
        <f>Q181*H181</f>
        <v>0.093100000000000002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202</v>
      </c>
      <c r="AT181" s="245" t="s">
        <v>426</v>
      </c>
      <c r="AU181" s="245" t="s">
        <v>84</v>
      </c>
      <c r="AY181" s="18" t="s">
        <v>164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33</v>
      </c>
      <c r="BK181" s="246">
        <f>ROUND(I181*H181,1)</f>
        <v>0</v>
      </c>
      <c r="BL181" s="18" t="s">
        <v>90</v>
      </c>
      <c r="BM181" s="245" t="s">
        <v>636</v>
      </c>
    </row>
    <row r="182" s="2" customFormat="1" ht="24.15" customHeight="1">
      <c r="A182" s="39"/>
      <c r="B182" s="40"/>
      <c r="C182" s="291" t="s">
        <v>14</v>
      </c>
      <c r="D182" s="291" t="s">
        <v>426</v>
      </c>
      <c r="E182" s="292" t="s">
        <v>637</v>
      </c>
      <c r="F182" s="293" t="s">
        <v>638</v>
      </c>
      <c r="G182" s="294" t="s">
        <v>305</v>
      </c>
      <c r="H182" s="295">
        <v>5</v>
      </c>
      <c r="I182" s="296"/>
      <c r="J182" s="295">
        <f>ROUND(I182*H182,1)</f>
        <v>0</v>
      </c>
      <c r="K182" s="293" t="s">
        <v>214</v>
      </c>
      <c r="L182" s="297"/>
      <c r="M182" s="298" t="s">
        <v>1</v>
      </c>
      <c r="N182" s="299" t="s">
        <v>41</v>
      </c>
      <c r="O182" s="92"/>
      <c r="P182" s="243">
        <f>O182*H182</f>
        <v>0</v>
      </c>
      <c r="Q182" s="243">
        <v>0.0013500000000000001</v>
      </c>
      <c r="R182" s="243">
        <f>Q182*H182</f>
        <v>0.0067500000000000008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202</v>
      </c>
      <c r="AT182" s="245" t="s">
        <v>426</v>
      </c>
      <c r="AU182" s="245" t="s">
        <v>84</v>
      </c>
      <c r="AY182" s="18" t="s">
        <v>164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33</v>
      </c>
      <c r="BK182" s="246">
        <f>ROUND(I182*H182,1)</f>
        <v>0</v>
      </c>
      <c r="BL182" s="18" t="s">
        <v>90</v>
      </c>
      <c r="BM182" s="245" t="s">
        <v>639</v>
      </c>
    </row>
    <row r="183" s="2" customFormat="1" ht="24.15" customHeight="1">
      <c r="A183" s="39"/>
      <c r="B183" s="40"/>
      <c r="C183" s="235" t="s">
        <v>7</v>
      </c>
      <c r="D183" s="235" t="s">
        <v>166</v>
      </c>
      <c r="E183" s="236" t="s">
        <v>640</v>
      </c>
      <c r="F183" s="237" t="s">
        <v>641</v>
      </c>
      <c r="G183" s="238" t="s">
        <v>305</v>
      </c>
      <c r="H183" s="239">
        <v>5</v>
      </c>
      <c r="I183" s="240"/>
      <c r="J183" s="239">
        <f>ROUND(I183*H183,1)</f>
        <v>0</v>
      </c>
      <c r="K183" s="237" t="s">
        <v>169</v>
      </c>
      <c r="L183" s="45"/>
      <c r="M183" s="241" t="s">
        <v>1</v>
      </c>
      <c r="N183" s="242" t="s">
        <v>41</v>
      </c>
      <c r="O183" s="92"/>
      <c r="P183" s="243">
        <f>O183*H183</f>
        <v>0</v>
      </c>
      <c r="Q183" s="243">
        <v>0.27205000000000001</v>
      </c>
      <c r="R183" s="243">
        <f>Q183*H183</f>
        <v>1.3602500000000002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90</v>
      </c>
      <c r="AT183" s="245" t="s">
        <v>166</v>
      </c>
      <c r="AU183" s="245" t="s">
        <v>84</v>
      </c>
      <c r="AY183" s="18" t="s">
        <v>164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33</v>
      </c>
      <c r="BK183" s="246">
        <f>ROUND(I183*H183,1)</f>
        <v>0</v>
      </c>
      <c r="BL183" s="18" t="s">
        <v>90</v>
      </c>
      <c r="BM183" s="245" t="s">
        <v>642</v>
      </c>
    </row>
    <row r="184" s="2" customFormat="1" ht="24.15" customHeight="1">
      <c r="A184" s="39"/>
      <c r="B184" s="40"/>
      <c r="C184" s="291" t="s">
        <v>260</v>
      </c>
      <c r="D184" s="291" t="s">
        <v>426</v>
      </c>
      <c r="E184" s="292" t="s">
        <v>643</v>
      </c>
      <c r="F184" s="293" t="s">
        <v>644</v>
      </c>
      <c r="G184" s="294" t="s">
        <v>180</v>
      </c>
      <c r="H184" s="295">
        <v>5</v>
      </c>
      <c r="I184" s="296"/>
      <c r="J184" s="295">
        <f>ROUND(I184*H184,1)</f>
        <v>0</v>
      </c>
      <c r="K184" s="293" t="s">
        <v>169</v>
      </c>
      <c r="L184" s="297"/>
      <c r="M184" s="298" t="s">
        <v>1</v>
      </c>
      <c r="N184" s="299" t="s">
        <v>41</v>
      </c>
      <c r="O184" s="92"/>
      <c r="P184" s="243">
        <f>O184*H184</f>
        <v>0</v>
      </c>
      <c r="Q184" s="243">
        <v>0.011299999999999999</v>
      </c>
      <c r="R184" s="243">
        <f>Q184*H184</f>
        <v>0.056499999999999995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202</v>
      </c>
      <c r="AT184" s="245" t="s">
        <v>426</v>
      </c>
      <c r="AU184" s="245" t="s">
        <v>84</v>
      </c>
      <c r="AY184" s="18" t="s">
        <v>164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33</v>
      </c>
      <c r="BK184" s="246">
        <f>ROUND(I184*H184,1)</f>
        <v>0</v>
      </c>
      <c r="BL184" s="18" t="s">
        <v>90</v>
      </c>
      <c r="BM184" s="245" t="s">
        <v>645</v>
      </c>
    </row>
    <row r="185" s="2" customFormat="1" ht="24.15" customHeight="1">
      <c r="A185" s="39"/>
      <c r="B185" s="40"/>
      <c r="C185" s="291" t="s">
        <v>266</v>
      </c>
      <c r="D185" s="291" t="s">
        <v>426</v>
      </c>
      <c r="E185" s="292" t="s">
        <v>631</v>
      </c>
      <c r="F185" s="293" t="s">
        <v>632</v>
      </c>
      <c r="G185" s="294" t="s">
        <v>180</v>
      </c>
      <c r="H185" s="295">
        <v>2.5</v>
      </c>
      <c r="I185" s="296"/>
      <c r="J185" s="295">
        <f>ROUND(I185*H185,1)</f>
        <v>0</v>
      </c>
      <c r="K185" s="293" t="s">
        <v>214</v>
      </c>
      <c r="L185" s="297"/>
      <c r="M185" s="298" t="s">
        <v>1</v>
      </c>
      <c r="N185" s="299" t="s">
        <v>41</v>
      </c>
      <c r="O185" s="92"/>
      <c r="P185" s="243">
        <f>O185*H185</f>
        <v>0</v>
      </c>
      <c r="Q185" s="243">
        <v>0.015599999999999999</v>
      </c>
      <c r="R185" s="243">
        <f>Q185*H185</f>
        <v>0.039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202</v>
      </c>
      <c r="AT185" s="245" t="s">
        <v>426</v>
      </c>
      <c r="AU185" s="245" t="s">
        <v>84</v>
      </c>
      <c r="AY185" s="18" t="s">
        <v>164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33</v>
      </c>
      <c r="BK185" s="246">
        <f>ROUND(I185*H185,1)</f>
        <v>0</v>
      </c>
      <c r="BL185" s="18" t="s">
        <v>90</v>
      </c>
      <c r="BM185" s="245" t="s">
        <v>646</v>
      </c>
    </row>
    <row r="186" s="13" customFormat="1">
      <c r="A186" s="13"/>
      <c r="B186" s="247"/>
      <c r="C186" s="248"/>
      <c r="D186" s="249" t="s">
        <v>171</v>
      </c>
      <c r="E186" s="250" t="s">
        <v>1</v>
      </c>
      <c r="F186" s="251" t="s">
        <v>647</v>
      </c>
      <c r="G186" s="248"/>
      <c r="H186" s="252">
        <v>2.5</v>
      </c>
      <c r="I186" s="253"/>
      <c r="J186" s="248"/>
      <c r="K186" s="248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171</v>
      </c>
      <c r="AU186" s="258" t="s">
        <v>84</v>
      </c>
      <c r="AV186" s="13" t="s">
        <v>84</v>
      </c>
      <c r="AW186" s="13" t="s">
        <v>32</v>
      </c>
      <c r="AX186" s="13" t="s">
        <v>33</v>
      </c>
      <c r="AY186" s="258" t="s">
        <v>164</v>
      </c>
    </row>
    <row r="187" s="2" customFormat="1" ht="24.15" customHeight="1">
      <c r="A187" s="39"/>
      <c r="B187" s="40"/>
      <c r="C187" s="235" t="s">
        <v>271</v>
      </c>
      <c r="D187" s="235" t="s">
        <v>166</v>
      </c>
      <c r="E187" s="236" t="s">
        <v>648</v>
      </c>
      <c r="F187" s="237" t="s">
        <v>649</v>
      </c>
      <c r="G187" s="238" t="s">
        <v>342</v>
      </c>
      <c r="H187" s="239">
        <v>4.1399999999999997</v>
      </c>
      <c r="I187" s="240"/>
      <c r="J187" s="239">
        <f>ROUND(I187*H187,1)</f>
        <v>0</v>
      </c>
      <c r="K187" s="237" t="s">
        <v>169</v>
      </c>
      <c r="L187" s="45"/>
      <c r="M187" s="241" t="s">
        <v>1</v>
      </c>
      <c r="N187" s="242" t="s">
        <v>41</v>
      </c>
      <c r="O187" s="92"/>
      <c r="P187" s="243">
        <f>O187*H187</f>
        <v>0</v>
      </c>
      <c r="Q187" s="243">
        <v>0</v>
      </c>
      <c r="R187" s="243">
        <f>Q187*H187</f>
        <v>0</v>
      </c>
      <c r="S187" s="243">
        <v>2.2000000000000002</v>
      </c>
      <c r="T187" s="244">
        <f>S187*H187</f>
        <v>9.1080000000000005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5" t="s">
        <v>90</v>
      </c>
      <c r="AT187" s="245" t="s">
        <v>166</v>
      </c>
      <c r="AU187" s="245" t="s">
        <v>84</v>
      </c>
      <c r="AY187" s="18" t="s">
        <v>164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8" t="s">
        <v>33</v>
      </c>
      <c r="BK187" s="246">
        <f>ROUND(I187*H187,1)</f>
        <v>0</v>
      </c>
      <c r="BL187" s="18" t="s">
        <v>90</v>
      </c>
      <c r="BM187" s="245" t="s">
        <v>650</v>
      </c>
    </row>
    <row r="188" s="13" customFormat="1">
      <c r="A188" s="13"/>
      <c r="B188" s="247"/>
      <c r="C188" s="248"/>
      <c r="D188" s="249" t="s">
        <v>171</v>
      </c>
      <c r="E188" s="250" t="s">
        <v>1</v>
      </c>
      <c r="F188" s="251" t="s">
        <v>651</v>
      </c>
      <c r="G188" s="248"/>
      <c r="H188" s="252">
        <v>4.1399999999999997</v>
      </c>
      <c r="I188" s="253"/>
      <c r="J188" s="248"/>
      <c r="K188" s="248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171</v>
      </c>
      <c r="AU188" s="258" t="s">
        <v>84</v>
      </c>
      <c r="AV188" s="13" t="s">
        <v>84</v>
      </c>
      <c r="AW188" s="13" t="s">
        <v>32</v>
      </c>
      <c r="AX188" s="13" t="s">
        <v>33</v>
      </c>
      <c r="AY188" s="258" t="s">
        <v>164</v>
      </c>
    </row>
    <row r="189" s="2" customFormat="1" ht="37.8" customHeight="1">
      <c r="A189" s="39"/>
      <c r="B189" s="40"/>
      <c r="C189" s="235" t="s">
        <v>276</v>
      </c>
      <c r="D189" s="235" t="s">
        <v>166</v>
      </c>
      <c r="E189" s="236" t="s">
        <v>652</v>
      </c>
      <c r="F189" s="237" t="s">
        <v>653</v>
      </c>
      <c r="G189" s="238" t="s">
        <v>342</v>
      </c>
      <c r="H189" s="239">
        <v>4.1399999999999997</v>
      </c>
      <c r="I189" s="240"/>
      <c r="J189" s="239">
        <f>ROUND(I189*H189,1)</f>
        <v>0</v>
      </c>
      <c r="K189" s="237" t="s">
        <v>169</v>
      </c>
      <c r="L189" s="45"/>
      <c r="M189" s="241" t="s">
        <v>1</v>
      </c>
      <c r="N189" s="242" t="s">
        <v>41</v>
      </c>
      <c r="O189" s="92"/>
      <c r="P189" s="243">
        <f>O189*H189</f>
        <v>0</v>
      </c>
      <c r="Q189" s="243">
        <v>0</v>
      </c>
      <c r="R189" s="243">
        <f>Q189*H189</f>
        <v>0</v>
      </c>
      <c r="S189" s="243">
        <v>0.029999999999999999</v>
      </c>
      <c r="T189" s="244">
        <f>S189*H189</f>
        <v>0.12419999999999999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90</v>
      </c>
      <c r="AT189" s="245" t="s">
        <v>166</v>
      </c>
      <c r="AU189" s="245" t="s">
        <v>84</v>
      </c>
      <c r="AY189" s="18" t="s">
        <v>164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33</v>
      </c>
      <c r="BK189" s="246">
        <f>ROUND(I189*H189,1)</f>
        <v>0</v>
      </c>
      <c r="BL189" s="18" t="s">
        <v>90</v>
      </c>
      <c r="BM189" s="245" t="s">
        <v>654</v>
      </c>
    </row>
    <row r="190" s="2" customFormat="1" ht="44.25" customHeight="1">
      <c r="A190" s="39"/>
      <c r="B190" s="40"/>
      <c r="C190" s="235" t="s">
        <v>282</v>
      </c>
      <c r="D190" s="235" t="s">
        <v>166</v>
      </c>
      <c r="E190" s="236" t="s">
        <v>655</v>
      </c>
      <c r="F190" s="237" t="s">
        <v>656</v>
      </c>
      <c r="G190" s="238" t="s">
        <v>180</v>
      </c>
      <c r="H190" s="239">
        <v>4</v>
      </c>
      <c r="I190" s="240"/>
      <c r="J190" s="239">
        <f>ROUND(I190*H190,1)</f>
        <v>0</v>
      </c>
      <c r="K190" s="237" t="s">
        <v>205</v>
      </c>
      <c r="L190" s="45"/>
      <c r="M190" s="241" t="s">
        <v>1</v>
      </c>
      <c r="N190" s="242" t="s">
        <v>41</v>
      </c>
      <c r="O190" s="92"/>
      <c r="P190" s="243">
        <f>O190*H190</f>
        <v>0</v>
      </c>
      <c r="Q190" s="243">
        <v>0.00147</v>
      </c>
      <c r="R190" s="243">
        <f>Q190*H190</f>
        <v>0.0058799999999999998</v>
      </c>
      <c r="S190" s="243">
        <v>0.039</v>
      </c>
      <c r="T190" s="244">
        <f>S190*H190</f>
        <v>0.156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90</v>
      </c>
      <c r="AT190" s="245" t="s">
        <v>166</v>
      </c>
      <c r="AU190" s="245" t="s">
        <v>84</v>
      </c>
      <c r="AY190" s="18" t="s">
        <v>164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33</v>
      </c>
      <c r="BK190" s="246">
        <f>ROUND(I190*H190,1)</f>
        <v>0</v>
      </c>
      <c r="BL190" s="18" t="s">
        <v>90</v>
      </c>
      <c r="BM190" s="245" t="s">
        <v>657</v>
      </c>
    </row>
    <row r="191" s="13" customFormat="1">
      <c r="A191" s="13"/>
      <c r="B191" s="247"/>
      <c r="C191" s="248"/>
      <c r="D191" s="249" t="s">
        <v>171</v>
      </c>
      <c r="E191" s="250" t="s">
        <v>1</v>
      </c>
      <c r="F191" s="251" t="s">
        <v>658</v>
      </c>
      <c r="G191" s="248"/>
      <c r="H191" s="252">
        <v>4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171</v>
      </c>
      <c r="AU191" s="258" t="s">
        <v>84</v>
      </c>
      <c r="AV191" s="13" t="s">
        <v>84</v>
      </c>
      <c r="AW191" s="13" t="s">
        <v>32</v>
      </c>
      <c r="AX191" s="13" t="s">
        <v>33</v>
      </c>
      <c r="AY191" s="258" t="s">
        <v>164</v>
      </c>
    </row>
    <row r="192" s="2" customFormat="1" ht="24.15" customHeight="1">
      <c r="A192" s="39"/>
      <c r="B192" s="40"/>
      <c r="C192" s="235" t="s">
        <v>290</v>
      </c>
      <c r="D192" s="235" t="s">
        <v>166</v>
      </c>
      <c r="E192" s="236" t="s">
        <v>659</v>
      </c>
      <c r="F192" s="237" t="s">
        <v>660</v>
      </c>
      <c r="G192" s="238" t="s">
        <v>180</v>
      </c>
      <c r="H192" s="239">
        <v>69</v>
      </c>
      <c r="I192" s="240"/>
      <c r="J192" s="239">
        <f>ROUND(I192*H192,1)</f>
        <v>0</v>
      </c>
      <c r="K192" s="237" t="s">
        <v>169</v>
      </c>
      <c r="L192" s="45"/>
      <c r="M192" s="241" t="s">
        <v>1</v>
      </c>
      <c r="N192" s="242" t="s">
        <v>41</v>
      </c>
      <c r="O192" s="92"/>
      <c r="P192" s="243">
        <f>O192*H192</f>
        <v>0</v>
      </c>
      <c r="Q192" s="243">
        <v>1.0000000000000001E-05</v>
      </c>
      <c r="R192" s="243">
        <f>Q192*H192</f>
        <v>0.00069000000000000008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90</v>
      </c>
      <c r="AT192" s="245" t="s">
        <v>166</v>
      </c>
      <c r="AU192" s="245" t="s">
        <v>84</v>
      </c>
      <c r="AY192" s="18" t="s">
        <v>164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33</v>
      </c>
      <c r="BK192" s="246">
        <f>ROUND(I192*H192,1)</f>
        <v>0</v>
      </c>
      <c r="BL192" s="18" t="s">
        <v>90</v>
      </c>
      <c r="BM192" s="245" t="s">
        <v>661</v>
      </c>
    </row>
    <row r="193" s="13" customFormat="1">
      <c r="A193" s="13"/>
      <c r="B193" s="247"/>
      <c r="C193" s="248"/>
      <c r="D193" s="249" t="s">
        <v>171</v>
      </c>
      <c r="E193" s="250" t="s">
        <v>1</v>
      </c>
      <c r="F193" s="251" t="s">
        <v>662</v>
      </c>
      <c r="G193" s="248"/>
      <c r="H193" s="252">
        <v>69</v>
      </c>
      <c r="I193" s="253"/>
      <c r="J193" s="248"/>
      <c r="K193" s="248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171</v>
      </c>
      <c r="AU193" s="258" t="s">
        <v>84</v>
      </c>
      <c r="AV193" s="13" t="s">
        <v>84</v>
      </c>
      <c r="AW193" s="13" t="s">
        <v>32</v>
      </c>
      <c r="AX193" s="13" t="s">
        <v>33</v>
      </c>
      <c r="AY193" s="258" t="s">
        <v>164</v>
      </c>
    </row>
    <row r="194" s="12" customFormat="1" ht="22.8" customHeight="1">
      <c r="A194" s="12"/>
      <c r="B194" s="219"/>
      <c r="C194" s="220"/>
      <c r="D194" s="221" t="s">
        <v>75</v>
      </c>
      <c r="E194" s="233" t="s">
        <v>369</v>
      </c>
      <c r="F194" s="233" t="s">
        <v>370</v>
      </c>
      <c r="G194" s="220"/>
      <c r="H194" s="220"/>
      <c r="I194" s="223"/>
      <c r="J194" s="234">
        <f>BK194</f>
        <v>0</v>
      </c>
      <c r="K194" s="220"/>
      <c r="L194" s="225"/>
      <c r="M194" s="226"/>
      <c r="N194" s="227"/>
      <c r="O194" s="227"/>
      <c r="P194" s="228">
        <f>SUM(P195:P199)</f>
        <v>0</v>
      </c>
      <c r="Q194" s="227"/>
      <c r="R194" s="228">
        <f>SUM(R195:R199)</f>
        <v>0</v>
      </c>
      <c r="S194" s="227"/>
      <c r="T194" s="229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0" t="s">
        <v>33</v>
      </c>
      <c r="AT194" s="231" t="s">
        <v>75</v>
      </c>
      <c r="AU194" s="231" t="s">
        <v>33</v>
      </c>
      <c r="AY194" s="230" t="s">
        <v>164</v>
      </c>
      <c r="BK194" s="232">
        <f>SUM(BK195:BK199)</f>
        <v>0</v>
      </c>
    </row>
    <row r="195" s="2" customFormat="1" ht="37.8" customHeight="1">
      <c r="A195" s="39"/>
      <c r="B195" s="40"/>
      <c r="C195" s="235" t="s">
        <v>298</v>
      </c>
      <c r="D195" s="235" t="s">
        <v>166</v>
      </c>
      <c r="E195" s="236" t="s">
        <v>372</v>
      </c>
      <c r="F195" s="237" t="s">
        <v>373</v>
      </c>
      <c r="G195" s="238" t="s">
        <v>374</v>
      </c>
      <c r="H195" s="239">
        <v>9.3900000000000006</v>
      </c>
      <c r="I195" s="240"/>
      <c r="J195" s="239">
        <f>ROUND(I195*H195,1)</f>
        <v>0</v>
      </c>
      <c r="K195" s="237" t="s">
        <v>214</v>
      </c>
      <c r="L195" s="45"/>
      <c r="M195" s="241" t="s">
        <v>1</v>
      </c>
      <c r="N195" s="242" t="s">
        <v>41</v>
      </c>
      <c r="O195" s="92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5" t="s">
        <v>90</v>
      </c>
      <c r="AT195" s="245" t="s">
        <v>166</v>
      </c>
      <c r="AU195" s="245" t="s">
        <v>84</v>
      </c>
      <c r="AY195" s="18" t="s">
        <v>164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8" t="s">
        <v>33</v>
      </c>
      <c r="BK195" s="246">
        <f>ROUND(I195*H195,1)</f>
        <v>0</v>
      </c>
      <c r="BL195" s="18" t="s">
        <v>90</v>
      </c>
      <c r="BM195" s="245" t="s">
        <v>375</v>
      </c>
    </row>
    <row r="196" s="2" customFormat="1" ht="33" customHeight="1">
      <c r="A196" s="39"/>
      <c r="B196" s="40"/>
      <c r="C196" s="235" t="s">
        <v>302</v>
      </c>
      <c r="D196" s="235" t="s">
        <v>166</v>
      </c>
      <c r="E196" s="236" t="s">
        <v>377</v>
      </c>
      <c r="F196" s="237" t="s">
        <v>378</v>
      </c>
      <c r="G196" s="238" t="s">
        <v>374</v>
      </c>
      <c r="H196" s="239">
        <v>9.3900000000000006</v>
      </c>
      <c r="I196" s="240"/>
      <c r="J196" s="239">
        <f>ROUND(I196*H196,1)</f>
        <v>0</v>
      </c>
      <c r="K196" s="237" t="s">
        <v>214</v>
      </c>
      <c r="L196" s="45"/>
      <c r="M196" s="241" t="s">
        <v>1</v>
      </c>
      <c r="N196" s="242" t="s">
        <v>41</v>
      </c>
      <c r="O196" s="92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90</v>
      </c>
      <c r="AT196" s="245" t="s">
        <v>166</v>
      </c>
      <c r="AU196" s="245" t="s">
        <v>84</v>
      </c>
      <c r="AY196" s="18" t="s">
        <v>164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33</v>
      </c>
      <c r="BK196" s="246">
        <f>ROUND(I196*H196,1)</f>
        <v>0</v>
      </c>
      <c r="BL196" s="18" t="s">
        <v>90</v>
      </c>
      <c r="BM196" s="245" t="s">
        <v>379</v>
      </c>
    </row>
    <row r="197" s="2" customFormat="1" ht="44.25" customHeight="1">
      <c r="A197" s="39"/>
      <c r="B197" s="40"/>
      <c r="C197" s="235" t="s">
        <v>309</v>
      </c>
      <c r="D197" s="235" t="s">
        <v>166</v>
      </c>
      <c r="E197" s="236" t="s">
        <v>381</v>
      </c>
      <c r="F197" s="237" t="s">
        <v>382</v>
      </c>
      <c r="G197" s="238" t="s">
        <v>374</v>
      </c>
      <c r="H197" s="239">
        <v>140.84999999999999</v>
      </c>
      <c r="I197" s="240"/>
      <c r="J197" s="239">
        <f>ROUND(I197*H197,1)</f>
        <v>0</v>
      </c>
      <c r="K197" s="237" t="s">
        <v>214</v>
      </c>
      <c r="L197" s="45"/>
      <c r="M197" s="241" t="s">
        <v>1</v>
      </c>
      <c r="N197" s="242" t="s">
        <v>41</v>
      </c>
      <c r="O197" s="92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90</v>
      </c>
      <c r="AT197" s="245" t="s">
        <v>166</v>
      </c>
      <c r="AU197" s="245" t="s">
        <v>84</v>
      </c>
      <c r="AY197" s="18" t="s">
        <v>164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33</v>
      </c>
      <c r="BK197" s="246">
        <f>ROUND(I197*H197,1)</f>
        <v>0</v>
      </c>
      <c r="BL197" s="18" t="s">
        <v>90</v>
      </c>
      <c r="BM197" s="245" t="s">
        <v>383</v>
      </c>
    </row>
    <row r="198" s="13" customFormat="1">
      <c r="A198" s="13"/>
      <c r="B198" s="247"/>
      <c r="C198" s="248"/>
      <c r="D198" s="249" t="s">
        <v>171</v>
      </c>
      <c r="E198" s="248"/>
      <c r="F198" s="251" t="s">
        <v>663</v>
      </c>
      <c r="G198" s="248"/>
      <c r="H198" s="252">
        <v>140.84999999999999</v>
      </c>
      <c r="I198" s="253"/>
      <c r="J198" s="248"/>
      <c r="K198" s="248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171</v>
      </c>
      <c r="AU198" s="258" t="s">
        <v>84</v>
      </c>
      <c r="AV198" s="13" t="s">
        <v>84</v>
      </c>
      <c r="AW198" s="13" t="s">
        <v>4</v>
      </c>
      <c r="AX198" s="13" t="s">
        <v>33</v>
      </c>
      <c r="AY198" s="258" t="s">
        <v>164</v>
      </c>
    </row>
    <row r="199" s="2" customFormat="1" ht="49.05" customHeight="1">
      <c r="A199" s="39"/>
      <c r="B199" s="40"/>
      <c r="C199" s="235" t="s">
        <v>314</v>
      </c>
      <c r="D199" s="235" t="s">
        <v>166</v>
      </c>
      <c r="E199" s="236" t="s">
        <v>390</v>
      </c>
      <c r="F199" s="237" t="s">
        <v>391</v>
      </c>
      <c r="G199" s="238" t="s">
        <v>374</v>
      </c>
      <c r="H199" s="239">
        <v>9.3900000000000006</v>
      </c>
      <c r="I199" s="240"/>
      <c r="J199" s="239">
        <f>ROUND(I199*H199,1)</f>
        <v>0</v>
      </c>
      <c r="K199" s="237" t="s">
        <v>214</v>
      </c>
      <c r="L199" s="45"/>
      <c r="M199" s="241" t="s">
        <v>1</v>
      </c>
      <c r="N199" s="242" t="s">
        <v>41</v>
      </c>
      <c r="O199" s="92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90</v>
      </c>
      <c r="AT199" s="245" t="s">
        <v>166</v>
      </c>
      <c r="AU199" s="245" t="s">
        <v>84</v>
      </c>
      <c r="AY199" s="18" t="s">
        <v>164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33</v>
      </c>
      <c r="BK199" s="246">
        <f>ROUND(I199*H199,1)</f>
        <v>0</v>
      </c>
      <c r="BL199" s="18" t="s">
        <v>90</v>
      </c>
      <c r="BM199" s="245" t="s">
        <v>392</v>
      </c>
    </row>
    <row r="200" s="12" customFormat="1" ht="22.8" customHeight="1">
      <c r="A200" s="12"/>
      <c r="B200" s="219"/>
      <c r="C200" s="220"/>
      <c r="D200" s="221" t="s">
        <v>75</v>
      </c>
      <c r="E200" s="233" t="s">
        <v>395</v>
      </c>
      <c r="F200" s="233" t="s">
        <v>396</v>
      </c>
      <c r="G200" s="220"/>
      <c r="H200" s="220"/>
      <c r="I200" s="223"/>
      <c r="J200" s="234">
        <f>BK200</f>
        <v>0</v>
      </c>
      <c r="K200" s="220"/>
      <c r="L200" s="225"/>
      <c r="M200" s="226"/>
      <c r="N200" s="227"/>
      <c r="O200" s="227"/>
      <c r="P200" s="228">
        <f>P201</f>
        <v>0</v>
      </c>
      <c r="Q200" s="227"/>
      <c r="R200" s="228">
        <f>R201</f>
        <v>0</v>
      </c>
      <c r="S200" s="227"/>
      <c r="T200" s="229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0" t="s">
        <v>33</v>
      </c>
      <c r="AT200" s="231" t="s">
        <v>75</v>
      </c>
      <c r="AU200" s="231" t="s">
        <v>33</v>
      </c>
      <c r="AY200" s="230" t="s">
        <v>164</v>
      </c>
      <c r="BK200" s="232">
        <f>BK201</f>
        <v>0</v>
      </c>
    </row>
    <row r="201" s="2" customFormat="1" ht="66.75" customHeight="1">
      <c r="A201" s="39"/>
      <c r="B201" s="40"/>
      <c r="C201" s="235" t="s">
        <v>318</v>
      </c>
      <c r="D201" s="235" t="s">
        <v>166</v>
      </c>
      <c r="E201" s="236" t="s">
        <v>398</v>
      </c>
      <c r="F201" s="237" t="s">
        <v>399</v>
      </c>
      <c r="G201" s="238" t="s">
        <v>374</v>
      </c>
      <c r="H201" s="239">
        <v>30.170000000000002</v>
      </c>
      <c r="I201" s="240"/>
      <c r="J201" s="239">
        <f>ROUND(I201*H201,1)</f>
        <v>0</v>
      </c>
      <c r="K201" s="237" t="s">
        <v>169</v>
      </c>
      <c r="L201" s="45"/>
      <c r="M201" s="241" t="s">
        <v>1</v>
      </c>
      <c r="N201" s="242" t="s">
        <v>41</v>
      </c>
      <c r="O201" s="92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90</v>
      </c>
      <c r="AT201" s="245" t="s">
        <v>166</v>
      </c>
      <c r="AU201" s="245" t="s">
        <v>84</v>
      </c>
      <c r="AY201" s="18" t="s">
        <v>164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33</v>
      </c>
      <c r="BK201" s="246">
        <f>ROUND(I201*H201,1)</f>
        <v>0</v>
      </c>
      <c r="BL201" s="18" t="s">
        <v>90</v>
      </c>
      <c r="BM201" s="245" t="s">
        <v>400</v>
      </c>
    </row>
    <row r="202" s="12" customFormat="1" ht="25.92" customHeight="1">
      <c r="A202" s="12"/>
      <c r="B202" s="219"/>
      <c r="C202" s="220"/>
      <c r="D202" s="221" t="s">
        <v>75</v>
      </c>
      <c r="E202" s="222" t="s">
        <v>401</v>
      </c>
      <c r="F202" s="222" t="s">
        <v>402</v>
      </c>
      <c r="G202" s="220"/>
      <c r="H202" s="220"/>
      <c r="I202" s="223"/>
      <c r="J202" s="224">
        <f>BK202</f>
        <v>0</v>
      </c>
      <c r="K202" s="220"/>
      <c r="L202" s="225"/>
      <c r="M202" s="226"/>
      <c r="N202" s="227"/>
      <c r="O202" s="227"/>
      <c r="P202" s="228">
        <f>P203+P206</f>
        <v>0</v>
      </c>
      <c r="Q202" s="227"/>
      <c r="R202" s="228">
        <f>R203+R206</f>
        <v>0.021828</v>
      </c>
      <c r="S202" s="227"/>
      <c r="T202" s="229">
        <f>T203+T206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0" t="s">
        <v>84</v>
      </c>
      <c r="AT202" s="231" t="s">
        <v>75</v>
      </c>
      <c r="AU202" s="231" t="s">
        <v>76</v>
      </c>
      <c r="AY202" s="230" t="s">
        <v>164</v>
      </c>
      <c r="BK202" s="232">
        <f>BK203+BK206</f>
        <v>0</v>
      </c>
    </row>
    <row r="203" s="12" customFormat="1" ht="22.8" customHeight="1">
      <c r="A203" s="12"/>
      <c r="B203" s="219"/>
      <c r="C203" s="220"/>
      <c r="D203" s="221" t="s">
        <v>75</v>
      </c>
      <c r="E203" s="233" t="s">
        <v>664</v>
      </c>
      <c r="F203" s="233" t="s">
        <v>665</v>
      </c>
      <c r="G203" s="220"/>
      <c r="H203" s="220"/>
      <c r="I203" s="223"/>
      <c r="J203" s="234">
        <f>BK203</f>
        <v>0</v>
      </c>
      <c r="K203" s="220"/>
      <c r="L203" s="225"/>
      <c r="M203" s="226"/>
      <c r="N203" s="227"/>
      <c r="O203" s="227"/>
      <c r="P203" s="228">
        <f>SUM(P204:P205)</f>
        <v>0</v>
      </c>
      <c r="Q203" s="227"/>
      <c r="R203" s="228">
        <f>SUM(R204:R205)</f>
        <v>0.01065</v>
      </c>
      <c r="S203" s="227"/>
      <c r="T203" s="229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0" t="s">
        <v>84</v>
      </c>
      <c r="AT203" s="231" t="s">
        <v>75</v>
      </c>
      <c r="AU203" s="231" t="s">
        <v>33</v>
      </c>
      <c r="AY203" s="230" t="s">
        <v>164</v>
      </c>
      <c r="BK203" s="232">
        <f>SUM(BK204:BK205)</f>
        <v>0</v>
      </c>
    </row>
    <row r="204" s="2" customFormat="1" ht="21.75" customHeight="1">
      <c r="A204" s="39"/>
      <c r="B204" s="40"/>
      <c r="C204" s="235" t="s">
        <v>324</v>
      </c>
      <c r="D204" s="235" t="s">
        <v>166</v>
      </c>
      <c r="E204" s="236" t="s">
        <v>666</v>
      </c>
      <c r="F204" s="237" t="s">
        <v>667</v>
      </c>
      <c r="G204" s="238" t="s">
        <v>180</v>
      </c>
      <c r="H204" s="239">
        <v>7.5</v>
      </c>
      <c r="I204" s="240"/>
      <c r="J204" s="239">
        <f>ROUND(I204*H204,1)</f>
        <v>0</v>
      </c>
      <c r="K204" s="237" t="s">
        <v>169</v>
      </c>
      <c r="L204" s="45"/>
      <c r="M204" s="241" t="s">
        <v>1</v>
      </c>
      <c r="N204" s="242" t="s">
        <v>41</v>
      </c>
      <c r="O204" s="92"/>
      <c r="P204" s="243">
        <f>O204*H204</f>
        <v>0</v>
      </c>
      <c r="Q204" s="243">
        <v>0.00142</v>
      </c>
      <c r="R204" s="243">
        <f>Q204*H204</f>
        <v>0.01065</v>
      </c>
      <c r="S204" s="243">
        <v>0</v>
      </c>
      <c r="T204" s="24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5" t="s">
        <v>239</v>
      </c>
      <c r="AT204" s="245" t="s">
        <v>166</v>
      </c>
      <c r="AU204" s="245" t="s">
        <v>84</v>
      </c>
      <c r="AY204" s="18" t="s">
        <v>164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8" t="s">
        <v>33</v>
      </c>
      <c r="BK204" s="246">
        <f>ROUND(I204*H204,1)</f>
        <v>0</v>
      </c>
      <c r="BL204" s="18" t="s">
        <v>239</v>
      </c>
      <c r="BM204" s="245" t="s">
        <v>668</v>
      </c>
    </row>
    <row r="205" s="13" customFormat="1">
      <c r="A205" s="13"/>
      <c r="B205" s="247"/>
      <c r="C205" s="248"/>
      <c r="D205" s="249" t="s">
        <v>171</v>
      </c>
      <c r="E205" s="250" t="s">
        <v>1</v>
      </c>
      <c r="F205" s="251" t="s">
        <v>669</v>
      </c>
      <c r="G205" s="248"/>
      <c r="H205" s="252">
        <v>7.5</v>
      </c>
      <c r="I205" s="253"/>
      <c r="J205" s="248"/>
      <c r="K205" s="248"/>
      <c r="L205" s="254"/>
      <c r="M205" s="255"/>
      <c r="N205" s="256"/>
      <c r="O205" s="256"/>
      <c r="P205" s="256"/>
      <c r="Q205" s="256"/>
      <c r="R205" s="256"/>
      <c r="S205" s="256"/>
      <c r="T205" s="25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8" t="s">
        <v>171</v>
      </c>
      <c r="AU205" s="258" t="s">
        <v>84</v>
      </c>
      <c r="AV205" s="13" t="s">
        <v>84</v>
      </c>
      <c r="AW205" s="13" t="s">
        <v>32</v>
      </c>
      <c r="AX205" s="13" t="s">
        <v>33</v>
      </c>
      <c r="AY205" s="258" t="s">
        <v>164</v>
      </c>
    </row>
    <row r="206" s="12" customFormat="1" ht="22.8" customHeight="1">
      <c r="A206" s="12"/>
      <c r="B206" s="219"/>
      <c r="C206" s="220"/>
      <c r="D206" s="221" t="s">
        <v>75</v>
      </c>
      <c r="E206" s="233" t="s">
        <v>484</v>
      </c>
      <c r="F206" s="233" t="s">
        <v>485</v>
      </c>
      <c r="G206" s="220"/>
      <c r="H206" s="220"/>
      <c r="I206" s="223"/>
      <c r="J206" s="234">
        <f>BK206</f>
        <v>0</v>
      </c>
      <c r="K206" s="220"/>
      <c r="L206" s="225"/>
      <c r="M206" s="226"/>
      <c r="N206" s="227"/>
      <c r="O206" s="227"/>
      <c r="P206" s="228">
        <f>SUM(P207:P209)</f>
        <v>0</v>
      </c>
      <c r="Q206" s="227"/>
      <c r="R206" s="228">
        <f>SUM(R207:R209)</f>
        <v>0.011178</v>
      </c>
      <c r="S206" s="227"/>
      <c r="T206" s="229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0" t="s">
        <v>84</v>
      </c>
      <c r="AT206" s="231" t="s">
        <v>75</v>
      </c>
      <c r="AU206" s="231" t="s">
        <v>33</v>
      </c>
      <c r="AY206" s="230" t="s">
        <v>164</v>
      </c>
      <c r="BK206" s="232">
        <f>SUM(BK207:BK209)</f>
        <v>0</v>
      </c>
    </row>
    <row r="207" s="2" customFormat="1" ht="24.15" customHeight="1">
      <c r="A207" s="39"/>
      <c r="B207" s="40"/>
      <c r="C207" s="235" t="s">
        <v>330</v>
      </c>
      <c r="D207" s="235" t="s">
        <v>166</v>
      </c>
      <c r="E207" s="236" t="s">
        <v>670</v>
      </c>
      <c r="F207" s="237" t="s">
        <v>671</v>
      </c>
      <c r="G207" s="238" t="s">
        <v>98</v>
      </c>
      <c r="H207" s="239">
        <v>20.699999999999999</v>
      </c>
      <c r="I207" s="240"/>
      <c r="J207" s="239">
        <f>ROUND(I207*H207,1)</f>
        <v>0</v>
      </c>
      <c r="K207" s="237" t="s">
        <v>214</v>
      </c>
      <c r="L207" s="45"/>
      <c r="M207" s="241" t="s">
        <v>1</v>
      </c>
      <c r="N207" s="242" t="s">
        <v>41</v>
      </c>
      <c r="O207" s="92"/>
      <c r="P207" s="243">
        <f>O207*H207</f>
        <v>0</v>
      </c>
      <c r="Q207" s="243">
        <v>0.00021000000000000001</v>
      </c>
      <c r="R207" s="243">
        <f>Q207*H207</f>
        <v>0.0043470000000000002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239</v>
      </c>
      <c r="AT207" s="245" t="s">
        <v>166</v>
      </c>
      <c r="AU207" s="245" t="s">
        <v>84</v>
      </c>
      <c r="AY207" s="18" t="s">
        <v>164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33</v>
      </c>
      <c r="BK207" s="246">
        <f>ROUND(I207*H207,1)</f>
        <v>0</v>
      </c>
      <c r="BL207" s="18" t="s">
        <v>239</v>
      </c>
      <c r="BM207" s="245" t="s">
        <v>672</v>
      </c>
    </row>
    <row r="208" s="13" customFormat="1">
      <c r="A208" s="13"/>
      <c r="B208" s="247"/>
      <c r="C208" s="248"/>
      <c r="D208" s="249" t="s">
        <v>171</v>
      </c>
      <c r="E208" s="250" t="s">
        <v>1</v>
      </c>
      <c r="F208" s="251" t="s">
        <v>673</v>
      </c>
      <c r="G208" s="248"/>
      <c r="H208" s="252">
        <v>20.699999999999999</v>
      </c>
      <c r="I208" s="253"/>
      <c r="J208" s="248"/>
      <c r="K208" s="248"/>
      <c r="L208" s="254"/>
      <c r="M208" s="255"/>
      <c r="N208" s="256"/>
      <c r="O208" s="256"/>
      <c r="P208" s="256"/>
      <c r="Q208" s="256"/>
      <c r="R208" s="256"/>
      <c r="S208" s="256"/>
      <c r="T208" s="25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8" t="s">
        <v>171</v>
      </c>
      <c r="AU208" s="258" t="s">
        <v>84</v>
      </c>
      <c r="AV208" s="13" t="s">
        <v>84</v>
      </c>
      <c r="AW208" s="13" t="s">
        <v>32</v>
      </c>
      <c r="AX208" s="13" t="s">
        <v>33</v>
      </c>
      <c r="AY208" s="258" t="s">
        <v>164</v>
      </c>
    </row>
    <row r="209" s="2" customFormat="1" ht="24.15" customHeight="1">
      <c r="A209" s="39"/>
      <c r="B209" s="40"/>
      <c r="C209" s="235" t="s">
        <v>334</v>
      </c>
      <c r="D209" s="235" t="s">
        <v>166</v>
      </c>
      <c r="E209" s="236" t="s">
        <v>674</v>
      </c>
      <c r="F209" s="237" t="s">
        <v>675</v>
      </c>
      <c r="G209" s="238" t="s">
        <v>98</v>
      </c>
      <c r="H209" s="239">
        <v>20.699999999999999</v>
      </c>
      <c r="I209" s="240"/>
      <c r="J209" s="239">
        <f>ROUND(I209*H209,1)</f>
        <v>0</v>
      </c>
      <c r="K209" s="237" t="s">
        <v>214</v>
      </c>
      <c r="L209" s="45"/>
      <c r="M209" s="241" t="s">
        <v>1</v>
      </c>
      <c r="N209" s="242" t="s">
        <v>41</v>
      </c>
      <c r="O209" s="92"/>
      <c r="P209" s="243">
        <f>O209*H209</f>
        <v>0</v>
      </c>
      <c r="Q209" s="243">
        <v>0.00033</v>
      </c>
      <c r="R209" s="243">
        <f>Q209*H209</f>
        <v>0.0068309999999999994</v>
      </c>
      <c r="S209" s="243">
        <v>0</v>
      </c>
      <c r="T209" s="24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5" t="s">
        <v>239</v>
      </c>
      <c r="AT209" s="245" t="s">
        <v>166</v>
      </c>
      <c r="AU209" s="245" t="s">
        <v>84</v>
      </c>
      <c r="AY209" s="18" t="s">
        <v>164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8" t="s">
        <v>33</v>
      </c>
      <c r="BK209" s="246">
        <f>ROUND(I209*H209,1)</f>
        <v>0</v>
      </c>
      <c r="BL209" s="18" t="s">
        <v>239</v>
      </c>
      <c r="BM209" s="245" t="s">
        <v>676</v>
      </c>
    </row>
    <row r="210" s="12" customFormat="1" ht="25.92" customHeight="1">
      <c r="A210" s="12"/>
      <c r="B210" s="219"/>
      <c r="C210" s="220"/>
      <c r="D210" s="221" t="s">
        <v>75</v>
      </c>
      <c r="E210" s="222" t="s">
        <v>549</v>
      </c>
      <c r="F210" s="222" t="s">
        <v>550</v>
      </c>
      <c r="G210" s="220"/>
      <c r="H210" s="220"/>
      <c r="I210" s="223"/>
      <c r="J210" s="224">
        <f>BK210</f>
        <v>0</v>
      </c>
      <c r="K210" s="220"/>
      <c r="L210" s="225"/>
      <c r="M210" s="226"/>
      <c r="N210" s="227"/>
      <c r="O210" s="227"/>
      <c r="P210" s="228">
        <f>P211</f>
        <v>0</v>
      </c>
      <c r="Q210" s="227"/>
      <c r="R210" s="228">
        <f>R211</f>
        <v>0</v>
      </c>
      <c r="S210" s="227"/>
      <c r="T210" s="229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0" t="s">
        <v>90</v>
      </c>
      <c r="AT210" s="231" t="s">
        <v>75</v>
      </c>
      <c r="AU210" s="231" t="s">
        <v>76</v>
      </c>
      <c r="AY210" s="230" t="s">
        <v>164</v>
      </c>
      <c r="BK210" s="232">
        <f>BK211</f>
        <v>0</v>
      </c>
    </row>
    <row r="211" s="2" customFormat="1" ht="24.15" customHeight="1">
      <c r="A211" s="39"/>
      <c r="B211" s="40"/>
      <c r="C211" s="235" t="s">
        <v>339</v>
      </c>
      <c r="D211" s="235" t="s">
        <v>166</v>
      </c>
      <c r="E211" s="236" t="s">
        <v>552</v>
      </c>
      <c r="F211" s="237" t="s">
        <v>553</v>
      </c>
      <c r="G211" s="238" t="s">
        <v>554</v>
      </c>
      <c r="H211" s="239">
        <v>15</v>
      </c>
      <c r="I211" s="240"/>
      <c r="J211" s="239">
        <f>ROUND(I211*H211,1)</f>
        <v>0</v>
      </c>
      <c r="K211" s="237" t="s">
        <v>205</v>
      </c>
      <c r="L211" s="45"/>
      <c r="M211" s="300" t="s">
        <v>1</v>
      </c>
      <c r="N211" s="301" t="s">
        <v>41</v>
      </c>
      <c r="O211" s="302"/>
      <c r="P211" s="303">
        <f>O211*H211</f>
        <v>0</v>
      </c>
      <c r="Q211" s="303">
        <v>0</v>
      </c>
      <c r="R211" s="303">
        <f>Q211*H211</f>
        <v>0</v>
      </c>
      <c r="S211" s="303">
        <v>0</v>
      </c>
      <c r="T211" s="30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5" t="s">
        <v>555</v>
      </c>
      <c r="AT211" s="245" t="s">
        <v>166</v>
      </c>
      <c r="AU211" s="245" t="s">
        <v>33</v>
      </c>
      <c r="AY211" s="18" t="s">
        <v>164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8" t="s">
        <v>33</v>
      </c>
      <c r="BK211" s="246">
        <f>ROUND(I211*H211,1)</f>
        <v>0</v>
      </c>
      <c r="BL211" s="18" t="s">
        <v>555</v>
      </c>
      <c r="BM211" s="245" t="s">
        <v>677</v>
      </c>
    </row>
    <row r="212" s="2" customFormat="1" ht="6.96" customHeight="1">
      <c r="A212" s="39"/>
      <c r="B212" s="67"/>
      <c r="C212" s="68"/>
      <c r="D212" s="68"/>
      <c r="E212" s="68"/>
      <c r="F212" s="68"/>
      <c r="G212" s="68"/>
      <c r="H212" s="68"/>
      <c r="I212" s="68"/>
      <c r="J212" s="68"/>
      <c r="K212" s="68"/>
      <c r="L212" s="45"/>
      <c r="M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</row>
  </sheetData>
  <sheetProtection sheet="1" autoFilter="0" formatColumns="0" formatRows="0" objects="1" scenarios="1" spinCount="100000" saltValue="L2UkfpHi7QMsYgj+TLgUVcJ4mKSIIHJ4V5gcsRCnai+umuED0chipkxi2McuL4P7NQZcDREorUoxIEshfNrNDQ==" hashValue="Ui4lrmTIuTWsyYy9e7hRT9MKHYl3uKHcz4/XP9nNBmrl+xOcZEU6RBVD3Rc5cDf9QKze9622+v3bpOIBmvEIhw==" algorithmName="SHA-512" password="CC35"/>
  <autoFilter ref="C137:K211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7" t="s">
        <v>678</v>
      </c>
      <c r="BA2" s="137" t="s">
        <v>679</v>
      </c>
      <c r="BB2" s="137" t="s">
        <v>98</v>
      </c>
      <c r="BC2" s="137" t="s">
        <v>680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  <c r="AZ3" s="137" t="s">
        <v>681</v>
      </c>
      <c r="BA3" s="137" t="s">
        <v>682</v>
      </c>
      <c r="BB3" s="137" t="s">
        <v>98</v>
      </c>
      <c r="BC3" s="137" t="s">
        <v>683</v>
      </c>
      <c r="BD3" s="137" t="s">
        <v>87</v>
      </c>
    </row>
    <row r="4" s="1" customFormat="1" ht="24.96" customHeight="1">
      <c r="B4" s="21"/>
      <c r="D4" s="140" t="s">
        <v>103</v>
      </c>
      <c r="L4" s="21"/>
      <c r="M4" s="141" t="s">
        <v>11</v>
      </c>
      <c r="AT4" s="18" t="s">
        <v>4</v>
      </c>
      <c r="AZ4" s="137" t="s">
        <v>107</v>
      </c>
      <c r="BA4" s="137" t="s">
        <v>108</v>
      </c>
      <c r="BB4" s="137" t="s">
        <v>98</v>
      </c>
      <c r="BC4" s="137" t="s">
        <v>684</v>
      </c>
      <c r="BD4" s="137" t="s">
        <v>87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SAKO Brno - Oprava haly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685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28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5" t="s">
        <v>118</v>
      </c>
      <c r="E30" s="39"/>
      <c r="F30" s="39"/>
      <c r="G30" s="39"/>
      <c r="H30" s="39"/>
      <c r="I30" s="39"/>
      <c r="J30" s="15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3" t="s">
        <v>119</v>
      </c>
      <c r="E31" s="39"/>
      <c r="F31" s="39"/>
      <c r="G31" s="39"/>
      <c r="H31" s="39"/>
      <c r="I31" s="39"/>
      <c r="J31" s="152">
        <f>J109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36</v>
      </c>
      <c r="E32" s="39"/>
      <c r="F32" s="39"/>
      <c r="G32" s="39"/>
      <c r="H32" s="39"/>
      <c r="I32" s="39"/>
      <c r="J32" s="155">
        <f>ROUND(J30 + J31, 0)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1"/>
      <c r="E33" s="151"/>
      <c r="F33" s="151"/>
      <c r="G33" s="151"/>
      <c r="H33" s="151"/>
      <c r="I33" s="151"/>
      <c r="J33" s="151"/>
      <c r="K33" s="15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38</v>
      </c>
      <c r="G34" s="39"/>
      <c r="H34" s="39"/>
      <c r="I34" s="156" t="s">
        <v>37</v>
      </c>
      <c r="J34" s="156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40</v>
      </c>
      <c r="E35" s="142" t="s">
        <v>41</v>
      </c>
      <c r="F35" s="158">
        <f>ROUND((SUM(BE109:BE116) + SUM(BE136:BE223)),  0)</f>
        <v>0</v>
      </c>
      <c r="G35" s="39"/>
      <c r="H35" s="39"/>
      <c r="I35" s="159">
        <v>0.20999999999999999</v>
      </c>
      <c r="J35" s="158">
        <f>ROUND(((SUM(BE109:BE116) + SUM(BE136:BE223))*I35),  0)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2" t="s">
        <v>42</v>
      </c>
      <c r="F36" s="158">
        <f>ROUND((SUM(BF109:BF116) + SUM(BF136:BF223)),  0)</f>
        <v>0</v>
      </c>
      <c r="G36" s="39"/>
      <c r="H36" s="39"/>
      <c r="I36" s="159">
        <v>0.12</v>
      </c>
      <c r="J36" s="158">
        <f>ROUND(((SUM(BF109:BF116) + SUM(BF136:BF223))*I36),  0)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8">
        <f>ROUND((SUM(BG109:BG116) + SUM(BG136:BG223)),  0)</f>
        <v>0</v>
      </c>
      <c r="G37" s="39"/>
      <c r="H37" s="39"/>
      <c r="I37" s="159">
        <v>0.20999999999999999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2" t="s">
        <v>44</v>
      </c>
      <c r="F38" s="158">
        <f>ROUND((SUM(BH109:BH116) + SUM(BH136:BH223)),  0)</f>
        <v>0</v>
      </c>
      <c r="G38" s="39"/>
      <c r="H38" s="39"/>
      <c r="I38" s="159">
        <v>0.12</v>
      </c>
      <c r="J38" s="15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2" t="s">
        <v>45</v>
      </c>
      <c r="F39" s="158">
        <f>ROUND((SUM(BI109:BI116) + SUM(BI136:BI223)),  0)</f>
        <v>0</v>
      </c>
      <c r="G39" s="39"/>
      <c r="H39" s="39"/>
      <c r="I39" s="159">
        <v>0</v>
      </c>
      <c r="J39" s="15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7" t="s">
        <v>49</v>
      </c>
      <c r="E50" s="168"/>
      <c r="F50" s="168"/>
      <c r="G50" s="167" t="s">
        <v>50</v>
      </c>
      <c r="H50" s="168"/>
      <c r="I50" s="168"/>
      <c r="J50" s="168"/>
      <c r="K50" s="168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0"/>
      <c r="J61" s="172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7" t="s">
        <v>53</v>
      </c>
      <c r="E65" s="173"/>
      <c r="F65" s="173"/>
      <c r="G65" s="167" t="s">
        <v>54</v>
      </c>
      <c r="H65" s="173"/>
      <c r="I65" s="173"/>
      <c r="J65" s="173"/>
      <c r="K65" s="17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0"/>
      <c r="J76" s="172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8" t="str">
        <f>E7</f>
        <v>SAKO Brno - Oprava haly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3 - Oprava fasády a venkovní opravy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9" t="s">
        <v>121</v>
      </c>
      <c r="D94" s="180"/>
      <c r="E94" s="180"/>
      <c r="F94" s="180"/>
      <c r="G94" s="180"/>
      <c r="H94" s="180"/>
      <c r="I94" s="180"/>
      <c r="J94" s="181" t="s">
        <v>122</v>
      </c>
      <c r="K94" s="18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2" t="s">
        <v>123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hidden="1" s="9" customFormat="1" ht="24.96" customHeight="1">
      <c r="A97" s="9"/>
      <c r="B97" s="183"/>
      <c r="C97" s="184"/>
      <c r="D97" s="185" t="s">
        <v>125</v>
      </c>
      <c r="E97" s="186"/>
      <c r="F97" s="186"/>
      <c r="G97" s="186"/>
      <c r="H97" s="186"/>
      <c r="I97" s="186"/>
      <c r="J97" s="187">
        <f>J137</f>
        <v>0</v>
      </c>
      <c r="K97" s="184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9"/>
      <c r="C98" s="190"/>
      <c r="D98" s="191" t="s">
        <v>127</v>
      </c>
      <c r="E98" s="192"/>
      <c r="F98" s="192"/>
      <c r="G98" s="192"/>
      <c r="H98" s="192"/>
      <c r="I98" s="192"/>
      <c r="J98" s="193">
        <f>J138</f>
        <v>0</v>
      </c>
      <c r="K98" s="190"/>
      <c r="L98" s="19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J172</f>
        <v>0</v>
      </c>
      <c r="K99" s="190"/>
      <c r="L99" s="19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9"/>
      <c r="C100" s="190"/>
      <c r="D100" s="191" t="s">
        <v>129</v>
      </c>
      <c r="E100" s="192"/>
      <c r="F100" s="192"/>
      <c r="G100" s="192"/>
      <c r="H100" s="192"/>
      <c r="I100" s="192"/>
      <c r="J100" s="193">
        <f>J193</f>
        <v>0</v>
      </c>
      <c r="K100" s="190"/>
      <c r="L100" s="19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9"/>
      <c r="C101" s="190"/>
      <c r="D101" s="191" t="s">
        <v>130</v>
      </c>
      <c r="E101" s="192"/>
      <c r="F101" s="192"/>
      <c r="G101" s="192"/>
      <c r="H101" s="192"/>
      <c r="I101" s="192"/>
      <c r="J101" s="193">
        <f>J199</f>
        <v>0</v>
      </c>
      <c r="K101" s="190"/>
      <c r="L101" s="19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3"/>
      <c r="C102" s="184"/>
      <c r="D102" s="185" t="s">
        <v>131</v>
      </c>
      <c r="E102" s="186"/>
      <c r="F102" s="186"/>
      <c r="G102" s="186"/>
      <c r="H102" s="186"/>
      <c r="I102" s="186"/>
      <c r="J102" s="187">
        <f>J201</f>
        <v>0</v>
      </c>
      <c r="K102" s="184"/>
      <c r="L102" s="18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9"/>
      <c r="C103" s="190"/>
      <c r="D103" s="191" t="s">
        <v>132</v>
      </c>
      <c r="E103" s="192"/>
      <c r="F103" s="192"/>
      <c r="G103" s="192"/>
      <c r="H103" s="192"/>
      <c r="I103" s="192"/>
      <c r="J103" s="193">
        <f>J202</f>
        <v>0</v>
      </c>
      <c r="K103" s="190"/>
      <c r="L103" s="19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9"/>
      <c r="C104" s="190"/>
      <c r="D104" s="191" t="s">
        <v>134</v>
      </c>
      <c r="E104" s="192"/>
      <c r="F104" s="192"/>
      <c r="G104" s="192"/>
      <c r="H104" s="192"/>
      <c r="I104" s="192"/>
      <c r="J104" s="193">
        <f>J212</f>
        <v>0</v>
      </c>
      <c r="K104" s="190"/>
      <c r="L104" s="19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9"/>
      <c r="C105" s="190"/>
      <c r="D105" s="191" t="s">
        <v>135</v>
      </c>
      <c r="E105" s="192"/>
      <c r="F105" s="192"/>
      <c r="G105" s="192"/>
      <c r="H105" s="192"/>
      <c r="I105" s="192"/>
      <c r="J105" s="193">
        <f>J218</f>
        <v>0</v>
      </c>
      <c r="K105" s="190"/>
      <c r="L105" s="19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3"/>
      <c r="C106" s="184"/>
      <c r="D106" s="185" t="s">
        <v>138</v>
      </c>
      <c r="E106" s="186"/>
      <c r="F106" s="186"/>
      <c r="G106" s="186"/>
      <c r="H106" s="186"/>
      <c r="I106" s="186"/>
      <c r="J106" s="187">
        <f>J222</f>
        <v>0</v>
      </c>
      <c r="K106" s="184"/>
      <c r="L106" s="18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29.28" customHeight="1">
      <c r="A109" s="39"/>
      <c r="B109" s="40"/>
      <c r="C109" s="182" t="s">
        <v>139</v>
      </c>
      <c r="D109" s="41"/>
      <c r="E109" s="41"/>
      <c r="F109" s="41"/>
      <c r="G109" s="41"/>
      <c r="H109" s="41"/>
      <c r="I109" s="41"/>
      <c r="J109" s="195">
        <f>ROUND(J110 + J111 + J112 + J113 + J114 + J115,0)</f>
        <v>0</v>
      </c>
      <c r="K109" s="41"/>
      <c r="L109" s="64"/>
      <c r="N109" s="196" t="s">
        <v>40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18" customHeight="1">
      <c r="A110" s="39"/>
      <c r="B110" s="40"/>
      <c r="C110" s="41"/>
      <c r="D110" s="197" t="s">
        <v>140</v>
      </c>
      <c r="E110" s="198"/>
      <c r="F110" s="198"/>
      <c r="G110" s="41"/>
      <c r="H110" s="41"/>
      <c r="I110" s="41"/>
      <c r="J110" s="199">
        <v>0</v>
      </c>
      <c r="K110" s="41"/>
      <c r="L110" s="200"/>
      <c r="M110" s="201"/>
      <c r="N110" s="202" t="s">
        <v>41</v>
      </c>
      <c r="O110" s="201"/>
      <c r="P110" s="201"/>
      <c r="Q110" s="201"/>
      <c r="R110" s="201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1"/>
      <c r="AG110" s="201"/>
      <c r="AH110" s="201"/>
      <c r="AI110" s="201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1"/>
      <c r="AV110" s="201"/>
      <c r="AW110" s="201"/>
      <c r="AX110" s="201"/>
      <c r="AY110" s="204" t="s">
        <v>141</v>
      </c>
      <c r="AZ110" s="201"/>
      <c r="BA110" s="201"/>
      <c r="BB110" s="201"/>
      <c r="BC110" s="201"/>
      <c r="BD110" s="201"/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204" t="s">
        <v>33</v>
      </c>
      <c r="BK110" s="201"/>
      <c r="BL110" s="201"/>
      <c r="BM110" s="201"/>
    </row>
    <row r="111" hidden="1" s="2" customFormat="1" ht="18" customHeight="1">
      <c r="A111" s="39"/>
      <c r="B111" s="40"/>
      <c r="C111" s="41"/>
      <c r="D111" s="197" t="s">
        <v>142</v>
      </c>
      <c r="E111" s="198"/>
      <c r="F111" s="198"/>
      <c r="G111" s="41"/>
      <c r="H111" s="41"/>
      <c r="I111" s="41"/>
      <c r="J111" s="199">
        <v>0</v>
      </c>
      <c r="K111" s="41"/>
      <c r="L111" s="200"/>
      <c r="M111" s="201"/>
      <c r="N111" s="202" t="s">
        <v>41</v>
      </c>
      <c r="O111" s="201"/>
      <c r="P111" s="201"/>
      <c r="Q111" s="201"/>
      <c r="R111" s="201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1"/>
      <c r="AG111" s="201"/>
      <c r="AH111" s="201"/>
      <c r="AI111" s="201"/>
      <c r="AJ111" s="201"/>
      <c r="AK111" s="201"/>
      <c r="AL111" s="201"/>
      <c r="AM111" s="201"/>
      <c r="AN111" s="201"/>
      <c r="AO111" s="201"/>
      <c r="AP111" s="201"/>
      <c r="AQ111" s="201"/>
      <c r="AR111" s="201"/>
      <c r="AS111" s="201"/>
      <c r="AT111" s="201"/>
      <c r="AU111" s="201"/>
      <c r="AV111" s="201"/>
      <c r="AW111" s="201"/>
      <c r="AX111" s="201"/>
      <c r="AY111" s="204" t="s">
        <v>141</v>
      </c>
      <c r="AZ111" s="201"/>
      <c r="BA111" s="201"/>
      <c r="BB111" s="201"/>
      <c r="BC111" s="201"/>
      <c r="BD111" s="201"/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204" t="s">
        <v>33</v>
      </c>
      <c r="BK111" s="201"/>
      <c r="BL111" s="201"/>
      <c r="BM111" s="201"/>
    </row>
    <row r="112" hidden="1" s="2" customFormat="1" ht="18" customHeight="1">
      <c r="A112" s="39"/>
      <c r="B112" s="40"/>
      <c r="C112" s="41"/>
      <c r="D112" s="197" t="s">
        <v>143</v>
      </c>
      <c r="E112" s="198"/>
      <c r="F112" s="198"/>
      <c r="G112" s="41"/>
      <c r="H112" s="41"/>
      <c r="I112" s="41"/>
      <c r="J112" s="199">
        <v>0</v>
      </c>
      <c r="K112" s="41"/>
      <c r="L112" s="200"/>
      <c r="M112" s="201"/>
      <c r="N112" s="202" t="s">
        <v>41</v>
      </c>
      <c r="O112" s="201"/>
      <c r="P112" s="201"/>
      <c r="Q112" s="201"/>
      <c r="R112" s="201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4" t="s">
        <v>141</v>
      </c>
      <c r="AZ112" s="201"/>
      <c r="BA112" s="201"/>
      <c r="BB112" s="201"/>
      <c r="BC112" s="201"/>
      <c r="BD112" s="201"/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204" t="s">
        <v>33</v>
      </c>
      <c r="BK112" s="201"/>
      <c r="BL112" s="201"/>
      <c r="BM112" s="201"/>
    </row>
    <row r="113" hidden="1" s="2" customFormat="1" ht="18" customHeight="1">
      <c r="A113" s="39"/>
      <c r="B113" s="40"/>
      <c r="C113" s="41"/>
      <c r="D113" s="197" t="s">
        <v>144</v>
      </c>
      <c r="E113" s="198"/>
      <c r="F113" s="198"/>
      <c r="G113" s="41"/>
      <c r="H113" s="41"/>
      <c r="I113" s="41"/>
      <c r="J113" s="199">
        <v>0</v>
      </c>
      <c r="K113" s="41"/>
      <c r="L113" s="200"/>
      <c r="M113" s="201"/>
      <c r="N113" s="202" t="s">
        <v>41</v>
      </c>
      <c r="O113" s="201"/>
      <c r="P113" s="201"/>
      <c r="Q113" s="201"/>
      <c r="R113" s="201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4" t="s">
        <v>141</v>
      </c>
      <c r="AZ113" s="201"/>
      <c r="BA113" s="201"/>
      <c r="BB113" s="201"/>
      <c r="BC113" s="201"/>
      <c r="BD113" s="201"/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04" t="s">
        <v>33</v>
      </c>
      <c r="BK113" s="201"/>
      <c r="BL113" s="201"/>
      <c r="BM113" s="201"/>
    </row>
    <row r="114" hidden="1" s="2" customFormat="1" ht="18" customHeight="1">
      <c r="A114" s="39"/>
      <c r="B114" s="40"/>
      <c r="C114" s="41"/>
      <c r="D114" s="197" t="s">
        <v>145</v>
      </c>
      <c r="E114" s="198"/>
      <c r="F114" s="198"/>
      <c r="G114" s="41"/>
      <c r="H114" s="41"/>
      <c r="I114" s="41"/>
      <c r="J114" s="199">
        <v>0</v>
      </c>
      <c r="K114" s="41"/>
      <c r="L114" s="200"/>
      <c r="M114" s="201"/>
      <c r="N114" s="202" t="s">
        <v>41</v>
      </c>
      <c r="O114" s="201"/>
      <c r="P114" s="201"/>
      <c r="Q114" s="201"/>
      <c r="R114" s="201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4" t="s">
        <v>141</v>
      </c>
      <c r="AZ114" s="201"/>
      <c r="BA114" s="201"/>
      <c r="BB114" s="201"/>
      <c r="BC114" s="201"/>
      <c r="BD114" s="201"/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204" t="s">
        <v>33</v>
      </c>
      <c r="BK114" s="201"/>
      <c r="BL114" s="201"/>
      <c r="BM114" s="201"/>
    </row>
    <row r="115" hidden="1" s="2" customFormat="1" ht="18" customHeight="1">
      <c r="A115" s="39"/>
      <c r="B115" s="40"/>
      <c r="C115" s="41"/>
      <c r="D115" s="198" t="s">
        <v>146</v>
      </c>
      <c r="E115" s="41"/>
      <c r="F115" s="41"/>
      <c r="G115" s="41"/>
      <c r="H115" s="41"/>
      <c r="I115" s="41"/>
      <c r="J115" s="199">
        <f>ROUND(J30*T115,0)</f>
        <v>0</v>
      </c>
      <c r="K115" s="41"/>
      <c r="L115" s="200"/>
      <c r="M115" s="201"/>
      <c r="N115" s="202" t="s">
        <v>41</v>
      </c>
      <c r="O115" s="201"/>
      <c r="P115" s="201"/>
      <c r="Q115" s="201"/>
      <c r="R115" s="201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1"/>
      <c r="AG115" s="201"/>
      <c r="AH115" s="201"/>
      <c r="AI115" s="201"/>
      <c r="AJ115" s="201"/>
      <c r="AK115" s="201"/>
      <c r="AL115" s="201"/>
      <c r="AM115" s="201"/>
      <c r="AN115" s="201"/>
      <c r="AO115" s="201"/>
      <c r="AP115" s="201"/>
      <c r="AQ115" s="201"/>
      <c r="AR115" s="201"/>
      <c r="AS115" s="201"/>
      <c r="AT115" s="201"/>
      <c r="AU115" s="201"/>
      <c r="AV115" s="201"/>
      <c r="AW115" s="201"/>
      <c r="AX115" s="201"/>
      <c r="AY115" s="204" t="s">
        <v>147</v>
      </c>
      <c r="AZ115" s="201"/>
      <c r="BA115" s="201"/>
      <c r="BB115" s="201"/>
      <c r="BC115" s="201"/>
      <c r="BD115" s="201"/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204" t="s">
        <v>33</v>
      </c>
      <c r="BK115" s="201"/>
      <c r="BL115" s="201"/>
      <c r="BM115" s="201"/>
    </row>
    <row r="116" hidden="1" s="2" customForma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hidden="1" s="2" customFormat="1" ht="29.28" customHeight="1">
      <c r="A117" s="39"/>
      <c r="B117" s="40"/>
      <c r="C117" s="206" t="s">
        <v>148</v>
      </c>
      <c r="D117" s="180"/>
      <c r="E117" s="180"/>
      <c r="F117" s="180"/>
      <c r="G117" s="180"/>
      <c r="H117" s="180"/>
      <c r="I117" s="180"/>
      <c r="J117" s="207">
        <f>ROUND(J96+J109,0)</f>
        <v>0</v>
      </c>
      <c r="K117" s="18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hidden="1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hidden="1"/>
    <row r="120" hidden="1"/>
    <row r="121" hidden="1"/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149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8" t="str">
        <f>E7</f>
        <v>SAKO Brno - Oprava haly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3 - Oprava fasády a venkovní opravy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 xml:space="preserve"> </v>
      </c>
      <c r="G130" s="41"/>
      <c r="H130" s="41"/>
      <c r="I130" s="33" t="s">
        <v>22</v>
      </c>
      <c r="J130" s="80" t="str">
        <f>IF(J12="","",J12)</f>
        <v>25. 7. 2025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26</v>
      </c>
      <c r="D132" s="41"/>
      <c r="E132" s="41"/>
      <c r="F132" s="28" t="str">
        <f>E15</f>
        <v xml:space="preserve"> </v>
      </c>
      <c r="G132" s="41"/>
      <c r="H132" s="41"/>
      <c r="I132" s="33" t="s">
        <v>31</v>
      </c>
      <c r="J132" s="37" t="str">
        <f>E21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29</v>
      </c>
      <c r="D133" s="41"/>
      <c r="E133" s="41"/>
      <c r="F133" s="28" t="str">
        <f>IF(E18="","",E18)</f>
        <v>Vyplň údaj</v>
      </c>
      <c r="G133" s="41"/>
      <c r="H133" s="41"/>
      <c r="I133" s="33" t="s">
        <v>34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8"/>
      <c r="B135" s="209"/>
      <c r="C135" s="210" t="s">
        <v>150</v>
      </c>
      <c r="D135" s="211" t="s">
        <v>61</v>
      </c>
      <c r="E135" s="211" t="s">
        <v>57</v>
      </c>
      <c r="F135" s="211" t="s">
        <v>58</v>
      </c>
      <c r="G135" s="211" t="s">
        <v>151</v>
      </c>
      <c r="H135" s="211" t="s">
        <v>152</v>
      </c>
      <c r="I135" s="211" t="s">
        <v>153</v>
      </c>
      <c r="J135" s="211" t="s">
        <v>122</v>
      </c>
      <c r="K135" s="212" t="s">
        <v>154</v>
      </c>
      <c r="L135" s="213"/>
      <c r="M135" s="101" t="s">
        <v>1</v>
      </c>
      <c r="N135" s="102" t="s">
        <v>40</v>
      </c>
      <c r="O135" s="102" t="s">
        <v>155</v>
      </c>
      <c r="P135" s="102" t="s">
        <v>156</v>
      </c>
      <c r="Q135" s="102" t="s">
        <v>157</v>
      </c>
      <c r="R135" s="102" t="s">
        <v>158</v>
      </c>
      <c r="S135" s="102" t="s">
        <v>159</v>
      </c>
      <c r="T135" s="103" t="s">
        <v>160</v>
      </c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</row>
    <row r="136" s="2" customFormat="1" ht="22.8" customHeight="1">
      <c r="A136" s="39"/>
      <c r="B136" s="40"/>
      <c r="C136" s="108" t="s">
        <v>161</v>
      </c>
      <c r="D136" s="41"/>
      <c r="E136" s="41"/>
      <c r="F136" s="41"/>
      <c r="G136" s="41"/>
      <c r="H136" s="41"/>
      <c r="I136" s="41"/>
      <c r="J136" s="214">
        <f>BK136</f>
        <v>0</v>
      </c>
      <c r="K136" s="41"/>
      <c r="L136" s="45"/>
      <c r="M136" s="104"/>
      <c r="N136" s="215"/>
      <c r="O136" s="105"/>
      <c r="P136" s="216">
        <f>P137+P201+P222</f>
        <v>0</v>
      </c>
      <c r="Q136" s="105"/>
      <c r="R136" s="216">
        <f>R137+R201+R222</f>
        <v>22.018089700000001</v>
      </c>
      <c r="S136" s="105"/>
      <c r="T136" s="217">
        <f>T137+T201+T222</f>
        <v>22.062144999999997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124</v>
      </c>
      <c r="BK136" s="218">
        <f>BK137+BK201+BK222</f>
        <v>0</v>
      </c>
    </row>
    <row r="137" s="12" customFormat="1" ht="25.92" customHeight="1">
      <c r="A137" s="12"/>
      <c r="B137" s="219"/>
      <c r="C137" s="220"/>
      <c r="D137" s="221" t="s">
        <v>75</v>
      </c>
      <c r="E137" s="222" t="s">
        <v>162</v>
      </c>
      <c r="F137" s="222" t="s">
        <v>163</v>
      </c>
      <c r="G137" s="220"/>
      <c r="H137" s="220"/>
      <c r="I137" s="223"/>
      <c r="J137" s="224">
        <f>BK137</f>
        <v>0</v>
      </c>
      <c r="K137" s="220"/>
      <c r="L137" s="225"/>
      <c r="M137" s="226"/>
      <c r="N137" s="227"/>
      <c r="O137" s="227"/>
      <c r="P137" s="228">
        <f>P138+P172+P193+P199</f>
        <v>0</v>
      </c>
      <c r="Q137" s="227"/>
      <c r="R137" s="228">
        <f>R138+R172+R193+R199</f>
        <v>21.5324597</v>
      </c>
      <c r="S137" s="227"/>
      <c r="T137" s="229">
        <f>T138+T172+T193+T199</f>
        <v>22.062144999999997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33</v>
      </c>
      <c r="AT137" s="231" t="s">
        <v>75</v>
      </c>
      <c r="AU137" s="231" t="s">
        <v>76</v>
      </c>
      <c r="AY137" s="230" t="s">
        <v>164</v>
      </c>
      <c r="BK137" s="232">
        <f>BK138+BK172+BK193+BK199</f>
        <v>0</v>
      </c>
    </row>
    <row r="138" s="12" customFormat="1" ht="22.8" customHeight="1">
      <c r="A138" s="12"/>
      <c r="B138" s="219"/>
      <c r="C138" s="220"/>
      <c r="D138" s="221" t="s">
        <v>75</v>
      </c>
      <c r="E138" s="233" t="s">
        <v>192</v>
      </c>
      <c r="F138" s="233" t="s">
        <v>201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SUM(P139:P171)</f>
        <v>0</v>
      </c>
      <c r="Q138" s="227"/>
      <c r="R138" s="228">
        <f>SUM(R139:R171)</f>
        <v>21.5324597</v>
      </c>
      <c r="S138" s="227"/>
      <c r="T138" s="229">
        <f>SUM(T139:T171)</f>
        <v>0.20049500000000001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33</v>
      </c>
      <c r="AT138" s="231" t="s">
        <v>75</v>
      </c>
      <c r="AU138" s="231" t="s">
        <v>33</v>
      </c>
      <c r="AY138" s="230" t="s">
        <v>164</v>
      </c>
      <c r="BK138" s="232">
        <f>SUM(BK139:BK171)</f>
        <v>0</v>
      </c>
    </row>
    <row r="139" s="2" customFormat="1" ht="37.8" customHeight="1">
      <c r="A139" s="39"/>
      <c r="B139" s="40"/>
      <c r="C139" s="235" t="s">
        <v>33</v>
      </c>
      <c r="D139" s="235" t="s">
        <v>166</v>
      </c>
      <c r="E139" s="236" t="s">
        <v>686</v>
      </c>
      <c r="F139" s="237" t="s">
        <v>687</v>
      </c>
      <c r="G139" s="238" t="s">
        <v>98</v>
      </c>
      <c r="H139" s="239">
        <v>100</v>
      </c>
      <c r="I139" s="240"/>
      <c r="J139" s="239">
        <f>ROUND(I139*H139,1)</f>
        <v>0</v>
      </c>
      <c r="K139" s="237" t="s">
        <v>214</v>
      </c>
      <c r="L139" s="45"/>
      <c r="M139" s="241" t="s">
        <v>1</v>
      </c>
      <c r="N139" s="242" t="s">
        <v>41</v>
      </c>
      <c r="O139" s="92"/>
      <c r="P139" s="243">
        <f>O139*H139</f>
        <v>0</v>
      </c>
      <c r="Q139" s="243">
        <v>0.00022000000000000001</v>
      </c>
      <c r="R139" s="243">
        <f>Q139*H139</f>
        <v>0.022000000000000002</v>
      </c>
      <c r="S139" s="243">
        <v>0.002</v>
      </c>
      <c r="T139" s="244">
        <f>S139*H139</f>
        <v>0.20000000000000001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5" t="s">
        <v>90</v>
      </c>
      <c r="AT139" s="245" t="s">
        <v>166</v>
      </c>
      <c r="AU139" s="245" t="s">
        <v>84</v>
      </c>
      <c r="AY139" s="18" t="s">
        <v>164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8" t="s">
        <v>33</v>
      </c>
      <c r="BK139" s="246">
        <f>ROUND(I139*H139,1)</f>
        <v>0</v>
      </c>
      <c r="BL139" s="18" t="s">
        <v>90</v>
      </c>
      <c r="BM139" s="245" t="s">
        <v>688</v>
      </c>
    </row>
    <row r="140" s="13" customFormat="1">
      <c r="A140" s="13"/>
      <c r="B140" s="247"/>
      <c r="C140" s="248"/>
      <c r="D140" s="249" t="s">
        <v>171</v>
      </c>
      <c r="E140" s="250" t="s">
        <v>1</v>
      </c>
      <c r="F140" s="251" t="s">
        <v>689</v>
      </c>
      <c r="G140" s="248"/>
      <c r="H140" s="252">
        <v>100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171</v>
      </c>
      <c r="AU140" s="258" t="s">
        <v>84</v>
      </c>
      <c r="AV140" s="13" t="s">
        <v>84</v>
      </c>
      <c r="AW140" s="13" t="s">
        <v>32</v>
      </c>
      <c r="AX140" s="13" t="s">
        <v>33</v>
      </c>
      <c r="AY140" s="258" t="s">
        <v>164</v>
      </c>
    </row>
    <row r="141" s="2" customFormat="1" ht="33" customHeight="1">
      <c r="A141" s="39"/>
      <c r="B141" s="40"/>
      <c r="C141" s="235" t="s">
        <v>84</v>
      </c>
      <c r="D141" s="235" t="s">
        <v>166</v>
      </c>
      <c r="E141" s="236" t="s">
        <v>226</v>
      </c>
      <c r="F141" s="237" t="s">
        <v>227</v>
      </c>
      <c r="G141" s="238" t="s">
        <v>98</v>
      </c>
      <c r="H141" s="239">
        <v>457.52999999999997</v>
      </c>
      <c r="I141" s="240"/>
      <c r="J141" s="239">
        <f>ROUND(I141*H141,1)</f>
        <v>0</v>
      </c>
      <c r="K141" s="237" t="s">
        <v>205</v>
      </c>
      <c r="L141" s="45"/>
      <c r="M141" s="241" t="s">
        <v>1</v>
      </c>
      <c r="N141" s="242" t="s">
        <v>41</v>
      </c>
      <c r="O141" s="92"/>
      <c r="P141" s="243">
        <f>O141*H141</f>
        <v>0</v>
      </c>
      <c r="Q141" s="243">
        <v>0.0043800000000000002</v>
      </c>
      <c r="R141" s="243">
        <f>Q141*H141</f>
        <v>2.0039813999999998</v>
      </c>
      <c r="S141" s="243">
        <v>0</v>
      </c>
      <c r="T141" s="24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5" t="s">
        <v>90</v>
      </c>
      <c r="AT141" s="245" t="s">
        <v>166</v>
      </c>
      <c r="AU141" s="245" t="s">
        <v>84</v>
      </c>
      <c r="AY141" s="18" t="s">
        <v>164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8" t="s">
        <v>33</v>
      </c>
      <c r="BK141" s="246">
        <f>ROUND(I141*H141,1)</f>
        <v>0</v>
      </c>
      <c r="BL141" s="18" t="s">
        <v>90</v>
      </c>
      <c r="BM141" s="245" t="s">
        <v>690</v>
      </c>
    </row>
    <row r="142" s="13" customFormat="1">
      <c r="A142" s="13"/>
      <c r="B142" s="247"/>
      <c r="C142" s="248"/>
      <c r="D142" s="249" t="s">
        <v>171</v>
      </c>
      <c r="E142" s="250" t="s">
        <v>1</v>
      </c>
      <c r="F142" s="251" t="s">
        <v>678</v>
      </c>
      <c r="G142" s="248"/>
      <c r="H142" s="252">
        <v>457.52999999999997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171</v>
      </c>
      <c r="AU142" s="258" t="s">
        <v>84</v>
      </c>
      <c r="AV142" s="13" t="s">
        <v>84</v>
      </c>
      <c r="AW142" s="13" t="s">
        <v>32</v>
      </c>
      <c r="AX142" s="13" t="s">
        <v>33</v>
      </c>
      <c r="AY142" s="258" t="s">
        <v>164</v>
      </c>
    </row>
    <row r="143" s="2" customFormat="1" ht="37.8" customHeight="1">
      <c r="A143" s="39"/>
      <c r="B143" s="40"/>
      <c r="C143" s="235" t="s">
        <v>87</v>
      </c>
      <c r="D143" s="235" t="s">
        <v>166</v>
      </c>
      <c r="E143" s="236" t="s">
        <v>691</v>
      </c>
      <c r="F143" s="237" t="s">
        <v>692</v>
      </c>
      <c r="G143" s="238" t="s">
        <v>98</v>
      </c>
      <c r="H143" s="239">
        <v>415.94999999999999</v>
      </c>
      <c r="I143" s="240"/>
      <c r="J143" s="239">
        <f>ROUND(I143*H143,1)</f>
        <v>0</v>
      </c>
      <c r="K143" s="237" t="s">
        <v>205</v>
      </c>
      <c r="L143" s="45"/>
      <c r="M143" s="241" t="s">
        <v>1</v>
      </c>
      <c r="N143" s="242" t="s">
        <v>41</v>
      </c>
      <c r="O143" s="92"/>
      <c r="P143" s="243">
        <f>O143*H143</f>
        <v>0</v>
      </c>
      <c r="Q143" s="243">
        <v>0.044150000000000002</v>
      </c>
      <c r="R143" s="243">
        <f>Q143*H143</f>
        <v>18.364192500000001</v>
      </c>
      <c r="S143" s="243">
        <v>0</v>
      </c>
      <c r="T143" s="24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5" t="s">
        <v>90</v>
      </c>
      <c r="AT143" s="245" t="s">
        <v>166</v>
      </c>
      <c r="AU143" s="245" t="s">
        <v>84</v>
      </c>
      <c r="AY143" s="18" t="s">
        <v>164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8" t="s">
        <v>33</v>
      </c>
      <c r="BK143" s="246">
        <f>ROUND(I143*H143,1)</f>
        <v>0</v>
      </c>
      <c r="BL143" s="18" t="s">
        <v>90</v>
      </c>
      <c r="BM143" s="245" t="s">
        <v>693</v>
      </c>
    </row>
    <row r="144" s="13" customFormat="1">
      <c r="A144" s="13"/>
      <c r="B144" s="247"/>
      <c r="C144" s="248"/>
      <c r="D144" s="249" t="s">
        <v>171</v>
      </c>
      <c r="E144" s="250" t="s">
        <v>1</v>
      </c>
      <c r="F144" s="251" t="s">
        <v>694</v>
      </c>
      <c r="G144" s="248"/>
      <c r="H144" s="252">
        <v>415.94999999999999</v>
      </c>
      <c r="I144" s="253"/>
      <c r="J144" s="248"/>
      <c r="K144" s="248"/>
      <c r="L144" s="254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8" t="s">
        <v>171</v>
      </c>
      <c r="AU144" s="258" t="s">
        <v>84</v>
      </c>
      <c r="AV144" s="13" t="s">
        <v>84</v>
      </c>
      <c r="AW144" s="13" t="s">
        <v>32</v>
      </c>
      <c r="AX144" s="13" t="s">
        <v>33</v>
      </c>
      <c r="AY144" s="258" t="s">
        <v>164</v>
      </c>
    </row>
    <row r="145" s="2" customFormat="1" ht="37.8" customHeight="1">
      <c r="A145" s="39"/>
      <c r="B145" s="40"/>
      <c r="C145" s="235" t="s">
        <v>90</v>
      </c>
      <c r="D145" s="235" t="s">
        <v>166</v>
      </c>
      <c r="E145" s="236" t="s">
        <v>695</v>
      </c>
      <c r="F145" s="237" t="s">
        <v>696</v>
      </c>
      <c r="G145" s="238" t="s">
        <v>98</v>
      </c>
      <c r="H145" s="239">
        <v>13.529999999999999</v>
      </c>
      <c r="I145" s="240"/>
      <c r="J145" s="239">
        <f>ROUND(I145*H145,1)</f>
        <v>0</v>
      </c>
      <c r="K145" s="237" t="s">
        <v>205</v>
      </c>
      <c r="L145" s="45"/>
      <c r="M145" s="241" t="s">
        <v>1</v>
      </c>
      <c r="N145" s="242" t="s">
        <v>41</v>
      </c>
      <c r="O145" s="92"/>
      <c r="P145" s="243">
        <f>O145*H145</f>
        <v>0</v>
      </c>
      <c r="Q145" s="243">
        <v>0.052900000000000003</v>
      </c>
      <c r="R145" s="243">
        <f>Q145*H145</f>
        <v>0.71573699999999996</v>
      </c>
      <c r="S145" s="243">
        <v>0</v>
      </c>
      <c r="T145" s="24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5" t="s">
        <v>90</v>
      </c>
      <c r="AT145" s="245" t="s">
        <v>166</v>
      </c>
      <c r="AU145" s="245" t="s">
        <v>84</v>
      </c>
      <c r="AY145" s="18" t="s">
        <v>164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8" t="s">
        <v>33</v>
      </c>
      <c r="BK145" s="246">
        <f>ROUND(I145*H145,1)</f>
        <v>0</v>
      </c>
      <c r="BL145" s="18" t="s">
        <v>90</v>
      </c>
      <c r="BM145" s="245" t="s">
        <v>697</v>
      </c>
    </row>
    <row r="146" s="13" customFormat="1">
      <c r="A146" s="13"/>
      <c r="B146" s="247"/>
      <c r="C146" s="248"/>
      <c r="D146" s="249" t="s">
        <v>171</v>
      </c>
      <c r="E146" s="250" t="s">
        <v>1</v>
      </c>
      <c r="F146" s="251" t="s">
        <v>681</v>
      </c>
      <c r="G146" s="248"/>
      <c r="H146" s="252">
        <v>13.529999999999999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8" t="s">
        <v>171</v>
      </c>
      <c r="AU146" s="258" t="s">
        <v>84</v>
      </c>
      <c r="AV146" s="13" t="s">
        <v>84</v>
      </c>
      <c r="AW146" s="13" t="s">
        <v>32</v>
      </c>
      <c r="AX146" s="13" t="s">
        <v>33</v>
      </c>
      <c r="AY146" s="258" t="s">
        <v>164</v>
      </c>
    </row>
    <row r="147" s="2" customFormat="1" ht="37.8" customHeight="1">
      <c r="A147" s="39"/>
      <c r="B147" s="40"/>
      <c r="C147" s="235" t="s">
        <v>93</v>
      </c>
      <c r="D147" s="235" t="s">
        <v>166</v>
      </c>
      <c r="E147" s="236" t="s">
        <v>698</v>
      </c>
      <c r="F147" s="237" t="s">
        <v>699</v>
      </c>
      <c r="G147" s="238" t="s">
        <v>98</v>
      </c>
      <c r="H147" s="239">
        <v>13.529999999999999</v>
      </c>
      <c r="I147" s="240"/>
      <c r="J147" s="239">
        <f>ROUND(I147*H147,1)</f>
        <v>0</v>
      </c>
      <c r="K147" s="237" t="s">
        <v>205</v>
      </c>
      <c r="L147" s="45"/>
      <c r="M147" s="241" t="s">
        <v>1</v>
      </c>
      <c r="N147" s="242" t="s">
        <v>41</v>
      </c>
      <c r="O147" s="92"/>
      <c r="P147" s="243">
        <f>O147*H147</f>
        <v>0</v>
      </c>
      <c r="Q147" s="243">
        <v>0.0044099999999999999</v>
      </c>
      <c r="R147" s="243">
        <f>Q147*H147</f>
        <v>0.059667299999999993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90</v>
      </c>
      <c r="AT147" s="245" t="s">
        <v>166</v>
      </c>
      <c r="AU147" s="245" t="s">
        <v>84</v>
      </c>
      <c r="AY147" s="18" t="s">
        <v>164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33</v>
      </c>
      <c r="BK147" s="246">
        <f>ROUND(I147*H147,1)</f>
        <v>0</v>
      </c>
      <c r="BL147" s="18" t="s">
        <v>90</v>
      </c>
      <c r="BM147" s="245" t="s">
        <v>700</v>
      </c>
    </row>
    <row r="148" s="13" customFormat="1">
      <c r="A148" s="13"/>
      <c r="B148" s="247"/>
      <c r="C148" s="248"/>
      <c r="D148" s="249" t="s">
        <v>171</v>
      </c>
      <c r="E148" s="250" t="s">
        <v>1</v>
      </c>
      <c r="F148" s="251" t="s">
        <v>681</v>
      </c>
      <c r="G148" s="248"/>
      <c r="H148" s="252">
        <v>13.529999999999999</v>
      </c>
      <c r="I148" s="253"/>
      <c r="J148" s="248"/>
      <c r="K148" s="248"/>
      <c r="L148" s="254"/>
      <c r="M148" s="255"/>
      <c r="N148" s="256"/>
      <c r="O148" s="256"/>
      <c r="P148" s="256"/>
      <c r="Q148" s="256"/>
      <c r="R148" s="256"/>
      <c r="S148" s="256"/>
      <c r="T148" s="25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8" t="s">
        <v>171</v>
      </c>
      <c r="AU148" s="258" t="s">
        <v>84</v>
      </c>
      <c r="AV148" s="13" t="s">
        <v>84</v>
      </c>
      <c r="AW148" s="13" t="s">
        <v>32</v>
      </c>
      <c r="AX148" s="13" t="s">
        <v>33</v>
      </c>
      <c r="AY148" s="258" t="s">
        <v>164</v>
      </c>
    </row>
    <row r="149" s="2" customFormat="1" ht="24.15" customHeight="1">
      <c r="A149" s="39"/>
      <c r="B149" s="40"/>
      <c r="C149" s="235" t="s">
        <v>192</v>
      </c>
      <c r="D149" s="235" t="s">
        <v>166</v>
      </c>
      <c r="E149" s="236" t="s">
        <v>701</v>
      </c>
      <c r="F149" s="237" t="s">
        <v>702</v>
      </c>
      <c r="G149" s="238" t="s">
        <v>180</v>
      </c>
      <c r="H149" s="239">
        <v>155.5</v>
      </c>
      <c r="I149" s="240"/>
      <c r="J149" s="239">
        <f>ROUND(I149*H149,1)</f>
        <v>0</v>
      </c>
      <c r="K149" s="237" t="s">
        <v>205</v>
      </c>
      <c r="L149" s="45"/>
      <c r="M149" s="241" t="s">
        <v>1</v>
      </c>
      <c r="N149" s="242" t="s">
        <v>41</v>
      </c>
      <c r="O149" s="92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90</v>
      </c>
      <c r="AT149" s="245" t="s">
        <v>166</v>
      </c>
      <c r="AU149" s="245" t="s">
        <v>84</v>
      </c>
      <c r="AY149" s="18" t="s">
        <v>164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33</v>
      </c>
      <c r="BK149" s="246">
        <f>ROUND(I149*H149,1)</f>
        <v>0</v>
      </c>
      <c r="BL149" s="18" t="s">
        <v>90</v>
      </c>
      <c r="BM149" s="245" t="s">
        <v>703</v>
      </c>
    </row>
    <row r="150" s="13" customFormat="1">
      <c r="A150" s="13"/>
      <c r="B150" s="247"/>
      <c r="C150" s="248"/>
      <c r="D150" s="249" t="s">
        <v>171</v>
      </c>
      <c r="E150" s="250" t="s">
        <v>1</v>
      </c>
      <c r="F150" s="251" t="s">
        <v>704</v>
      </c>
      <c r="G150" s="248"/>
      <c r="H150" s="252">
        <v>20.199999999999999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171</v>
      </c>
      <c r="AU150" s="258" t="s">
        <v>84</v>
      </c>
      <c r="AV150" s="13" t="s">
        <v>84</v>
      </c>
      <c r="AW150" s="13" t="s">
        <v>32</v>
      </c>
      <c r="AX150" s="13" t="s">
        <v>76</v>
      </c>
      <c r="AY150" s="258" t="s">
        <v>164</v>
      </c>
    </row>
    <row r="151" s="13" customFormat="1">
      <c r="A151" s="13"/>
      <c r="B151" s="247"/>
      <c r="C151" s="248"/>
      <c r="D151" s="249" t="s">
        <v>171</v>
      </c>
      <c r="E151" s="250" t="s">
        <v>1</v>
      </c>
      <c r="F151" s="251" t="s">
        <v>705</v>
      </c>
      <c r="G151" s="248"/>
      <c r="H151" s="252">
        <v>26.399999999999999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171</v>
      </c>
      <c r="AU151" s="258" t="s">
        <v>84</v>
      </c>
      <c r="AV151" s="13" t="s">
        <v>84</v>
      </c>
      <c r="AW151" s="13" t="s">
        <v>32</v>
      </c>
      <c r="AX151" s="13" t="s">
        <v>76</v>
      </c>
      <c r="AY151" s="258" t="s">
        <v>164</v>
      </c>
    </row>
    <row r="152" s="15" customFormat="1">
      <c r="A152" s="15"/>
      <c r="B152" s="270"/>
      <c r="C152" s="271"/>
      <c r="D152" s="249" t="s">
        <v>171</v>
      </c>
      <c r="E152" s="272" t="s">
        <v>1</v>
      </c>
      <c r="F152" s="273" t="s">
        <v>706</v>
      </c>
      <c r="G152" s="271"/>
      <c r="H152" s="274">
        <v>46.600000000000001</v>
      </c>
      <c r="I152" s="275"/>
      <c r="J152" s="271"/>
      <c r="K152" s="271"/>
      <c r="L152" s="276"/>
      <c r="M152" s="277"/>
      <c r="N152" s="278"/>
      <c r="O152" s="278"/>
      <c r="P152" s="278"/>
      <c r="Q152" s="278"/>
      <c r="R152" s="278"/>
      <c r="S152" s="278"/>
      <c r="T152" s="27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0" t="s">
        <v>171</v>
      </c>
      <c r="AU152" s="280" t="s">
        <v>84</v>
      </c>
      <c r="AV152" s="15" t="s">
        <v>87</v>
      </c>
      <c r="AW152" s="15" t="s">
        <v>32</v>
      </c>
      <c r="AX152" s="15" t="s">
        <v>76</v>
      </c>
      <c r="AY152" s="280" t="s">
        <v>164</v>
      </c>
    </row>
    <row r="153" s="13" customFormat="1">
      <c r="A153" s="13"/>
      <c r="B153" s="247"/>
      <c r="C153" s="248"/>
      <c r="D153" s="249" t="s">
        <v>171</v>
      </c>
      <c r="E153" s="250" t="s">
        <v>1</v>
      </c>
      <c r="F153" s="251" t="s">
        <v>707</v>
      </c>
      <c r="G153" s="248"/>
      <c r="H153" s="252">
        <v>67.650000000000006</v>
      </c>
      <c r="I153" s="253"/>
      <c r="J153" s="248"/>
      <c r="K153" s="248"/>
      <c r="L153" s="254"/>
      <c r="M153" s="255"/>
      <c r="N153" s="256"/>
      <c r="O153" s="256"/>
      <c r="P153" s="256"/>
      <c r="Q153" s="256"/>
      <c r="R153" s="256"/>
      <c r="S153" s="256"/>
      <c r="T153" s="25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8" t="s">
        <v>171</v>
      </c>
      <c r="AU153" s="258" t="s">
        <v>84</v>
      </c>
      <c r="AV153" s="13" t="s">
        <v>84</v>
      </c>
      <c r="AW153" s="13" t="s">
        <v>32</v>
      </c>
      <c r="AX153" s="13" t="s">
        <v>76</v>
      </c>
      <c r="AY153" s="258" t="s">
        <v>164</v>
      </c>
    </row>
    <row r="154" s="13" customFormat="1">
      <c r="A154" s="13"/>
      <c r="B154" s="247"/>
      <c r="C154" s="248"/>
      <c r="D154" s="249" t="s">
        <v>171</v>
      </c>
      <c r="E154" s="250" t="s">
        <v>1</v>
      </c>
      <c r="F154" s="251" t="s">
        <v>708</v>
      </c>
      <c r="G154" s="248"/>
      <c r="H154" s="252">
        <v>41.25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171</v>
      </c>
      <c r="AU154" s="258" t="s">
        <v>84</v>
      </c>
      <c r="AV154" s="13" t="s">
        <v>84</v>
      </c>
      <c r="AW154" s="13" t="s">
        <v>32</v>
      </c>
      <c r="AX154" s="13" t="s">
        <v>76</v>
      </c>
      <c r="AY154" s="258" t="s">
        <v>164</v>
      </c>
    </row>
    <row r="155" s="14" customFormat="1">
      <c r="A155" s="14"/>
      <c r="B155" s="259"/>
      <c r="C155" s="260"/>
      <c r="D155" s="249" t="s">
        <v>171</v>
      </c>
      <c r="E155" s="261" t="s">
        <v>1</v>
      </c>
      <c r="F155" s="262" t="s">
        <v>177</v>
      </c>
      <c r="G155" s="260"/>
      <c r="H155" s="263">
        <v>155.5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9" t="s">
        <v>171</v>
      </c>
      <c r="AU155" s="269" t="s">
        <v>84</v>
      </c>
      <c r="AV155" s="14" t="s">
        <v>90</v>
      </c>
      <c r="AW155" s="14" t="s">
        <v>32</v>
      </c>
      <c r="AX155" s="14" t="s">
        <v>33</v>
      </c>
      <c r="AY155" s="269" t="s">
        <v>164</v>
      </c>
    </row>
    <row r="156" s="2" customFormat="1" ht="21.75" customHeight="1">
      <c r="A156" s="39"/>
      <c r="B156" s="40"/>
      <c r="C156" s="291" t="s">
        <v>197</v>
      </c>
      <c r="D156" s="291" t="s">
        <v>426</v>
      </c>
      <c r="E156" s="292" t="s">
        <v>709</v>
      </c>
      <c r="F156" s="293" t="s">
        <v>710</v>
      </c>
      <c r="G156" s="294" t="s">
        <v>180</v>
      </c>
      <c r="H156" s="295">
        <v>48.93</v>
      </c>
      <c r="I156" s="296"/>
      <c r="J156" s="295">
        <f>ROUND(I156*H156,1)</f>
        <v>0</v>
      </c>
      <c r="K156" s="293" t="s">
        <v>205</v>
      </c>
      <c r="L156" s="297"/>
      <c r="M156" s="298" t="s">
        <v>1</v>
      </c>
      <c r="N156" s="299" t="s">
        <v>41</v>
      </c>
      <c r="O156" s="92"/>
      <c r="P156" s="243">
        <f>O156*H156</f>
        <v>0</v>
      </c>
      <c r="Q156" s="243">
        <v>0.00010000000000000001</v>
      </c>
      <c r="R156" s="243">
        <f>Q156*H156</f>
        <v>0.0048929999999999998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202</v>
      </c>
      <c r="AT156" s="245" t="s">
        <v>426</v>
      </c>
      <c r="AU156" s="245" t="s">
        <v>84</v>
      </c>
      <c r="AY156" s="18" t="s">
        <v>164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33</v>
      </c>
      <c r="BK156" s="246">
        <f>ROUND(I156*H156,1)</f>
        <v>0</v>
      </c>
      <c r="BL156" s="18" t="s">
        <v>90</v>
      </c>
      <c r="BM156" s="245" t="s">
        <v>711</v>
      </c>
    </row>
    <row r="157" s="13" customFormat="1">
      <c r="A157" s="13"/>
      <c r="B157" s="247"/>
      <c r="C157" s="248"/>
      <c r="D157" s="249" t="s">
        <v>171</v>
      </c>
      <c r="E157" s="248"/>
      <c r="F157" s="251" t="s">
        <v>712</v>
      </c>
      <c r="G157" s="248"/>
      <c r="H157" s="252">
        <v>48.93</v>
      </c>
      <c r="I157" s="253"/>
      <c r="J157" s="248"/>
      <c r="K157" s="248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171</v>
      </c>
      <c r="AU157" s="258" t="s">
        <v>84</v>
      </c>
      <c r="AV157" s="13" t="s">
        <v>84</v>
      </c>
      <c r="AW157" s="13" t="s">
        <v>4</v>
      </c>
      <c r="AX157" s="13" t="s">
        <v>33</v>
      </c>
      <c r="AY157" s="258" t="s">
        <v>164</v>
      </c>
    </row>
    <row r="158" s="2" customFormat="1" ht="24.15" customHeight="1">
      <c r="A158" s="39"/>
      <c r="B158" s="40"/>
      <c r="C158" s="291" t="s">
        <v>202</v>
      </c>
      <c r="D158" s="291" t="s">
        <v>426</v>
      </c>
      <c r="E158" s="292" t="s">
        <v>713</v>
      </c>
      <c r="F158" s="293" t="s">
        <v>714</v>
      </c>
      <c r="G158" s="294" t="s">
        <v>180</v>
      </c>
      <c r="H158" s="295">
        <v>71.030000000000001</v>
      </c>
      <c r="I158" s="296"/>
      <c r="J158" s="295">
        <f>ROUND(I158*H158,1)</f>
        <v>0</v>
      </c>
      <c r="K158" s="293" t="s">
        <v>205</v>
      </c>
      <c r="L158" s="297"/>
      <c r="M158" s="298" t="s">
        <v>1</v>
      </c>
      <c r="N158" s="299" t="s">
        <v>41</v>
      </c>
      <c r="O158" s="92"/>
      <c r="P158" s="243">
        <f>O158*H158</f>
        <v>0</v>
      </c>
      <c r="Q158" s="243">
        <v>4.0000000000000003E-05</v>
      </c>
      <c r="R158" s="243">
        <f>Q158*H158</f>
        <v>0.0028412000000000003</v>
      </c>
      <c r="S158" s="243">
        <v>0</v>
      </c>
      <c r="T158" s="24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5" t="s">
        <v>202</v>
      </c>
      <c r="AT158" s="245" t="s">
        <v>426</v>
      </c>
      <c r="AU158" s="245" t="s">
        <v>84</v>
      </c>
      <c r="AY158" s="18" t="s">
        <v>164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8" t="s">
        <v>33</v>
      </c>
      <c r="BK158" s="246">
        <f>ROUND(I158*H158,1)</f>
        <v>0</v>
      </c>
      <c r="BL158" s="18" t="s">
        <v>90</v>
      </c>
      <c r="BM158" s="245" t="s">
        <v>715</v>
      </c>
    </row>
    <row r="159" s="13" customFormat="1">
      <c r="A159" s="13"/>
      <c r="B159" s="247"/>
      <c r="C159" s="248"/>
      <c r="D159" s="249" t="s">
        <v>171</v>
      </c>
      <c r="E159" s="248"/>
      <c r="F159" s="251" t="s">
        <v>716</v>
      </c>
      <c r="G159" s="248"/>
      <c r="H159" s="252">
        <v>71.030000000000001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171</v>
      </c>
      <c r="AU159" s="258" t="s">
        <v>84</v>
      </c>
      <c r="AV159" s="13" t="s">
        <v>84</v>
      </c>
      <c r="AW159" s="13" t="s">
        <v>4</v>
      </c>
      <c r="AX159" s="13" t="s">
        <v>33</v>
      </c>
      <c r="AY159" s="258" t="s">
        <v>164</v>
      </c>
    </row>
    <row r="160" s="2" customFormat="1" ht="24.15" customHeight="1">
      <c r="A160" s="39"/>
      <c r="B160" s="40"/>
      <c r="C160" s="291" t="s">
        <v>208</v>
      </c>
      <c r="D160" s="291" t="s">
        <v>426</v>
      </c>
      <c r="E160" s="292" t="s">
        <v>717</v>
      </c>
      <c r="F160" s="293" t="s">
        <v>718</v>
      </c>
      <c r="G160" s="294" t="s">
        <v>180</v>
      </c>
      <c r="H160" s="295">
        <v>43.310000000000002</v>
      </c>
      <c r="I160" s="296"/>
      <c r="J160" s="295">
        <f>ROUND(I160*H160,1)</f>
        <v>0</v>
      </c>
      <c r="K160" s="293" t="s">
        <v>205</v>
      </c>
      <c r="L160" s="297"/>
      <c r="M160" s="298" t="s">
        <v>1</v>
      </c>
      <c r="N160" s="299" t="s">
        <v>41</v>
      </c>
      <c r="O160" s="92"/>
      <c r="P160" s="243">
        <f>O160*H160</f>
        <v>0</v>
      </c>
      <c r="Q160" s="243">
        <v>0.00029999999999999997</v>
      </c>
      <c r="R160" s="243">
        <f>Q160*H160</f>
        <v>0.012992999999999999</v>
      </c>
      <c r="S160" s="243">
        <v>0</v>
      </c>
      <c r="T160" s="24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5" t="s">
        <v>202</v>
      </c>
      <c r="AT160" s="245" t="s">
        <v>426</v>
      </c>
      <c r="AU160" s="245" t="s">
        <v>84</v>
      </c>
      <c r="AY160" s="18" t="s">
        <v>164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8" t="s">
        <v>33</v>
      </c>
      <c r="BK160" s="246">
        <f>ROUND(I160*H160,1)</f>
        <v>0</v>
      </c>
      <c r="BL160" s="18" t="s">
        <v>90</v>
      </c>
      <c r="BM160" s="245" t="s">
        <v>719</v>
      </c>
    </row>
    <row r="161" s="13" customFormat="1">
      <c r="A161" s="13"/>
      <c r="B161" s="247"/>
      <c r="C161" s="248"/>
      <c r="D161" s="249" t="s">
        <v>171</v>
      </c>
      <c r="E161" s="248"/>
      <c r="F161" s="251" t="s">
        <v>720</v>
      </c>
      <c r="G161" s="248"/>
      <c r="H161" s="252">
        <v>43.310000000000002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171</v>
      </c>
      <c r="AU161" s="258" t="s">
        <v>84</v>
      </c>
      <c r="AV161" s="13" t="s">
        <v>84</v>
      </c>
      <c r="AW161" s="13" t="s">
        <v>4</v>
      </c>
      <c r="AX161" s="13" t="s">
        <v>33</v>
      </c>
      <c r="AY161" s="258" t="s">
        <v>164</v>
      </c>
    </row>
    <row r="162" s="2" customFormat="1" ht="37.8" customHeight="1">
      <c r="A162" s="39"/>
      <c r="B162" s="40"/>
      <c r="C162" s="235" t="s">
        <v>24</v>
      </c>
      <c r="D162" s="235" t="s">
        <v>166</v>
      </c>
      <c r="E162" s="236" t="s">
        <v>254</v>
      </c>
      <c r="F162" s="237" t="s">
        <v>255</v>
      </c>
      <c r="G162" s="238" t="s">
        <v>98</v>
      </c>
      <c r="H162" s="239">
        <v>10.19</v>
      </c>
      <c r="I162" s="240"/>
      <c r="J162" s="239">
        <f>ROUND(I162*H162,1)</f>
        <v>0</v>
      </c>
      <c r="K162" s="237" t="s">
        <v>205</v>
      </c>
      <c r="L162" s="45"/>
      <c r="M162" s="241" t="s">
        <v>1</v>
      </c>
      <c r="N162" s="242" t="s">
        <v>41</v>
      </c>
      <c r="O162" s="92"/>
      <c r="P162" s="243">
        <f>O162*H162</f>
        <v>0</v>
      </c>
      <c r="Q162" s="243">
        <v>0.0073499999999999998</v>
      </c>
      <c r="R162" s="243">
        <f>Q162*H162</f>
        <v>0.074896499999999991</v>
      </c>
      <c r="S162" s="243">
        <v>0</v>
      </c>
      <c r="T162" s="24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5" t="s">
        <v>90</v>
      </c>
      <c r="AT162" s="245" t="s">
        <v>166</v>
      </c>
      <c r="AU162" s="245" t="s">
        <v>84</v>
      </c>
      <c r="AY162" s="18" t="s">
        <v>164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8" t="s">
        <v>33</v>
      </c>
      <c r="BK162" s="246">
        <f>ROUND(I162*H162,1)</f>
        <v>0</v>
      </c>
      <c r="BL162" s="18" t="s">
        <v>90</v>
      </c>
      <c r="BM162" s="245" t="s">
        <v>721</v>
      </c>
    </row>
    <row r="163" s="13" customFormat="1">
      <c r="A163" s="13"/>
      <c r="B163" s="247"/>
      <c r="C163" s="248"/>
      <c r="D163" s="249" t="s">
        <v>171</v>
      </c>
      <c r="E163" s="250" t="s">
        <v>1</v>
      </c>
      <c r="F163" s="251" t="s">
        <v>722</v>
      </c>
      <c r="G163" s="248"/>
      <c r="H163" s="252">
        <v>10.19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171</v>
      </c>
      <c r="AU163" s="258" t="s">
        <v>84</v>
      </c>
      <c r="AV163" s="13" t="s">
        <v>84</v>
      </c>
      <c r="AW163" s="13" t="s">
        <v>32</v>
      </c>
      <c r="AX163" s="13" t="s">
        <v>33</v>
      </c>
      <c r="AY163" s="258" t="s">
        <v>164</v>
      </c>
    </row>
    <row r="164" s="2" customFormat="1" ht="44.25" customHeight="1">
      <c r="A164" s="39"/>
      <c r="B164" s="40"/>
      <c r="C164" s="235" t="s">
        <v>217</v>
      </c>
      <c r="D164" s="235" t="s">
        <v>166</v>
      </c>
      <c r="E164" s="236" t="s">
        <v>257</v>
      </c>
      <c r="F164" s="237" t="s">
        <v>258</v>
      </c>
      <c r="G164" s="238" t="s">
        <v>98</v>
      </c>
      <c r="H164" s="239">
        <v>10.19</v>
      </c>
      <c r="I164" s="240"/>
      <c r="J164" s="239">
        <f>ROUND(I164*H164,1)</f>
        <v>0</v>
      </c>
      <c r="K164" s="237" t="s">
        <v>205</v>
      </c>
      <c r="L164" s="45"/>
      <c r="M164" s="241" t="s">
        <v>1</v>
      </c>
      <c r="N164" s="242" t="s">
        <v>41</v>
      </c>
      <c r="O164" s="92"/>
      <c r="P164" s="243">
        <f>O164*H164</f>
        <v>0</v>
      </c>
      <c r="Q164" s="243">
        <v>0.026360000000000001</v>
      </c>
      <c r="R164" s="243">
        <f>Q164*H164</f>
        <v>0.26860840000000002</v>
      </c>
      <c r="S164" s="243">
        <v>0</v>
      </c>
      <c r="T164" s="24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5" t="s">
        <v>90</v>
      </c>
      <c r="AT164" s="245" t="s">
        <v>166</v>
      </c>
      <c r="AU164" s="245" t="s">
        <v>84</v>
      </c>
      <c r="AY164" s="18" t="s">
        <v>164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8" t="s">
        <v>33</v>
      </c>
      <c r="BK164" s="246">
        <f>ROUND(I164*H164,1)</f>
        <v>0</v>
      </c>
      <c r="BL164" s="18" t="s">
        <v>90</v>
      </c>
      <c r="BM164" s="245" t="s">
        <v>723</v>
      </c>
    </row>
    <row r="165" s="2" customFormat="1" ht="33" customHeight="1">
      <c r="A165" s="39"/>
      <c r="B165" s="40"/>
      <c r="C165" s="235" t="s">
        <v>9</v>
      </c>
      <c r="D165" s="235" t="s">
        <v>166</v>
      </c>
      <c r="E165" s="236" t="s">
        <v>724</v>
      </c>
      <c r="F165" s="237" t="s">
        <v>725</v>
      </c>
      <c r="G165" s="238" t="s">
        <v>98</v>
      </c>
      <c r="H165" s="239">
        <v>10.19</v>
      </c>
      <c r="I165" s="240"/>
      <c r="J165" s="239">
        <f>ROUND(I165*H165,1)</f>
        <v>0</v>
      </c>
      <c r="K165" s="237" t="s">
        <v>205</v>
      </c>
      <c r="L165" s="45"/>
      <c r="M165" s="241" t="s">
        <v>1</v>
      </c>
      <c r="N165" s="242" t="s">
        <v>41</v>
      </c>
      <c r="O165" s="92"/>
      <c r="P165" s="243">
        <f>O165*H165</f>
        <v>0</v>
      </c>
      <c r="Q165" s="243">
        <v>0.00025999999999999998</v>
      </c>
      <c r="R165" s="243">
        <f>Q165*H165</f>
        <v>0.0026493999999999997</v>
      </c>
      <c r="S165" s="243">
        <v>0</v>
      </c>
      <c r="T165" s="24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5" t="s">
        <v>90</v>
      </c>
      <c r="AT165" s="245" t="s">
        <v>166</v>
      </c>
      <c r="AU165" s="245" t="s">
        <v>84</v>
      </c>
      <c r="AY165" s="18" t="s">
        <v>164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8" t="s">
        <v>33</v>
      </c>
      <c r="BK165" s="246">
        <f>ROUND(I165*H165,1)</f>
        <v>0</v>
      </c>
      <c r="BL165" s="18" t="s">
        <v>90</v>
      </c>
      <c r="BM165" s="245" t="s">
        <v>726</v>
      </c>
    </row>
    <row r="166" s="2" customFormat="1" ht="37.8" customHeight="1">
      <c r="A166" s="39"/>
      <c r="B166" s="40"/>
      <c r="C166" s="235" t="s">
        <v>225</v>
      </c>
      <c r="D166" s="235" t="s">
        <v>166</v>
      </c>
      <c r="E166" s="236" t="s">
        <v>727</v>
      </c>
      <c r="F166" s="237" t="s">
        <v>728</v>
      </c>
      <c r="G166" s="238" t="s">
        <v>98</v>
      </c>
      <c r="H166" s="239">
        <v>49.5</v>
      </c>
      <c r="I166" s="240"/>
      <c r="J166" s="239">
        <f>ROUND(I166*H166,1)</f>
        <v>0</v>
      </c>
      <c r="K166" s="237" t="s">
        <v>214</v>
      </c>
      <c r="L166" s="45"/>
      <c r="M166" s="241" t="s">
        <v>1</v>
      </c>
      <c r="N166" s="242" t="s">
        <v>41</v>
      </c>
      <c r="O166" s="92"/>
      <c r="P166" s="243">
        <f>O166*H166</f>
        <v>0</v>
      </c>
      <c r="Q166" s="243">
        <v>0</v>
      </c>
      <c r="R166" s="243">
        <f>Q166*H166</f>
        <v>0</v>
      </c>
      <c r="S166" s="243">
        <v>1.0000000000000001E-05</v>
      </c>
      <c r="T166" s="244">
        <f>S166*H166</f>
        <v>0.000495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5" t="s">
        <v>90</v>
      </c>
      <c r="AT166" s="245" t="s">
        <v>166</v>
      </c>
      <c r="AU166" s="245" t="s">
        <v>84</v>
      </c>
      <c r="AY166" s="18" t="s">
        <v>164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8" t="s">
        <v>33</v>
      </c>
      <c r="BK166" s="246">
        <f>ROUND(I166*H166,1)</f>
        <v>0</v>
      </c>
      <c r="BL166" s="18" t="s">
        <v>90</v>
      </c>
      <c r="BM166" s="245" t="s">
        <v>729</v>
      </c>
    </row>
    <row r="167" s="13" customFormat="1">
      <c r="A167" s="13"/>
      <c r="B167" s="247"/>
      <c r="C167" s="248"/>
      <c r="D167" s="249" t="s">
        <v>171</v>
      </c>
      <c r="E167" s="250" t="s">
        <v>1</v>
      </c>
      <c r="F167" s="251" t="s">
        <v>730</v>
      </c>
      <c r="G167" s="248"/>
      <c r="H167" s="252">
        <v>49.5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171</v>
      </c>
      <c r="AU167" s="258" t="s">
        <v>84</v>
      </c>
      <c r="AV167" s="13" t="s">
        <v>84</v>
      </c>
      <c r="AW167" s="13" t="s">
        <v>32</v>
      </c>
      <c r="AX167" s="13" t="s">
        <v>33</v>
      </c>
      <c r="AY167" s="258" t="s">
        <v>164</v>
      </c>
    </row>
    <row r="168" s="2" customFormat="1" ht="24.15" customHeight="1">
      <c r="A168" s="39"/>
      <c r="B168" s="40"/>
      <c r="C168" s="235" t="s">
        <v>230</v>
      </c>
      <c r="D168" s="235" t="s">
        <v>166</v>
      </c>
      <c r="E168" s="236" t="s">
        <v>261</v>
      </c>
      <c r="F168" s="237" t="s">
        <v>262</v>
      </c>
      <c r="G168" s="238" t="s">
        <v>98</v>
      </c>
      <c r="H168" s="239">
        <v>481.25</v>
      </c>
      <c r="I168" s="240"/>
      <c r="J168" s="239">
        <f>ROUND(I168*H168,1)</f>
        <v>0</v>
      </c>
      <c r="K168" s="237" t="s">
        <v>205</v>
      </c>
      <c r="L168" s="45"/>
      <c r="M168" s="241" t="s">
        <v>1</v>
      </c>
      <c r="N168" s="242" t="s">
        <v>41</v>
      </c>
      <c r="O168" s="92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90</v>
      </c>
      <c r="AT168" s="245" t="s">
        <v>166</v>
      </c>
      <c r="AU168" s="245" t="s">
        <v>84</v>
      </c>
      <c r="AY168" s="18" t="s">
        <v>164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33</v>
      </c>
      <c r="BK168" s="246">
        <f>ROUND(I168*H168,1)</f>
        <v>0</v>
      </c>
      <c r="BL168" s="18" t="s">
        <v>90</v>
      </c>
      <c r="BM168" s="245" t="s">
        <v>731</v>
      </c>
    </row>
    <row r="169" s="13" customFormat="1">
      <c r="A169" s="13"/>
      <c r="B169" s="247"/>
      <c r="C169" s="248"/>
      <c r="D169" s="249" t="s">
        <v>171</v>
      </c>
      <c r="E169" s="250" t="s">
        <v>1</v>
      </c>
      <c r="F169" s="251" t="s">
        <v>732</v>
      </c>
      <c r="G169" s="248"/>
      <c r="H169" s="252">
        <v>471.06</v>
      </c>
      <c r="I169" s="253"/>
      <c r="J169" s="248"/>
      <c r="K169" s="248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171</v>
      </c>
      <c r="AU169" s="258" t="s">
        <v>84</v>
      </c>
      <c r="AV169" s="13" t="s">
        <v>84</v>
      </c>
      <c r="AW169" s="13" t="s">
        <v>32</v>
      </c>
      <c r="AX169" s="13" t="s">
        <v>76</v>
      </c>
      <c r="AY169" s="258" t="s">
        <v>164</v>
      </c>
    </row>
    <row r="170" s="13" customFormat="1">
      <c r="A170" s="13"/>
      <c r="B170" s="247"/>
      <c r="C170" s="248"/>
      <c r="D170" s="249" t="s">
        <v>171</v>
      </c>
      <c r="E170" s="250" t="s">
        <v>1</v>
      </c>
      <c r="F170" s="251" t="s">
        <v>722</v>
      </c>
      <c r="G170" s="248"/>
      <c r="H170" s="252">
        <v>10.19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171</v>
      </c>
      <c r="AU170" s="258" t="s">
        <v>84</v>
      </c>
      <c r="AV170" s="13" t="s">
        <v>84</v>
      </c>
      <c r="AW170" s="13" t="s">
        <v>32</v>
      </c>
      <c r="AX170" s="13" t="s">
        <v>76</v>
      </c>
      <c r="AY170" s="258" t="s">
        <v>164</v>
      </c>
    </row>
    <row r="171" s="14" customFormat="1">
      <c r="A171" s="14"/>
      <c r="B171" s="259"/>
      <c r="C171" s="260"/>
      <c r="D171" s="249" t="s">
        <v>171</v>
      </c>
      <c r="E171" s="261" t="s">
        <v>1</v>
      </c>
      <c r="F171" s="262" t="s">
        <v>177</v>
      </c>
      <c r="G171" s="260"/>
      <c r="H171" s="263">
        <v>481.25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9" t="s">
        <v>171</v>
      </c>
      <c r="AU171" s="269" t="s">
        <v>84</v>
      </c>
      <c r="AV171" s="14" t="s">
        <v>90</v>
      </c>
      <c r="AW171" s="14" t="s">
        <v>32</v>
      </c>
      <c r="AX171" s="14" t="s">
        <v>33</v>
      </c>
      <c r="AY171" s="269" t="s">
        <v>164</v>
      </c>
    </row>
    <row r="172" s="12" customFormat="1" ht="22.8" customHeight="1">
      <c r="A172" s="12"/>
      <c r="B172" s="219"/>
      <c r="C172" s="220"/>
      <c r="D172" s="221" t="s">
        <v>75</v>
      </c>
      <c r="E172" s="233" t="s">
        <v>208</v>
      </c>
      <c r="F172" s="233" t="s">
        <v>281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SUM(P173:P192)</f>
        <v>0</v>
      </c>
      <c r="Q172" s="227"/>
      <c r="R172" s="228">
        <f>SUM(R173:R192)</f>
        <v>0</v>
      </c>
      <c r="S172" s="227"/>
      <c r="T172" s="229">
        <f>SUM(T173:T192)</f>
        <v>21.861649999999997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33</v>
      </c>
      <c r="AT172" s="231" t="s">
        <v>75</v>
      </c>
      <c r="AU172" s="231" t="s">
        <v>33</v>
      </c>
      <c r="AY172" s="230" t="s">
        <v>164</v>
      </c>
      <c r="BK172" s="232">
        <f>SUM(BK173:BK192)</f>
        <v>0</v>
      </c>
    </row>
    <row r="173" s="2" customFormat="1" ht="44.25" customHeight="1">
      <c r="A173" s="39"/>
      <c r="B173" s="40"/>
      <c r="C173" s="235" t="s">
        <v>234</v>
      </c>
      <c r="D173" s="235" t="s">
        <v>166</v>
      </c>
      <c r="E173" s="236" t="s">
        <v>283</v>
      </c>
      <c r="F173" s="237" t="s">
        <v>284</v>
      </c>
      <c r="G173" s="238" t="s">
        <v>98</v>
      </c>
      <c r="H173" s="239">
        <v>512.20000000000005</v>
      </c>
      <c r="I173" s="240"/>
      <c r="J173" s="239">
        <f>ROUND(I173*H173,1)</f>
        <v>0</v>
      </c>
      <c r="K173" s="237" t="s">
        <v>214</v>
      </c>
      <c r="L173" s="45"/>
      <c r="M173" s="241" t="s">
        <v>1</v>
      </c>
      <c r="N173" s="242" t="s">
        <v>41</v>
      </c>
      <c r="O173" s="92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5" t="s">
        <v>90</v>
      </c>
      <c r="AT173" s="245" t="s">
        <v>166</v>
      </c>
      <c r="AU173" s="245" t="s">
        <v>84</v>
      </c>
      <c r="AY173" s="18" t="s">
        <v>164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8" t="s">
        <v>33</v>
      </c>
      <c r="BK173" s="246">
        <f>ROUND(I173*H173,1)</f>
        <v>0</v>
      </c>
      <c r="BL173" s="18" t="s">
        <v>90</v>
      </c>
      <c r="BM173" s="245" t="s">
        <v>733</v>
      </c>
    </row>
    <row r="174" s="13" customFormat="1">
      <c r="A174" s="13"/>
      <c r="B174" s="247"/>
      <c r="C174" s="248"/>
      <c r="D174" s="249" t="s">
        <v>171</v>
      </c>
      <c r="E174" s="250" t="s">
        <v>1</v>
      </c>
      <c r="F174" s="251" t="s">
        <v>734</v>
      </c>
      <c r="G174" s="248"/>
      <c r="H174" s="252">
        <v>225.40000000000001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171</v>
      </c>
      <c r="AU174" s="258" t="s">
        <v>84</v>
      </c>
      <c r="AV174" s="13" t="s">
        <v>84</v>
      </c>
      <c r="AW174" s="13" t="s">
        <v>32</v>
      </c>
      <c r="AX174" s="13" t="s">
        <v>76</v>
      </c>
      <c r="AY174" s="258" t="s">
        <v>164</v>
      </c>
    </row>
    <row r="175" s="13" customFormat="1">
      <c r="A175" s="13"/>
      <c r="B175" s="247"/>
      <c r="C175" s="248"/>
      <c r="D175" s="249" t="s">
        <v>171</v>
      </c>
      <c r="E175" s="250" t="s">
        <v>1</v>
      </c>
      <c r="F175" s="251" t="s">
        <v>735</v>
      </c>
      <c r="G175" s="248"/>
      <c r="H175" s="252">
        <v>286.80000000000001</v>
      </c>
      <c r="I175" s="253"/>
      <c r="J175" s="248"/>
      <c r="K175" s="248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171</v>
      </c>
      <c r="AU175" s="258" t="s">
        <v>84</v>
      </c>
      <c r="AV175" s="13" t="s">
        <v>84</v>
      </c>
      <c r="AW175" s="13" t="s">
        <v>32</v>
      </c>
      <c r="AX175" s="13" t="s">
        <v>76</v>
      </c>
      <c r="AY175" s="258" t="s">
        <v>164</v>
      </c>
    </row>
    <row r="176" s="14" customFormat="1">
      <c r="A176" s="14"/>
      <c r="B176" s="259"/>
      <c r="C176" s="260"/>
      <c r="D176" s="249" t="s">
        <v>171</v>
      </c>
      <c r="E176" s="261" t="s">
        <v>1</v>
      </c>
      <c r="F176" s="262" t="s">
        <v>177</v>
      </c>
      <c r="G176" s="260"/>
      <c r="H176" s="263">
        <v>512.20000000000005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9" t="s">
        <v>171</v>
      </c>
      <c r="AU176" s="269" t="s">
        <v>84</v>
      </c>
      <c r="AV176" s="14" t="s">
        <v>90</v>
      </c>
      <c r="AW176" s="14" t="s">
        <v>32</v>
      </c>
      <c r="AX176" s="14" t="s">
        <v>33</v>
      </c>
      <c r="AY176" s="269" t="s">
        <v>164</v>
      </c>
    </row>
    <row r="177" s="2" customFormat="1" ht="49.05" customHeight="1">
      <c r="A177" s="39"/>
      <c r="B177" s="40"/>
      <c r="C177" s="235" t="s">
        <v>239</v>
      </c>
      <c r="D177" s="235" t="s">
        <v>166</v>
      </c>
      <c r="E177" s="236" t="s">
        <v>291</v>
      </c>
      <c r="F177" s="237" t="s">
        <v>292</v>
      </c>
      <c r="G177" s="238" t="s">
        <v>98</v>
      </c>
      <c r="H177" s="239">
        <v>15366</v>
      </c>
      <c r="I177" s="240"/>
      <c r="J177" s="239">
        <f>ROUND(I177*H177,1)</f>
        <v>0</v>
      </c>
      <c r="K177" s="237" t="s">
        <v>214</v>
      </c>
      <c r="L177" s="45"/>
      <c r="M177" s="241" t="s">
        <v>1</v>
      </c>
      <c r="N177" s="242" t="s">
        <v>41</v>
      </c>
      <c r="O177" s="92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5" t="s">
        <v>90</v>
      </c>
      <c r="AT177" s="245" t="s">
        <v>166</v>
      </c>
      <c r="AU177" s="245" t="s">
        <v>84</v>
      </c>
      <c r="AY177" s="18" t="s">
        <v>164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8" t="s">
        <v>33</v>
      </c>
      <c r="BK177" s="246">
        <f>ROUND(I177*H177,1)</f>
        <v>0</v>
      </c>
      <c r="BL177" s="18" t="s">
        <v>90</v>
      </c>
      <c r="BM177" s="245" t="s">
        <v>736</v>
      </c>
    </row>
    <row r="178" s="13" customFormat="1">
      <c r="A178" s="13"/>
      <c r="B178" s="247"/>
      <c r="C178" s="248"/>
      <c r="D178" s="249" t="s">
        <v>171</v>
      </c>
      <c r="E178" s="248"/>
      <c r="F178" s="251" t="s">
        <v>737</v>
      </c>
      <c r="G178" s="248"/>
      <c r="H178" s="252">
        <v>15366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171</v>
      </c>
      <c r="AU178" s="258" t="s">
        <v>84</v>
      </c>
      <c r="AV178" s="13" t="s">
        <v>84</v>
      </c>
      <c r="AW178" s="13" t="s">
        <v>4</v>
      </c>
      <c r="AX178" s="13" t="s">
        <v>33</v>
      </c>
      <c r="AY178" s="258" t="s">
        <v>164</v>
      </c>
    </row>
    <row r="179" s="2" customFormat="1" ht="44.25" customHeight="1">
      <c r="A179" s="39"/>
      <c r="B179" s="40"/>
      <c r="C179" s="235" t="s">
        <v>243</v>
      </c>
      <c r="D179" s="235" t="s">
        <v>166</v>
      </c>
      <c r="E179" s="236" t="s">
        <v>299</v>
      </c>
      <c r="F179" s="237" t="s">
        <v>300</v>
      </c>
      <c r="G179" s="238" t="s">
        <v>98</v>
      </c>
      <c r="H179" s="239">
        <v>512.20000000000005</v>
      </c>
      <c r="I179" s="240"/>
      <c r="J179" s="239">
        <f>ROUND(I179*H179,1)</f>
        <v>0</v>
      </c>
      <c r="K179" s="237" t="s">
        <v>214</v>
      </c>
      <c r="L179" s="45"/>
      <c r="M179" s="241" t="s">
        <v>1</v>
      </c>
      <c r="N179" s="242" t="s">
        <v>41</v>
      </c>
      <c r="O179" s="92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5" t="s">
        <v>90</v>
      </c>
      <c r="AT179" s="245" t="s">
        <v>166</v>
      </c>
      <c r="AU179" s="245" t="s">
        <v>84</v>
      </c>
      <c r="AY179" s="18" t="s">
        <v>164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8" t="s">
        <v>33</v>
      </c>
      <c r="BK179" s="246">
        <f>ROUND(I179*H179,1)</f>
        <v>0</v>
      </c>
      <c r="BL179" s="18" t="s">
        <v>90</v>
      </c>
      <c r="BM179" s="245" t="s">
        <v>738</v>
      </c>
    </row>
    <row r="180" s="2" customFormat="1" ht="44.25" customHeight="1">
      <c r="A180" s="39"/>
      <c r="B180" s="40"/>
      <c r="C180" s="235" t="s">
        <v>247</v>
      </c>
      <c r="D180" s="235" t="s">
        <v>166</v>
      </c>
      <c r="E180" s="236" t="s">
        <v>739</v>
      </c>
      <c r="F180" s="237" t="s">
        <v>740</v>
      </c>
      <c r="G180" s="238" t="s">
        <v>305</v>
      </c>
      <c r="H180" s="239">
        <v>1</v>
      </c>
      <c r="I180" s="240"/>
      <c r="J180" s="239">
        <f>ROUND(I180*H180,1)</f>
        <v>0</v>
      </c>
      <c r="K180" s="237" t="s">
        <v>205</v>
      </c>
      <c r="L180" s="45"/>
      <c r="M180" s="241" t="s">
        <v>1</v>
      </c>
      <c r="N180" s="242" t="s">
        <v>41</v>
      </c>
      <c r="O180" s="92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90</v>
      </c>
      <c r="AT180" s="245" t="s">
        <v>166</v>
      </c>
      <c r="AU180" s="245" t="s">
        <v>84</v>
      </c>
      <c r="AY180" s="18" t="s">
        <v>164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33</v>
      </c>
      <c r="BK180" s="246">
        <f>ROUND(I180*H180,1)</f>
        <v>0</v>
      </c>
      <c r="BL180" s="18" t="s">
        <v>90</v>
      </c>
      <c r="BM180" s="245" t="s">
        <v>741</v>
      </c>
    </row>
    <row r="181" s="13" customFormat="1">
      <c r="A181" s="13"/>
      <c r="B181" s="247"/>
      <c r="C181" s="248"/>
      <c r="D181" s="249" t="s">
        <v>171</v>
      </c>
      <c r="E181" s="250" t="s">
        <v>1</v>
      </c>
      <c r="F181" s="251" t="s">
        <v>742</v>
      </c>
      <c r="G181" s="248"/>
      <c r="H181" s="252">
        <v>1</v>
      </c>
      <c r="I181" s="253"/>
      <c r="J181" s="248"/>
      <c r="K181" s="248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171</v>
      </c>
      <c r="AU181" s="258" t="s">
        <v>84</v>
      </c>
      <c r="AV181" s="13" t="s">
        <v>84</v>
      </c>
      <c r="AW181" s="13" t="s">
        <v>32</v>
      </c>
      <c r="AX181" s="13" t="s">
        <v>33</v>
      </c>
      <c r="AY181" s="258" t="s">
        <v>164</v>
      </c>
    </row>
    <row r="182" s="2" customFormat="1" ht="55.5" customHeight="1">
      <c r="A182" s="39"/>
      <c r="B182" s="40"/>
      <c r="C182" s="235" t="s">
        <v>250</v>
      </c>
      <c r="D182" s="235" t="s">
        <v>166</v>
      </c>
      <c r="E182" s="236" t="s">
        <v>743</v>
      </c>
      <c r="F182" s="237" t="s">
        <v>744</v>
      </c>
      <c r="G182" s="238" t="s">
        <v>305</v>
      </c>
      <c r="H182" s="239">
        <v>30</v>
      </c>
      <c r="I182" s="240"/>
      <c r="J182" s="239">
        <f>ROUND(I182*H182,1)</f>
        <v>0</v>
      </c>
      <c r="K182" s="237" t="s">
        <v>205</v>
      </c>
      <c r="L182" s="45"/>
      <c r="M182" s="241" t="s">
        <v>1</v>
      </c>
      <c r="N182" s="242" t="s">
        <v>41</v>
      </c>
      <c r="O182" s="9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90</v>
      </c>
      <c r="AT182" s="245" t="s">
        <v>166</v>
      </c>
      <c r="AU182" s="245" t="s">
        <v>84</v>
      </c>
      <c r="AY182" s="18" t="s">
        <v>164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33</v>
      </c>
      <c r="BK182" s="246">
        <f>ROUND(I182*H182,1)</f>
        <v>0</v>
      </c>
      <c r="BL182" s="18" t="s">
        <v>90</v>
      </c>
      <c r="BM182" s="245" t="s">
        <v>745</v>
      </c>
    </row>
    <row r="183" s="13" customFormat="1">
      <c r="A183" s="13"/>
      <c r="B183" s="247"/>
      <c r="C183" s="248"/>
      <c r="D183" s="249" t="s">
        <v>171</v>
      </c>
      <c r="E183" s="248"/>
      <c r="F183" s="251" t="s">
        <v>746</v>
      </c>
      <c r="G183" s="248"/>
      <c r="H183" s="252">
        <v>30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171</v>
      </c>
      <c r="AU183" s="258" t="s">
        <v>84</v>
      </c>
      <c r="AV183" s="13" t="s">
        <v>84</v>
      </c>
      <c r="AW183" s="13" t="s">
        <v>4</v>
      </c>
      <c r="AX183" s="13" t="s">
        <v>33</v>
      </c>
      <c r="AY183" s="258" t="s">
        <v>164</v>
      </c>
    </row>
    <row r="184" s="2" customFormat="1" ht="44.25" customHeight="1">
      <c r="A184" s="39"/>
      <c r="B184" s="40"/>
      <c r="C184" s="235" t="s">
        <v>14</v>
      </c>
      <c r="D184" s="235" t="s">
        <v>166</v>
      </c>
      <c r="E184" s="236" t="s">
        <v>747</v>
      </c>
      <c r="F184" s="237" t="s">
        <v>748</v>
      </c>
      <c r="G184" s="238" t="s">
        <v>305</v>
      </c>
      <c r="H184" s="239">
        <v>1</v>
      </c>
      <c r="I184" s="240"/>
      <c r="J184" s="239">
        <f>ROUND(I184*H184,1)</f>
        <v>0</v>
      </c>
      <c r="K184" s="237" t="s">
        <v>205</v>
      </c>
      <c r="L184" s="45"/>
      <c r="M184" s="241" t="s">
        <v>1</v>
      </c>
      <c r="N184" s="242" t="s">
        <v>41</v>
      </c>
      <c r="O184" s="92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90</v>
      </c>
      <c r="AT184" s="245" t="s">
        <v>166</v>
      </c>
      <c r="AU184" s="245" t="s">
        <v>84</v>
      </c>
      <c r="AY184" s="18" t="s">
        <v>164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33</v>
      </c>
      <c r="BK184" s="246">
        <f>ROUND(I184*H184,1)</f>
        <v>0</v>
      </c>
      <c r="BL184" s="18" t="s">
        <v>90</v>
      </c>
      <c r="BM184" s="245" t="s">
        <v>749</v>
      </c>
    </row>
    <row r="185" s="2" customFormat="1" ht="49.05" customHeight="1">
      <c r="A185" s="39"/>
      <c r="B185" s="40"/>
      <c r="C185" s="235" t="s">
        <v>7</v>
      </c>
      <c r="D185" s="235" t="s">
        <v>166</v>
      </c>
      <c r="E185" s="236" t="s">
        <v>750</v>
      </c>
      <c r="F185" s="237" t="s">
        <v>751</v>
      </c>
      <c r="G185" s="238" t="s">
        <v>305</v>
      </c>
      <c r="H185" s="239">
        <v>1</v>
      </c>
      <c r="I185" s="240"/>
      <c r="J185" s="239">
        <f>ROUND(I185*H185,1)</f>
        <v>0</v>
      </c>
      <c r="K185" s="237" t="s">
        <v>1</v>
      </c>
      <c r="L185" s="45"/>
      <c r="M185" s="241" t="s">
        <v>1</v>
      </c>
      <c r="N185" s="242" t="s">
        <v>41</v>
      </c>
      <c r="O185" s="92"/>
      <c r="P185" s="243">
        <f>O185*H185</f>
        <v>0</v>
      </c>
      <c r="Q185" s="243">
        <v>0</v>
      </c>
      <c r="R185" s="243">
        <f>Q185*H185</f>
        <v>0</v>
      </c>
      <c r="S185" s="243">
        <v>0.017000000000000001</v>
      </c>
      <c r="T185" s="244">
        <f>S185*H185</f>
        <v>0.017000000000000001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90</v>
      </c>
      <c r="AT185" s="245" t="s">
        <v>166</v>
      </c>
      <c r="AU185" s="245" t="s">
        <v>84</v>
      </c>
      <c r="AY185" s="18" t="s">
        <v>164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33</v>
      </c>
      <c r="BK185" s="246">
        <f>ROUND(I185*H185,1)</f>
        <v>0</v>
      </c>
      <c r="BL185" s="18" t="s">
        <v>90</v>
      </c>
      <c r="BM185" s="245" t="s">
        <v>752</v>
      </c>
    </row>
    <row r="186" s="2" customFormat="1" ht="44.25" customHeight="1">
      <c r="A186" s="39"/>
      <c r="B186" s="40"/>
      <c r="C186" s="235" t="s">
        <v>260</v>
      </c>
      <c r="D186" s="235" t="s">
        <v>166</v>
      </c>
      <c r="E186" s="236" t="s">
        <v>753</v>
      </c>
      <c r="F186" s="237" t="s">
        <v>754</v>
      </c>
      <c r="G186" s="238" t="s">
        <v>98</v>
      </c>
      <c r="H186" s="239">
        <v>457.52999999999997</v>
      </c>
      <c r="I186" s="240"/>
      <c r="J186" s="239">
        <f>ROUND(I186*H186,1)</f>
        <v>0</v>
      </c>
      <c r="K186" s="237" t="s">
        <v>205</v>
      </c>
      <c r="L186" s="45"/>
      <c r="M186" s="241" t="s">
        <v>1</v>
      </c>
      <c r="N186" s="242" t="s">
        <v>41</v>
      </c>
      <c r="O186" s="92"/>
      <c r="P186" s="243">
        <f>O186*H186</f>
        <v>0</v>
      </c>
      <c r="Q186" s="243">
        <v>0</v>
      </c>
      <c r="R186" s="243">
        <f>Q186*H186</f>
        <v>0</v>
      </c>
      <c r="S186" s="243">
        <v>0.045999999999999999</v>
      </c>
      <c r="T186" s="244">
        <f>S186*H186</f>
        <v>21.046379999999999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90</v>
      </c>
      <c r="AT186" s="245" t="s">
        <v>166</v>
      </c>
      <c r="AU186" s="245" t="s">
        <v>84</v>
      </c>
      <c r="AY186" s="18" t="s">
        <v>164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33</v>
      </c>
      <c r="BK186" s="246">
        <f>ROUND(I186*H186,1)</f>
        <v>0</v>
      </c>
      <c r="BL186" s="18" t="s">
        <v>90</v>
      </c>
      <c r="BM186" s="245" t="s">
        <v>755</v>
      </c>
    </row>
    <row r="187" s="13" customFormat="1">
      <c r="A187" s="13"/>
      <c r="B187" s="247"/>
      <c r="C187" s="248"/>
      <c r="D187" s="249" t="s">
        <v>171</v>
      </c>
      <c r="E187" s="250" t="s">
        <v>1</v>
      </c>
      <c r="F187" s="251" t="s">
        <v>756</v>
      </c>
      <c r="G187" s="248"/>
      <c r="H187" s="252">
        <v>457.52999999999997</v>
      </c>
      <c r="I187" s="253"/>
      <c r="J187" s="248"/>
      <c r="K187" s="248"/>
      <c r="L187" s="254"/>
      <c r="M187" s="255"/>
      <c r="N187" s="256"/>
      <c r="O187" s="256"/>
      <c r="P187" s="256"/>
      <c r="Q187" s="256"/>
      <c r="R187" s="256"/>
      <c r="S187" s="256"/>
      <c r="T187" s="25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8" t="s">
        <v>171</v>
      </c>
      <c r="AU187" s="258" t="s">
        <v>84</v>
      </c>
      <c r="AV187" s="13" t="s">
        <v>84</v>
      </c>
      <c r="AW187" s="13" t="s">
        <v>32</v>
      </c>
      <c r="AX187" s="13" t="s">
        <v>33</v>
      </c>
      <c r="AY187" s="258" t="s">
        <v>164</v>
      </c>
    </row>
    <row r="188" s="2" customFormat="1" ht="44.25" customHeight="1">
      <c r="A188" s="39"/>
      <c r="B188" s="40"/>
      <c r="C188" s="235" t="s">
        <v>266</v>
      </c>
      <c r="D188" s="235" t="s">
        <v>166</v>
      </c>
      <c r="E188" s="236" t="s">
        <v>757</v>
      </c>
      <c r="F188" s="237" t="s">
        <v>758</v>
      </c>
      <c r="G188" s="238" t="s">
        <v>98</v>
      </c>
      <c r="H188" s="239">
        <v>13.529999999999999</v>
      </c>
      <c r="I188" s="240"/>
      <c r="J188" s="239">
        <f>ROUND(I188*H188,1)</f>
        <v>0</v>
      </c>
      <c r="K188" s="237" t="s">
        <v>205</v>
      </c>
      <c r="L188" s="45"/>
      <c r="M188" s="241" t="s">
        <v>1</v>
      </c>
      <c r="N188" s="242" t="s">
        <v>41</v>
      </c>
      <c r="O188" s="92"/>
      <c r="P188" s="243">
        <f>O188*H188</f>
        <v>0</v>
      </c>
      <c r="Q188" s="243">
        <v>0</v>
      </c>
      <c r="R188" s="243">
        <f>Q188*H188</f>
        <v>0</v>
      </c>
      <c r="S188" s="243">
        <v>0.058999999999999997</v>
      </c>
      <c r="T188" s="244">
        <f>S188*H188</f>
        <v>0.79826999999999992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90</v>
      </c>
      <c r="AT188" s="245" t="s">
        <v>166</v>
      </c>
      <c r="AU188" s="245" t="s">
        <v>84</v>
      </c>
      <c r="AY188" s="18" t="s">
        <v>164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33</v>
      </c>
      <c r="BK188" s="246">
        <f>ROUND(I188*H188,1)</f>
        <v>0</v>
      </c>
      <c r="BL188" s="18" t="s">
        <v>90</v>
      </c>
      <c r="BM188" s="245" t="s">
        <v>759</v>
      </c>
    </row>
    <row r="189" s="13" customFormat="1">
      <c r="A189" s="13"/>
      <c r="B189" s="247"/>
      <c r="C189" s="248"/>
      <c r="D189" s="249" t="s">
        <v>171</v>
      </c>
      <c r="E189" s="250" t="s">
        <v>1</v>
      </c>
      <c r="F189" s="251" t="s">
        <v>681</v>
      </c>
      <c r="G189" s="248"/>
      <c r="H189" s="252">
        <v>13.529999999999999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171</v>
      </c>
      <c r="AU189" s="258" t="s">
        <v>84</v>
      </c>
      <c r="AV189" s="13" t="s">
        <v>84</v>
      </c>
      <c r="AW189" s="13" t="s">
        <v>32</v>
      </c>
      <c r="AX189" s="13" t="s">
        <v>33</v>
      </c>
      <c r="AY189" s="258" t="s">
        <v>164</v>
      </c>
    </row>
    <row r="190" s="2" customFormat="1" ht="24.15" customHeight="1">
      <c r="A190" s="39"/>
      <c r="B190" s="40"/>
      <c r="C190" s="235" t="s">
        <v>271</v>
      </c>
      <c r="D190" s="235" t="s">
        <v>166</v>
      </c>
      <c r="E190" s="236" t="s">
        <v>331</v>
      </c>
      <c r="F190" s="237" t="s">
        <v>332</v>
      </c>
      <c r="G190" s="238" t="s">
        <v>98</v>
      </c>
      <c r="H190" s="239">
        <v>512.20000000000005</v>
      </c>
      <c r="I190" s="240"/>
      <c r="J190" s="239">
        <f>ROUND(I190*H190,1)</f>
        <v>0</v>
      </c>
      <c r="K190" s="237" t="s">
        <v>214</v>
      </c>
      <c r="L190" s="45"/>
      <c r="M190" s="241" t="s">
        <v>1</v>
      </c>
      <c r="N190" s="242" t="s">
        <v>41</v>
      </c>
      <c r="O190" s="92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90</v>
      </c>
      <c r="AT190" s="245" t="s">
        <v>166</v>
      </c>
      <c r="AU190" s="245" t="s">
        <v>84</v>
      </c>
      <c r="AY190" s="18" t="s">
        <v>164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33</v>
      </c>
      <c r="BK190" s="246">
        <f>ROUND(I190*H190,1)</f>
        <v>0</v>
      </c>
      <c r="BL190" s="18" t="s">
        <v>90</v>
      </c>
      <c r="BM190" s="245" t="s">
        <v>760</v>
      </c>
    </row>
    <row r="191" s="2" customFormat="1" ht="44.25" customHeight="1">
      <c r="A191" s="39"/>
      <c r="B191" s="40"/>
      <c r="C191" s="235" t="s">
        <v>276</v>
      </c>
      <c r="D191" s="235" t="s">
        <v>166</v>
      </c>
      <c r="E191" s="236" t="s">
        <v>335</v>
      </c>
      <c r="F191" s="237" t="s">
        <v>336</v>
      </c>
      <c r="G191" s="238" t="s">
        <v>98</v>
      </c>
      <c r="H191" s="239">
        <v>2561</v>
      </c>
      <c r="I191" s="240"/>
      <c r="J191" s="239">
        <f>ROUND(I191*H191,1)</f>
        <v>0</v>
      </c>
      <c r="K191" s="237" t="s">
        <v>214</v>
      </c>
      <c r="L191" s="45"/>
      <c r="M191" s="241" t="s">
        <v>1</v>
      </c>
      <c r="N191" s="242" t="s">
        <v>41</v>
      </c>
      <c r="O191" s="92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5" t="s">
        <v>90</v>
      </c>
      <c r="AT191" s="245" t="s">
        <v>166</v>
      </c>
      <c r="AU191" s="245" t="s">
        <v>84</v>
      </c>
      <c r="AY191" s="18" t="s">
        <v>164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8" t="s">
        <v>33</v>
      </c>
      <c r="BK191" s="246">
        <f>ROUND(I191*H191,1)</f>
        <v>0</v>
      </c>
      <c r="BL191" s="18" t="s">
        <v>90</v>
      </c>
      <c r="BM191" s="245" t="s">
        <v>761</v>
      </c>
    </row>
    <row r="192" s="13" customFormat="1">
      <c r="A192" s="13"/>
      <c r="B192" s="247"/>
      <c r="C192" s="248"/>
      <c r="D192" s="249" t="s">
        <v>171</v>
      </c>
      <c r="E192" s="248"/>
      <c r="F192" s="251" t="s">
        <v>762</v>
      </c>
      <c r="G192" s="248"/>
      <c r="H192" s="252">
        <v>2561</v>
      </c>
      <c r="I192" s="253"/>
      <c r="J192" s="248"/>
      <c r="K192" s="248"/>
      <c r="L192" s="254"/>
      <c r="M192" s="255"/>
      <c r="N192" s="256"/>
      <c r="O192" s="256"/>
      <c r="P192" s="256"/>
      <c r="Q192" s="256"/>
      <c r="R192" s="256"/>
      <c r="S192" s="256"/>
      <c r="T192" s="25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8" t="s">
        <v>171</v>
      </c>
      <c r="AU192" s="258" t="s">
        <v>84</v>
      </c>
      <c r="AV192" s="13" t="s">
        <v>84</v>
      </c>
      <c r="AW192" s="13" t="s">
        <v>4</v>
      </c>
      <c r="AX192" s="13" t="s">
        <v>33</v>
      </c>
      <c r="AY192" s="258" t="s">
        <v>164</v>
      </c>
    </row>
    <row r="193" s="12" customFormat="1" ht="22.8" customHeight="1">
      <c r="A193" s="12"/>
      <c r="B193" s="219"/>
      <c r="C193" s="220"/>
      <c r="D193" s="221" t="s">
        <v>75</v>
      </c>
      <c r="E193" s="233" t="s">
        <v>369</v>
      </c>
      <c r="F193" s="233" t="s">
        <v>370</v>
      </c>
      <c r="G193" s="220"/>
      <c r="H193" s="220"/>
      <c r="I193" s="223"/>
      <c r="J193" s="234">
        <f>BK193</f>
        <v>0</v>
      </c>
      <c r="K193" s="220"/>
      <c r="L193" s="225"/>
      <c r="M193" s="226"/>
      <c r="N193" s="227"/>
      <c r="O193" s="227"/>
      <c r="P193" s="228">
        <f>SUM(P194:P198)</f>
        <v>0</v>
      </c>
      <c r="Q193" s="227"/>
      <c r="R193" s="228">
        <f>SUM(R194:R198)</f>
        <v>0</v>
      </c>
      <c r="S193" s="227"/>
      <c r="T193" s="229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0" t="s">
        <v>33</v>
      </c>
      <c r="AT193" s="231" t="s">
        <v>75</v>
      </c>
      <c r="AU193" s="231" t="s">
        <v>33</v>
      </c>
      <c r="AY193" s="230" t="s">
        <v>164</v>
      </c>
      <c r="BK193" s="232">
        <f>SUM(BK194:BK198)</f>
        <v>0</v>
      </c>
    </row>
    <row r="194" s="2" customFormat="1" ht="37.8" customHeight="1">
      <c r="A194" s="39"/>
      <c r="B194" s="40"/>
      <c r="C194" s="235" t="s">
        <v>282</v>
      </c>
      <c r="D194" s="235" t="s">
        <v>166</v>
      </c>
      <c r="E194" s="236" t="s">
        <v>372</v>
      </c>
      <c r="F194" s="237" t="s">
        <v>373</v>
      </c>
      <c r="G194" s="238" t="s">
        <v>374</v>
      </c>
      <c r="H194" s="239">
        <v>22.059999999999999</v>
      </c>
      <c r="I194" s="240"/>
      <c r="J194" s="239">
        <f>ROUND(I194*H194,1)</f>
        <v>0</v>
      </c>
      <c r="K194" s="237" t="s">
        <v>214</v>
      </c>
      <c r="L194" s="45"/>
      <c r="M194" s="241" t="s">
        <v>1</v>
      </c>
      <c r="N194" s="242" t="s">
        <v>41</v>
      </c>
      <c r="O194" s="92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5" t="s">
        <v>90</v>
      </c>
      <c r="AT194" s="245" t="s">
        <v>166</v>
      </c>
      <c r="AU194" s="245" t="s">
        <v>84</v>
      </c>
      <c r="AY194" s="18" t="s">
        <v>164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8" t="s">
        <v>33</v>
      </c>
      <c r="BK194" s="246">
        <f>ROUND(I194*H194,1)</f>
        <v>0</v>
      </c>
      <c r="BL194" s="18" t="s">
        <v>90</v>
      </c>
      <c r="BM194" s="245" t="s">
        <v>375</v>
      </c>
    </row>
    <row r="195" s="2" customFormat="1" ht="33" customHeight="1">
      <c r="A195" s="39"/>
      <c r="B195" s="40"/>
      <c r="C195" s="235" t="s">
        <v>290</v>
      </c>
      <c r="D195" s="235" t="s">
        <v>166</v>
      </c>
      <c r="E195" s="236" t="s">
        <v>377</v>
      </c>
      <c r="F195" s="237" t="s">
        <v>378</v>
      </c>
      <c r="G195" s="238" t="s">
        <v>374</v>
      </c>
      <c r="H195" s="239">
        <v>22.059999999999999</v>
      </c>
      <c r="I195" s="240"/>
      <c r="J195" s="239">
        <f>ROUND(I195*H195,1)</f>
        <v>0</v>
      </c>
      <c r="K195" s="237" t="s">
        <v>214</v>
      </c>
      <c r="L195" s="45"/>
      <c r="M195" s="241" t="s">
        <v>1</v>
      </c>
      <c r="N195" s="242" t="s">
        <v>41</v>
      </c>
      <c r="O195" s="92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5" t="s">
        <v>90</v>
      </c>
      <c r="AT195" s="245" t="s">
        <v>166</v>
      </c>
      <c r="AU195" s="245" t="s">
        <v>84</v>
      </c>
      <c r="AY195" s="18" t="s">
        <v>164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8" t="s">
        <v>33</v>
      </c>
      <c r="BK195" s="246">
        <f>ROUND(I195*H195,1)</f>
        <v>0</v>
      </c>
      <c r="BL195" s="18" t="s">
        <v>90</v>
      </c>
      <c r="BM195" s="245" t="s">
        <v>379</v>
      </c>
    </row>
    <row r="196" s="2" customFormat="1" ht="44.25" customHeight="1">
      <c r="A196" s="39"/>
      <c r="B196" s="40"/>
      <c r="C196" s="235" t="s">
        <v>298</v>
      </c>
      <c r="D196" s="235" t="s">
        <v>166</v>
      </c>
      <c r="E196" s="236" t="s">
        <v>381</v>
      </c>
      <c r="F196" s="237" t="s">
        <v>382</v>
      </c>
      <c r="G196" s="238" t="s">
        <v>374</v>
      </c>
      <c r="H196" s="239">
        <v>330.89999999999998</v>
      </c>
      <c r="I196" s="240"/>
      <c r="J196" s="239">
        <f>ROUND(I196*H196,1)</f>
        <v>0</v>
      </c>
      <c r="K196" s="237" t="s">
        <v>214</v>
      </c>
      <c r="L196" s="45"/>
      <c r="M196" s="241" t="s">
        <v>1</v>
      </c>
      <c r="N196" s="242" t="s">
        <v>41</v>
      </c>
      <c r="O196" s="92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90</v>
      </c>
      <c r="AT196" s="245" t="s">
        <v>166</v>
      </c>
      <c r="AU196" s="245" t="s">
        <v>84</v>
      </c>
      <c r="AY196" s="18" t="s">
        <v>164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33</v>
      </c>
      <c r="BK196" s="246">
        <f>ROUND(I196*H196,1)</f>
        <v>0</v>
      </c>
      <c r="BL196" s="18" t="s">
        <v>90</v>
      </c>
      <c r="BM196" s="245" t="s">
        <v>383</v>
      </c>
    </row>
    <row r="197" s="13" customFormat="1">
      <c r="A197" s="13"/>
      <c r="B197" s="247"/>
      <c r="C197" s="248"/>
      <c r="D197" s="249" t="s">
        <v>171</v>
      </c>
      <c r="E197" s="248"/>
      <c r="F197" s="251" t="s">
        <v>763</v>
      </c>
      <c r="G197" s="248"/>
      <c r="H197" s="252">
        <v>330.89999999999998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171</v>
      </c>
      <c r="AU197" s="258" t="s">
        <v>84</v>
      </c>
      <c r="AV197" s="13" t="s">
        <v>84</v>
      </c>
      <c r="AW197" s="13" t="s">
        <v>4</v>
      </c>
      <c r="AX197" s="13" t="s">
        <v>33</v>
      </c>
      <c r="AY197" s="258" t="s">
        <v>164</v>
      </c>
    </row>
    <row r="198" s="2" customFormat="1" ht="49.05" customHeight="1">
      <c r="A198" s="39"/>
      <c r="B198" s="40"/>
      <c r="C198" s="235" t="s">
        <v>302</v>
      </c>
      <c r="D198" s="235" t="s">
        <v>166</v>
      </c>
      <c r="E198" s="236" t="s">
        <v>390</v>
      </c>
      <c r="F198" s="237" t="s">
        <v>391</v>
      </c>
      <c r="G198" s="238" t="s">
        <v>374</v>
      </c>
      <c r="H198" s="239">
        <v>22.059999999999999</v>
      </c>
      <c r="I198" s="240"/>
      <c r="J198" s="239">
        <f>ROUND(I198*H198,1)</f>
        <v>0</v>
      </c>
      <c r="K198" s="237" t="s">
        <v>214</v>
      </c>
      <c r="L198" s="45"/>
      <c r="M198" s="241" t="s">
        <v>1</v>
      </c>
      <c r="N198" s="242" t="s">
        <v>41</v>
      </c>
      <c r="O198" s="92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5" t="s">
        <v>90</v>
      </c>
      <c r="AT198" s="245" t="s">
        <v>166</v>
      </c>
      <c r="AU198" s="245" t="s">
        <v>84</v>
      </c>
      <c r="AY198" s="18" t="s">
        <v>164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8" t="s">
        <v>33</v>
      </c>
      <c r="BK198" s="246">
        <f>ROUND(I198*H198,1)</f>
        <v>0</v>
      </c>
      <c r="BL198" s="18" t="s">
        <v>90</v>
      </c>
      <c r="BM198" s="245" t="s">
        <v>392</v>
      </c>
    </row>
    <row r="199" s="12" customFormat="1" ht="22.8" customHeight="1">
      <c r="A199" s="12"/>
      <c r="B199" s="219"/>
      <c r="C199" s="220"/>
      <c r="D199" s="221" t="s">
        <v>75</v>
      </c>
      <c r="E199" s="233" t="s">
        <v>395</v>
      </c>
      <c r="F199" s="233" t="s">
        <v>396</v>
      </c>
      <c r="G199" s="220"/>
      <c r="H199" s="220"/>
      <c r="I199" s="223"/>
      <c r="J199" s="234">
        <f>BK199</f>
        <v>0</v>
      </c>
      <c r="K199" s="220"/>
      <c r="L199" s="225"/>
      <c r="M199" s="226"/>
      <c r="N199" s="227"/>
      <c r="O199" s="227"/>
      <c r="P199" s="228">
        <f>P200</f>
        <v>0</v>
      </c>
      <c r="Q199" s="227"/>
      <c r="R199" s="228">
        <f>R200</f>
        <v>0</v>
      </c>
      <c r="S199" s="227"/>
      <c r="T199" s="229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0" t="s">
        <v>33</v>
      </c>
      <c r="AT199" s="231" t="s">
        <v>75</v>
      </c>
      <c r="AU199" s="231" t="s">
        <v>33</v>
      </c>
      <c r="AY199" s="230" t="s">
        <v>164</v>
      </c>
      <c r="BK199" s="232">
        <f>BK200</f>
        <v>0</v>
      </c>
    </row>
    <row r="200" s="2" customFormat="1" ht="66.75" customHeight="1">
      <c r="A200" s="39"/>
      <c r="B200" s="40"/>
      <c r="C200" s="235" t="s">
        <v>309</v>
      </c>
      <c r="D200" s="235" t="s">
        <v>166</v>
      </c>
      <c r="E200" s="236" t="s">
        <v>398</v>
      </c>
      <c r="F200" s="237" t="s">
        <v>399</v>
      </c>
      <c r="G200" s="238" t="s">
        <v>374</v>
      </c>
      <c r="H200" s="239">
        <v>21.530000000000001</v>
      </c>
      <c r="I200" s="240"/>
      <c r="J200" s="239">
        <f>ROUND(I200*H200,1)</f>
        <v>0</v>
      </c>
      <c r="K200" s="237" t="s">
        <v>169</v>
      </c>
      <c r="L200" s="45"/>
      <c r="M200" s="241" t="s">
        <v>1</v>
      </c>
      <c r="N200" s="242" t="s">
        <v>41</v>
      </c>
      <c r="O200" s="92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5" t="s">
        <v>90</v>
      </c>
      <c r="AT200" s="245" t="s">
        <v>166</v>
      </c>
      <c r="AU200" s="245" t="s">
        <v>84</v>
      </c>
      <c r="AY200" s="18" t="s">
        <v>164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8" t="s">
        <v>33</v>
      </c>
      <c r="BK200" s="246">
        <f>ROUND(I200*H200,1)</f>
        <v>0</v>
      </c>
      <c r="BL200" s="18" t="s">
        <v>90</v>
      </c>
      <c r="BM200" s="245" t="s">
        <v>400</v>
      </c>
    </row>
    <row r="201" s="12" customFormat="1" ht="25.92" customHeight="1">
      <c r="A201" s="12"/>
      <c r="B201" s="219"/>
      <c r="C201" s="220"/>
      <c r="D201" s="221" t="s">
        <v>75</v>
      </c>
      <c r="E201" s="222" t="s">
        <v>401</v>
      </c>
      <c r="F201" s="222" t="s">
        <v>402</v>
      </c>
      <c r="G201" s="220"/>
      <c r="H201" s="220"/>
      <c r="I201" s="223"/>
      <c r="J201" s="224">
        <f>BK201</f>
        <v>0</v>
      </c>
      <c r="K201" s="220"/>
      <c r="L201" s="225"/>
      <c r="M201" s="226"/>
      <c r="N201" s="227"/>
      <c r="O201" s="227"/>
      <c r="P201" s="228">
        <f>P202+P212+P218</f>
        <v>0</v>
      </c>
      <c r="Q201" s="227"/>
      <c r="R201" s="228">
        <f>R202+R212+R218</f>
        <v>0.48563000000000001</v>
      </c>
      <c r="S201" s="227"/>
      <c r="T201" s="229">
        <f>T202+T212+T218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0" t="s">
        <v>84</v>
      </c>
      <c r="AT201" s="231" t="s">
        <v>75</v>
      </c>
      <c r="AU201" s="231" t="s">
        <v>76</v>
      </c>
      <c r="AY201" s="230" t="s">
        <v>164</v>
      </c>
      <c r="BK201" s="232">
        <f>BK202+BK212+BK218</f>
        <v>0</v>
      </c>
    </row>
    <row r="202" s="12" customFormat="1" ht="22.8" customHeight="1">
      <c r="A202" s="12"/>
      <c r="B202" s="219"/>
      <c r="C202" s="220"/>
      <c r="D202" s="221" t="s">
        <v>75</v>
      </c>
      <c r="E202" s="233" t="s">
        <v>403</v>
      </c>
      <c r="F202" s="233" t="s">
        <v>404</v>
      </c>
      <c r="G202" s="220"/>
      <c r="H202" s="220"/>
      <c r="I202" s="223"/>
      <c r="J202" s="234">
        <f>BK202</f>
        <v>0</v>
      </c>
      <c r="K202" s="220"/>
      <c r="L202" s="225"/>
      <c r="M202" s="226"/>
      <c r="N202" s="227"/>
      <c r="O202" s="227"/>
      <c r="P202" s="228">
        <f>SUM(P203:P211)</f>
        <v>0</v>
      </c>
      <c r="Q202" s="227"/>
      <c r="R202" s="228">
        <f>SUM(R203:R211)</f>
        <v>0.050690000000000006</v>
      </c>
      <c r="S202" s="227"/>
      <c r="T202" s="229">
        <f>SUM(T203:T211)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0" t="s">
        <v>84</v>
      </c>
      <c r="AT202" s="231" t="s">
        <v>75</v>
      </c>
      <c r="AU202" s="231" t="s">
        <v>33</v>
      </c>
      <c r="AY202" s="230" t="s">
        <v>164</v>
      </c>
      <c r="BK202" s="232">
        <f>SUM(BK203:BK211)</f>
        <v>0</v>
      </c>
    </row>
    <row r="203" s="2" customFormat="1" ht="24.15" customHeight="1">
      <c r="A203" s="39"/>
      <c r="B203" s="40"/>
      <c r="C203" s="235" t="s">
        <v>314</v>
      </c>
      <c r="D203" s="235" t="s">
        <v>166</v>
      </c>
      <c r="E203" s="236" t="s">
        <v>411</v>
      </c>
      <c r="F203" s="237" t="s">
        <v>412</v>
      </c>
      <c r="G203" s="238" t="s">
        <v>180</v>
      </c>
      <c r="H203" s="239">
        <v>15</v>
      </c>
      <c r="I203" s="240"/>
      <c r="J203" s="239">
        <f>ROUND(I203*H203,1)</f>
        <v>0</v>
      </c>
      <c r="K203" s="237" t="s">
        <v>169</v>
      </c>
      <c r="L203" s="45"/>
      <c r="M203" s="241" t="s">
        <v>1</v>
      </c>
      <c r="N203" s="242" t="s">
        <v>41</v>
      </c>
      <c r="O203" s="92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239</v>
      </c>
      <c r="AT203" s="245" t="s">
        <v>166</v>
      </c>
      <c r="AU203" s="245" t="s">
        <v>84</v>
      </c>
      <c r="AY203" s="18" t="s">
        <v>164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33</v>
      </c>
      <c r="BK203" s="246">
        <f>ROUND(I203*H203,1)</f>
        <v>0</v>
      </c>
      <c r="BL203" s="18" t="s">
        <v>239</v>
      </c>
      <c r="BM203" s="245" t="s">
        <v>764</v>
      </c>
    </row>
    <row r="204" s="13" customFormat="1">
      <c r="A204" s="13"/>
      <c r="B204" s="247"/>
      <c r="C204" s="248"/>
      <c r="D204" s="249" t="s">
        <v>171</v>
      </c>
      <c r="E204" s="250" t="s">
        <v>1</v>
      </c>
      <c r="F204" s="251" t="s">
        <v>765</v>
      </c>
      <c r="G204" s="248"/>
      <c r="H204" s="252">
        <v>15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171</v>
      </c>
      <c r="AU204" s="258" t="s">
        <v>84</v>
      </c>
      <c r="AV204" s="13" t="s">
        <v>84</v>
      </c>
      <c r="AW204" s="13" t="s">
        <v>32</v>
      </c>
      <c r="AX204" s="13" t="s">
        <v>33</v>
      </c>
      <c r="AY204" s="258" t="s">
        <v>164</v>
      </c>
    </row>
    <row r="205" s="2" customFormat="1" ht="16.5" customHeight="1">
      <c r="A205" s="39"/>
      <c r="B205" s="40"/>
      <c r="C205" s="235" t="s">
        <v>318</v>
      </c>
      <c r="D205" s="235" t="s">
        <v>166</v>
      </c>
      <c r="E205" s="236" t="s">
        <v>421</v>
      </c>
      <c r="F205" s="237" t="s">
        <v>422</v>
      </c>
      <c r="G205" s="238" t="s">
        <v>180</v>
      </c>
      <c r="H205" s="239">
        <v>15</v>
      </c>
      <c r="I205" s="240"/>
      <c r="J205" s="239">
        <f>ROUND(I205*H205,1)</f>
        <v>0</v>
      </c>
      <c r="K205" s="237" t="s">
        <v>169</v>
      </c>
      <c r="L205" s="45"/>
      <c r="M205" s="241" t="s">
        <v>1</v>
      </c>
      <c r="N205" s="242" t="s">
        <v>41</v>
      </c>
      <c r="O205" s="92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239</v>
      </c>
      <c r="AT205" s="245" t="s">
        <v>166</v>
      </c>
      <c r="AU205" s="245" t="s">
        <v>84</v>
      </c>
      <c r="AY205" s="18" t="s">
        <v>164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33</v>
      </c>
      <c r="BK205" s="246">
        <f>ROUND(I205*H205,1)</f>
        <v>0</v>
      </c>
      <c r="BL205" s="18" t="s">
        <v>239</v>
      </c>
      <c r="BM205" s="245" t="s">
        <v>766</v>
      </c>
    </row>
    <row r="206" s="13" customFormat="1">
      <c r="A206" s="13"/>
      <c r="B206" s="247"/>
      <c r="C206" s="248"/>
      <c r="D206" s="249" t="s">
        <v>171</v>
      </c>
      <c r="E206" s="250" t="s">
        <v>1</v>
      </c>
      <c r="F206" s="251" t="s">
        <v>767</v>
      </c>
      <c r="G206" s="248"/>
      <c r="H206" s="252">
        <v>15</v>
      </c>
      <c r="I206" s="253"/>
      <c r="J206" s="248"/>
      <c r="K206" s="248"/>
      <c r="L206" s="254"/>
      <c r="M206" s="255"/>
      <c r="N206" s="256"/>
      <c r="O206" s="256"/>
      <c r="P206" s="256"/>
      <c r="Q206" s="256"/>
      <c r="R206" s="256"/>
      <c r="S206" s="256"/>
      <c r="T206" s="25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8" t="s">
        <v>171</v>
      </c>
      <c r="AU206" s="258" t="s">
        <v>84</v>
      </c>
      <c r="AV206" s="13" t="s">
        <v>84</v>
      </c>
      <c r="AW206" s="13" t="s">
        <v>32</v>
      </c>
      <c r="AX206" s="13" t="s">
        <v>33</v>
      </c>
      <c r="AY206" s="258" t="s">
        <v>164</v>
      </c>
    </row>
    <row r="207" s="2" customFormat="1" ht="16.5" customHeight="1">
      <c r="A207" s="39"/>
      <c r="B207" s="40"/>
      <c r="C207" s="291" t="s">
        <v>324</v>
      </c>
      <c r="D207" s="291" t="s">
        <v>426</v>
      </c>
      <c r="E207" s="292" t="s">
        <v>427</v>
      </c>
      <c r="F207" s="293" t="s">
        <v>428</v>
      </c>
      <c r="G207" s="294" t="s">
        <v>180</v>
      </c>
      <c r="H207" s="295">
        <v>50</v>
      </c>
      <c r="I207" s="296"/>
      <c r="J207" s="295">
        <f>ROUND(I207*H207,1)</f>
        <v>0</v>
      </c>
      <c r="K207" s="293" t="s">
        <v>1</v>
      </c>
      <c r="L207" s="297"/>
      <c r="M207" s="298" t="s">
        <v>1</v>
      </c>
      <c r="N207" s="299" t="s">
        <v>41</v>
      </c>
      <c r="O207" s="92"/>
      <c r="P207" s="243">
        <f>O207*H207</f>
        <v>0</v>
      </c>
      <c r="Q207" s="243">
        <v>0.001</v>
      </c>
      <c r="R207" s="243">
        <f>Q207*H207</f>
        <v>0.050000000000000003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318</v>
      </c>
      <c r="AT207" s="245" t="s">
        <v>426</v>
      </c>
      <c r="AU207" s="245" t="s">
        <v>84</v>
      </c>
      <c r="AY207" s="18" t="s">
        <v>164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33</v>
      </c>
      <c r="BK207" s="246">
        <f>ROUND(I207*H207,1)</f>
        <v>0</v>
      </c>
      <c r="BL207" s="18" t="s">
        <v>239</v>
      </c>
      <c r="BM207" s="245" t="s">
        <v>768</v>
      </c>
    </row>
    <row r="208" s="2" customFormat="1" ht="21.75" customHeight="1">
      <c r="A208" s="39"/>
      <c r="B208" s="40"/>
      <c r="C208" s="235" t="s">
        <v>330</v>
      </c>
      <c r="D208" s="235" t="s">
        <v>166</v>
      </c>
      <c r="E208" s="236" t="s">
        <v>769</v>
      </c>
      <c r="F208" s="237" t="s">
        <v>770</v>
      </c>
      <c r="G208" s="238" t="s">
        <v>305</v>
      </c>
      <c r="H208" s="239">
        <v>3</v>
      </c>
      <c r="I208" s="240"/>
      <c r="J208" s="239">
        <f>ROUND(I208*H208,1)</f>
        <v>0</v>
      </c>
      <c r="K208" s="237" t="s">
        <v>205</v>
      </c>
      <c r="L208" s="45"/>
      <c r="M208" s="241" t="s">
        <v>1</v>
      </c>
      <c r="N208" s="242" t="s">
        <v>41</v>
      </c>
      <c r="O208" s="92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5" t="s">
        <v>239</v>
      </c>
      <c r="AT208" s="245" t="s">
        <v>166</v>
      </c>
      <c r="AU208" s="245" t="s">
        <v>84</v>
      </c>
      <c r="AY208" s="18" t="s">
        <v>164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8" t="s">
        <v>33</v>
      </c>
      <c r="BK208" s="246">
        <f>ROUND(I208*H208,1)</f>
        <v>0</v>
      </c>
      <c r="BL208" s="18" t="s">
        <v>239</v>
      </c>
      <c r="BM208" s="245" t="s">
        <v>771</v>
      </c>
    </row>
    <row r="209" s="13" customFormat="1">
      <c r="A209" s="13"/>
      <c r="B209" s="247"/>
      <c r="C209" s="248"/>
      <c r="D209" s="249" t="s">
        <v>171</v>
      </c>
      <c r="E209" s="250" t="s">
        <v>1</v>
      </c>
      <c r="F209" s="251" t="s">
        <v>772</v>
      </c>
      <c r="G209" s="248"/>
      <c r="H209" s="252">
        <v>3</v>
      </c>
      <c r="I209" s="253"/>
      <c r="J209" s="248"/>
      <c r="K209" s="248"/>
      <c r="L209" s="254"/>
      <c r="M209" s="255"/>
      <c r="N209" s="256"/>
      <c r="O209" s="256"/>
      <c r="P209" s="256"/>
      <c r="Q209" s="256"/>
      <c r="R209" s="256"/>
      <c r="S209" s="256"/>
      <c r="T209" s="25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8" t="s">
        <v>171</v>
      </c>
      <c r="AU209" s="258" t="s">
        <v>84</v>
      </c>
      <c r="AV209" s="13" t="s">
        <v>84</v>
      </c>
      <c r="AW209" s="13" t="s">
        <v>32</v>
      </c>
      <c r="AX209" s="13" t="s">
        <v>33</v>
      </c>
      <c r="AY209" s="258" t="s">
        <v>164</v>
      </c>
    </row>
    <row r="210" s="2" customFormat="1" ht="16.5" customHeight="1">
      <c r="A210" s="39"/>
      <c r="B210" s="40"/>
      <c r="C210" s="291" t="s">
        <v>334</v>
      </c>
      <c r="D210" s="291" t="s">
        <v>426</v>
      </c>
      <c r="E210" s="292" t="s">
        <v>773</v>
      </c>
      <c r="F210" s="293" t="s">
        <v>774</v>
      </c>
      <c r="G210" s="294" t="s">
        <v>305</v>
      </c>
      <c r="H210" s="295">
        <v>3</v>
      </c>
      <c r="I210" s="296"/>
      <c r="J210" s="295">
        <f>ROUND(I210*H210,1)</f>
        <v>0</v>
      </c>
      <c r="K210" s="293" t="s">
        <v>205</v>
      </c>
      <c r="L210" s="297"/>
      <c r="M210" s="298" t="s">
        <v>1</v>
      </c>
      <c r="N210" s="299" t="s">
        <v>41</v>
      </c>
      <c r="O210" s="92"/>
      <c r="P210" s="243">
        <f>O210*H210</f>
        <v>0</v>
      </c>
      <c r="Q210" s="243">
        <v>0.00023000000000000001</v>
      </c>
      <c r="R210" s="243">
        <f>Q210*H210</f>
        <v>0.00069000000000000008</v>
      </c>
      <c r="S210" s="243">
        <v>0</v>
      </c>
      <c r="T210" s="24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5" t="s">
        <v>318</v>
      </c>
      <c r="AT210" s="245" t="s">
        <v>426</v>
      </c>
      <c r="AU210" s="245" t="s">
        <v>84</v>
      </c>
      <c r="AY210" s="18" t="s">
        <v>164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8" t="s">
        <v>33</v>
      </c>
      <c r="BK210" s="246">
        <f>ROUND(I210*H210,1)</f>
        <v>0</v>
      </c>
      <c r="BL210" s="18" t="s">
        <v>239</v>
      </c>
      <c r="BM210" s="245" t="s">
        <v>775</v>
      </c>
    </row>
    <row r="211" s="2" customFormat="1" ht="55.5" customHeight="1">
      <c r="A211" s="39"/>
      <c r="B211" s="40"/>
      <c r="C211" s="235" t="s">
        <v>339</v>
      </c>
      <c r="D211" s="235" t="s">
        <v>166</v>
      </c>
      <c r="E211" s="236" t="s">
        <v>431</v>
      </c>
      <c r="F211" s="237" t="s">
        <v>432</v>
      </c>
      <c r="G211" s="238" t="s">
        <v>374</v>
      </c>
      <c r="H211" s="239">
        <v>0.050000000000000003</v>
      </c>
      <c r="I211" s="240"/>
      <c r="J211" s="239">
        <f>ROUND(I211*H211,1)</f>
        <v>0</v>
      </c>
      <c r="K211" s="237" t="s">
        <v>169</v>
      </c>
      <c r="L211" s="45"/>
      <c r="M211" s="241" t="s">
        <v>1</v>
      </c>
      <c r="N211" s="242" t="s">
        <v>41</v>
      </c>
      <c r="O211" s="92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5" t="s">
        <v>239</v>
      </c>
      <c r="AT211" s="245" t="s">
        <v>166</v>
      </c>
      <c r="AU211" s="245" t="s">
        <v>84</v>
      </c>
      <c r="AY211" s="18" t="s">
        <v>164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8" t="s">
        <v>33</v>
      </c>
      <c r="BK211" s="246">
        <f>ROUND(I211*H211,1)</f>
        <v>0</v>
      </c>
      <c r="BL211" s="18" t="s">
        <v>239</v>
      </c>
      <c r="BM211" s="245" t="s">
        <v>776</v>
      </c>
    </row>
    <row r="212" s="12" customFormat="1" ht="22.8" customHeight="1">
      <c r="A212" s="12"/>
      <c r="B212" s="219"/>
      <c r="C212" s="220"/>
      <c r="D212" s="221" t="s">
        <v>75</v>
      </c>
      <c r="E212" s="233" t="s">
        <v>446</v>
      </c>
      <c r="F212" s="233" t="s">
        <v>447</v>
      </c>
      <c r="G212" s="220"/>
      <c r="H212" s="220"/>
      <c r="I212" s="223"/>
      <c r="J212" s="234">
        <f>BK212</f>
        <v>0</v>
      </c>
      <c r="K212" s="220"/>
      <c r="L212" s="225"/>
      <c r="M212" s="226"/>
      <c r="N212" s="227"/>
      <c r="O212" s="227"/>
      <c r="P212" s="228">
        <f>SUM(P213:P217)</f>
        <v>0</v>
      </c>
      <c r="Q212" s="227"/>
      <c r="R212" s="228">
        <f>SUM(R213:R217)</f>
        <v>0.048670799999999993</v>
      </c>
      <c r="S212" s="227"/>
      <c r="T212" s="229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0" t="s">
        <v>84</v>
      </c>
      <c r="AT212" s="231" t="s">
        <v>75</v>
      </c>
      <c r="AU212" s="231" t="s">
        <v>33</v>
      </c>
      <c r="AY212" s="230" t="s">
        <v>164</v>
      </c>
      <c r="BK212" s="232">
        <f>SUM(BK213:BK217)</f>
        <v>0</v>
      </c>
    </row>
    <row r="213" s="2" customFormat="1" ht="24.15" customHeight="1">
      <c r="A213" s="39"/>
      <c r="B213" s="40"/>
      <c r="C213" s="235" t="s">
        <v>345</v>
      </c>
      <c r="D213" s="235" t="s">
        <v>166</v>
      </c>
      <c r="E213" s="236" t="s">
        <v>471</v>
      </c>
      <c r="F213" s="237" t="s">
        <v>472</v>
      </c>
      <c r="G213" s="238" t="s">
        <v>461</v>
      </c>
      <c r="H213" s="239">
        <v>36.780000000000001</v>
      </c>
      <c r="I213" s="240"/>
      <c r="J213" s="239">
        <f>ROUND(I213*H213,1)</f>
        <v>0</v>
      </c>
      <c r="K213" s="237" t="s">
        <v>205</v>
      </c>
      <c r="L213" s="45"/>
      <c r="M213" s="241" t="s">
        <v>1</v>
      </c>
      <c r="N213" s="242" t="s">
        <v>41</v>
      </c>
      <c r="O213" s="92"/>
      <c r="P213" s="243">
        <f>O213*H213</f>
        <v>0</v>
      </c>
      <c r="Q213" s="243">
        <v>6.0000000000000002E-05</v>
      </c>
      <c r="R213" s="243">
        <f>Q213*H213</f>
        <v>0.0022068000000000001</v>
      </c>
      <c r="S213" s="243">
        <v>0</v>
      </c>
      <c r="T213" s="24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5" t="s">
        <v>239</v>
      </c>
      <c r="AT213" s="245" t="s">
        <v>166</v>
      </c>
      <c r="AU213" s="245" t="s">
        <v>84</v>
      </c>
      <c r="AY213" s="18" t="s">
        <v>164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8" t="s">
        <v>33</v>
      </c>
      <c r="BK213" s="246">
        <f>ROUND(I213*H213,1)</f>
        <v>0</v>
      </c>
      <c r="BL213" s="18" t="s">
        <v>239</v>
      </c>
      <c r="BM213" s="245" t="s">
        <v>777</v>
      </c>
    </row>
    <row r="214" s="13" customFormat="1">
      <c r="A214" s="13"/>
      <c r="B214" s="247"/>
      <c r="C214" s="248"/>
      <c r="D214" s="249" t="s">
        <v>171</v>
      </c>
      <c r="E214" s="250" t="s">
        <v>1</v>
      </c>
      <c r="F214" s="251" t="s">
        <v>778</v>
      </c>
      <c r="G214" s="248"/>
      <c r="H214" s="252">
        <v>36.780000000000001</v>
      </c>
      <c r="I214" s="253"/>
      <c r="J214" s="248"/>
      <c r="K214" s="248"/>
      <c r="L214" s="254"/>
      <c r="M214" s="255"/>
      <c r="N214" s="256"/>
      <c r="O214" s="256"/>
      <c r="P214" s="256"/>
      <c r="Q214" s="256"/>
      <c r="R214" s="256"/>
      <c r="S214" s="256"/>
      <c r="T214" s="25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8" t="s">
        <v>171</v>
      </c>
      <c r="AU214" s="258" t="s">
        <v>84</v>
      </c>
      <c r="AV214" s="13" t="s">
        <v>84</v>
      </c>
      <c r="AW214" s="13" t="s">
        <v>32</v>
      </c>
      <c r="AX214" s="13" t="s">
        <v>33</v>
      </c>
      <c r="AY214" s="258" t="s">
        <v>164</v>
      </c>
    </row>
    <row r="215" s="2" customFormat="1" ht="16.5" customHeight="1">
      <c r="A215" s="39"/>
      <c r="B215" s="40"/>
      <c r="C215" s="291" t="s">
        <v>349</v>
      </c>
      <c r="D215" s="291" t="s">
        <v>426</v>
      </c>
      <c r="E215" s="292" t="s">
        <v>476</v>
      </c>
      <c r="F215" s="293" t="s">
        <v>477</v>
      </c>
      <c r="G215" s="294" t="s">
        <v>461</v>
      </c>
      <c r="H215" s="295">
        <v>38.719999999999999</v>
      </c>
      <c r="I215" s="296"/>
      <c r="J215" s="295">
        <f>ROUND(I215*H215,1)</f>
        <v>0</v>
      </c>
      <c r="K215" s="293" t="s">
        <v>1</v>
      </c>
      <c r="L215" s="297"/>
      <c r="M215" s="298" t="s">
        <v>1</v>
      </c>
      <c r="N215" s="299" t="s">
        <v>41</v>
      </c>
      <c r="O215" s="92"/>
      <c r="P215" s="243">
        <f>O215*H215</f>
        <v>0</v>
      </c>
      <c r="Q215" s="243">
        <v>0.0011999999999999999</v>
      </c>
      <c r="R215" s="243">
        <f>Q215*H215</f>
        <v>0.046463999999999991</v>
      </c>
      <c r="S215" s="243">
        <v>0</v>
      </c>
      <c r="T215" s="24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5" t="s">
        <v>318</v>
      </c>
      <c r="AT215" s="245" t="s">
        <v>426</v>
      </c>
      <c r="AU215" s="245" t="s">
        <v>84</v>
      </c>
      <c r="AY215" s="18" t="s">
        <v>164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8" t="s">
        <v>33</v>
      </c>
      <c r="BK215" s="246">
        <f>ROUND(I215*H215,1)</f>
        <v>0</v>
      </c>
      <c r="BL215" s="18" t="s">
        <v>239</v>
      </c>
      <c r="BM215" s="245" t="s">
        <v>779</v>
      </c>
    </row>
    <row r="216" s="13" customFormat="1">
      <c r="A216" s="13"/>
      <c r="B216" s="247"/>
      <c r="C216" s="248"/>
      <c r="D216" s="249" t="s">
        <v>171</v>
      </c>
      <c r="E216" s="250" t="s">
        <v>1</v>
      </c>
      <c r="F216" s="251" t="s">
        <v>780</v>
      </c>
      <c r="G216" s="248"/>
      <c r="H216" s="252">
        <v>38.719999999999999</v>
      </c>
      <c r="I216" s="253"/>
      <c r="J216" s="248"/>
      <c r="K216" s="248"/>
      <c r="L216" s="254"/>
      <c r="M216" s="255"/>
      <c r="N216" s="256"/>
      <c r="O216" s="256"/>
      <c r="P216" s="256"/>
      <c r="Q216" s="256"/>
      <c r="R216" s="256"/>
      <c r="S216" s="256"/>
      <c r="T216" s="25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8" t="s">
        <v>171</v>
      </c>
      <c r="AU216" s="258" t="s">
        <v>84</v>
      </c>
      <c r="AV216" s="13" t="s">
        <v>84</v>
      </c>
      <c r="AW216" s="13" t="s">
        <v>32</v>
      </c>
      <c r="AX216" s="13" t="s">
        <v>33</v>
      </c>
      <c r="AY216" s="258" t="s">
        <v>164</v>
      </c>
    </row>
    <row r="217" s="2" customFormat="1" ht="55.5" customHeight="1">
      <c r="A217" s="39"/>
      <c r="B217" s="40"/>
      <c r="C217" s="235" t="s">
        <v>354</v>
      </c>
      <c r="D217" s="235" t="s">
        <v>166</v>
      </c>
      <c r="E217" s="236" t="s">
        <v>481</v>
      </c>
      <c r="F217" s="237" t="s">
        <v>482</v>
      </c>
      <c r="G217" s="238" t="s">
        <v>374</v>
      </c>
      <c r="H217" s="239">
        <v>0.050000000000000003</v>
      </c>
      <c r="I217" s="240"/>
      <c r="J217" s="239">
        <f>ROUND(I217*H217,1)</f>
        <v>0</v>
      </c>
      <c r="K217" s="237" t="s">
        <v>205</v>
      </c>
      <c r="L217" s="45"/>
      <c r="M217" s="241" t="s">
        <v>1</v>
      </c>
      <c r="N217" s="242" t="s">
        <v>41</v>
      </c>
      <c r="O217" s="92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5" t="s">
        <v>239</v>
      </c>
      <c r="AT217" s="245" t="s">
        <v>166</v>
      </c>
      <c r="AU217" s="245" t="s">
        <v>84</v>
      </c>
      <c r="AY217" s="18" t="s">
        <v>164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8" t="s">
        <v>33</v>
      </c>
      <c r="BK217" s="246">
        <f>ROUND(I217*H217,1)</f>
        <v>0</v>
      </c>
      <c r="BL217" s="18" t="s">
        <v>239</v>
      </c>
      <c r="BM217" s="245" t="s">
        <v>781</v>
      </c>
    </row>
    <row r="218" s="12" customFormat="1" ht="22.8" customHeight="1">
      <c r="A218" s="12"/>
      <c r="B218" s="219"/>
      <c r="C218" s="220"/>
      <c r="D218" s="221" t="s">
        <v>75</v>
      </c>
      <c r="E218" s="233" t="s">
        <v>484</v>
      </c>
      <c r="F218" s="233" t="s">
        <v>485</v>
      </c>
      <c r="G218" s="220"/>
      <c r="H218" s="220"/>
      <c r="I218" s="223"/>
      <c r="J218" s="234">
        <f>BK218</f>
        <v>0</v>
      </c>
      <c r="K218" s="220"/>
      <c r="L218" s="225"/>
      <c r="M218" s="226"/>
      <c r="N218" s="227"/>
      <c r="O218" s="227"/>
      <c r="P218" s="228">
        <f>SUM(P219:P221)</f>
        <v>0</v>
      </c>
      <c r="Q218" s="227"/>
      <c r="R218" s="228">
        <f>SUM(R219:R221)</f>
        <v>0.38626919999999998</v>
      </c>
      <c r="S218" s="227"/>
      <c r="T218" s="229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0" t="s">
        <v>84</v>
      </c>
      <c r="AT218" s="231" t="s">
        <v>75</v>
      </c>
      <c r="AU218" s="231" t="s">
        <v>33</v>
      </c>
      <c r="AY218" s="230" t="s">
        <v>164</v>
      </c>
      <c r="BK218" s="232">
        <f>SUM(BK219:BK221)</f>
        <v>0</v>
      </c>
    </row>
    <row r="219" s="2" customFormat="1" ht="37.8" customHeight="1">
      <c r="A219" s="39"/>
      <c r="B219" s="40"/>
      <c r="C219" s="235" t="s">
        <v>359</v>
      </c>
      <c r="D219" s="235" t="s">
        <v>166</v>
      </c>
      <c r="E219" s="236" t="s">
        <v>502</v>
      </c>
      <c r="F219" s="237" t="s">
        <v>503</v>
      </c>
      <c r="G219" s="238" t="s">
        <v>98</v>
      </c>
      <c r="H219" s="239">
        <v>471.06</v>
      </c>
      <c r="I219" s="240"/>
      <c r="J219" s="239">
        <f>ROUND(I219*H219,1)</f>
        <v>0</v>
      </c>
      <c r="K219" s="237" t="s">
        <v>214</v>
      </c>
      <c r="L219" s="45"/>
      <c r="M219" s="241" t="s">
        <v>1</v>
      </c>
      <c r="N219" s="242" t="s">
        <v>41</v>
      </c>
      <c r="O219" s="92"/>
      <c r="P219" s="243">
        <f>O219*H219</f>
        <v>0</v>
      </c>
      <c r="Q219" s="243">
        <v>0.00010000000000000001</v>
      </c>
      <c r="R219" s="243">
        <f>Q219*H219</f>
        <v>0.047106000000000002</v>
      </c>
      <c r="S219" s="243">
        <v>0</v>
      </c>
      <c r="T219" s="24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5" t="s">
        <v>239</v>
      </c>
      <c r="AT219" s="245" t="s">
        <v>166</v>
      </c>
      <c r="AU219" s="245" t="s">
        <v>84</v>
      </c>
      <c r="AY219" s="18" t="s">
        <v>164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8" t="s">
        <v>33</v>
      </c>
      <c r="BK219" s="246">
        <f>ROUND(I219*H219,1)</f>
        <v>0</v>
      </c>
      <c r="BL219" s="18" t="s">
        <v>239</v>
      </c>
      <c r="BM219" s="245" t="s">
        <v>782</v>
      </c>
    </row>
    <row r="220" s="13" customFormat="1">
      <c r="A220" s="13"/>
      <c r="B220" s="247"/>
      <c r="C220" s="248"/>
      <c r="D220" s="249" t="s">
        <v>171</v>
      </c>
      <c r="E220" s="250" t="s">
        <v>1</v>
      </c>
      <c r="F220" s="251" t="s">
        <v>732</v>
      </c>
      <c r="G220" s="248"/>
      <c r="H220" s="252">
        <v>471.06</v>
      </c>
      <c r="I220" s="253"/>
      <c r="J220" s="248"/>
      <c r="K220" s="248"/>
      <c r="L220" s="254"/>
      <c r="M220" s="255"/>
      <c r="N220" s="256"/>
      <c r="O220" s="256"/>
      <c r="P220" s="256"/>
      <c r="Q220" s="256"/>
      <c r="R220" s="256"/>
      <c r="S220" s="256"/>
      <c r="T220" s="25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8" t="s">
        <v>171</v>
      </c>
      <c r="AU220" s="258" t="s">
        <v>84</v>
      </c>
      <c r="AV220" s="13" t="s">
        <v>84</v>
      </c>
      <c r="AW220" s="13" t="s">
        <v>32</v>
      </c>
      <c r="AX220" s="13" t="s">
        <v>33</v>
      </c>
      <c r="AY220" s="258" t="s">
        <v>164</v>
      </c>
    </row>
    <row r="221" s="2" customFormat="1" ht="44.25" customHeight="1">
      <c r="A221" s="39"/>
      <c r="B221" s="40"/>
      <c r="C221" s="235" t="s">
        <v>364</v>
      </c>
      <c r="D221" s="235" t="s">
        <v>166</v>
      </c>
      <c r="E221" s="236" t="s">
        <v>507</v>
      </c>
      <c r="F221" s="237" t="s">
        <v>508</v>
      </c>
      <c r="G221" s="238" t="s">
        <v>98</v>
      </c>
      <c r="H221" s="239">
        <v>471.06</v>
      </c>
      <c r="I221" s="240"/>
      <c r="J221" s="239">
        <f>ROUND(I221*H221,1)</f>
        <v>0</v>
      </c>
      <c r="K221" s="237" t="s">
        <v>214</v>
      </c>
      <c r="L221" s="45"/>
      <c r="M221" s="241" t="s">
        <v>1</v>
      </c>
      <c r="N221" s="242" t="s">
        <v>41</v>
      </c>
      <c r="O221" s="92"/>
      <c r="P221" s="243">
        <f>O221*H221</f>
        <v>0</v>
      </c>
      <c r="Q221" s="243">
        <v>0.00072000000000000005</v>
      </c>
      <c r="R221" s="243">
        <f>Q221*H221</f>
        <v>0.3391632</v>
      </c>
      <c r="S221" s="243">
        <v>0</v>
      </c>
      <c r="T221" s="24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5" t="s">
        <v>239</v>
      </c>
      <c r="AT221" s="245" t="s">
        <v>166</v>
      </c>
      <c r="AU221" s="245" t="s">
        <v>84</v>
      </c>
      <c r="AY221" s="18" t="s">
        <v>164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8" t="s">
        <v>33</v>
      </c>
      <c r="BK221" s="246">
        <f>ROUND(I221*H221,1)</f>
        <v>0</v>
      </c>
      <c r="BL221" s="18" t="s">
        <v>239</v>
      </c>
      <c r="BM221" s="245" t="s">
        <v>783</v>
      </c>
    </row>
    <row r="222" s="12" customFormat="1" ht="25.92" customHeight="1">
      <c r="A222" s="12"/>
      <c r="B222" s="219"/>
      <c r="C222" s="220"/>
      <c r="D222" s="221" t="s">
        <v>75</v>
      </c>
      <c r="E222" s="222" t="s">
        <v>549</v>
      </c>
      <c r="F222" s="222" t="s">
        <v>550</v>
      </c>
      <c r="G222" s="220"/>
      <c r="H222" s="220"/>
      <c r="I222" s="223"/>
      <c r="J222" s="224">
        <f>BK222</f>
        <v>0</v>
      </c>
      <c r="K222" s="220"/>
      <c r="L222" s="225"/>
      <c r="M222" s="226"/>
      <c r="N222" s="227"/>
      <c r="O222" s="227"/>
      <c r="P222" s="228">
        <f>P223</f>
        <v>0</v>
      </c>
      <c r="Q222" s="227"/>
      <c r="R222" s="228">
        <f>R223</f>
        <v>0</v>
      </c>
      <c r="S222" s="227"/>
      <c r="T222" s="229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0" t="s">
        <v>90</v>
      </c>
      <c r="AT222" s="231" t="s">
        <v>75</v>
      </c>
      <c r="AU222" s="231" t="s">
        <v>76</v>
      </c>
      <c r="AY222" s="230" t="s">
        <v>164</v>
      </c>
      <c r="BK222" s="232">
        <f>BK223</f>
        <v>0</v>
      </c>
    </row>
    <row r="223" s="2" customFormat="1" ht="24.15" customHeight="1">
      <c r="A223" s="39"/>
      <c r="B223" s="40"/>
      <c r="C223" s="235" t="s">
        <v>371</v>
      </c>
      <c r="D223" s="235" t="s">
        <v>166</v>
      </c>
      <c r="E223" s="236" t="s">
        <v>552</v>
      </c>
      <c r="F223" s="237" t="s">
        <v>553</v>
      </c>
      <c r="G223" s="238" t="s">
        <v>554</v>
      </c>
      <c r="H223" s="239">
        <v>40</v>
      </c>
      <c r="I223" s="240"/>
      <c r="J223" s="239">
        <f>ROUND(I223*H223,1)</f>
        <v>0</v>
      </c>
      <c r="K223" s="237" t="s">
        <v>205</v>
      </c>
      <c r="L223" s="45"/>
      <c r="M223" s="300" t="s">
        <v>1</v>
      </c>
      <c r="N223" s="301" t="s">
        <v>41</v>
      </c>
      <c r="O223" s="302"/>
      <c r="P223" s="303">
        <f>O223*H223</f>
        <v>0</v>
      </c>
      <c r="Q223" s="303">
        <v>0</v>
      </c>
      <c r="R223" s="303">
        <f>Q223*H223</f>
        <v>0</v>
      </c>
      <c r="S223" s="303">
        <v>0</v>
      </c>
      <c r="T223" s="30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5" t="s">
        <v>555</v>
      </c>
      <c r="AT223" s="245" t="s">
        <v>166</v>
      </c>
      <c r="AU223" s="245" t="s">
        <v>33</v>
      </c>
      <c r="AY223" s="18" t="s">
        <v>164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8" t="s">
        <v>33</v>
      </c>
      <c r="BK223" s="246">
        <f>ROUND(I223*H223,1)</f>
        <v>0</v>
      </c>
      <c r="BL223" s="18" t="s">
        <v>555</v>
      </c>
      <c r="BM223" s="245" t="s">
        <v>784</v>
      </c>
    </row>
    <row r="224" s="2" customFormat="1" ht="6.96" customHeight="1">
      <c r="A224" s="39"/>
      <c r="B224" s="67"/>
      <c r="C224" s="68"/>
      <c r="D224" s="68"/>
      <c r="E224" s="68"/>
      <c r="F224" s="68"/>
      <c r="G224" s="68"/>
      <c r="H224" s="68"/>
      <c r="I224" s="68"/>
      <c r="J224" s="68"/>
      <c r="K224" s="68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ZfKY4iKBL/dBWtK4y48KLty1N2kEe6R1I41K+vJ9WVYQOJQIYDuS/v9j8hOgDXr4ovyiOIH8bhj3JmjoynhsJw==" hashValue="UQ3uVNOnqs4YWl5sXJU+DZmGSs1XZo5aNaqM2KY0C1i8ugU/nA/qkNZcHuhOVn6rhDd+H3P3Z59Zc1Kq8RwnhQ==" algorithmName="SHA-512" password="CC35"/>
  <autoFilter ref="C135:K223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103</v>
      </c>
      <c r="L4" s="21"/>
      <c r="M4" s="14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SAKO Brno - Oprava haly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785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28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5" t="s">
        <v>118</v>
      </c>
      <c r="E30" s="39"/>
      <c r="F30" s="39"/>
      <c r="G30" s="39"/>
      <c r="H30" s="39"/>
      <c r="I30" s="39"/>
      <c r="J30" s="15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3" t="s">
        <v>119</v>
      </c>
      <c r="E31" s="39"/>
      <c r="F31" s="39"/>
      <c r="G31" s="39"/>
      <c r="H31" s="39"/>
      <c r="I31" s="39"/>
      <c r="J31" s="152">
        <f>J107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36</v>
      </c>
      <c r="E32" s="39"/>
      <c r="F32" s="39"/>
      <c r="G32" s="39"/>
      <c r="H32" s="39"/>
      <c r="I32" s="39"/>
      <c r="J32" s="155">
        <f>ROUND(J30 + J31, 0)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1"/>
      <c r="E33" s="151"/>
      <c r="F33" s="151"/>
      <c r="G33" s="151"/>
      <c r="H33" s="151"/>
      <c r="I33" s="151"/>
      <c r="J33" s="151"/>
      <c r="K33" s="15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38</v>
      </c>
      <c r="G34" s="39"/>
      <c r="H34" s="39"/>
      <c r="I34" s="156" t="s">
        <v>37</v>
      </c>
      <c r="J34" s="156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40</v>
      </c>
      <c r="E35" s="142" t="s">
        <v>41</v>
      </c>
      <c r="F35" s="158">
        <f>ROUND((SUM(BE107:BE114) + SUM(BE134:BE208)),  0)</f>
        <v>0</v>
      </c>
      <c r="G35" s="39"/>
      <c r="H35" s="39"/>
      <c r="I35" s="159">
        <v>0.20999999999999999</v>
      </c>
      <c r="J35" s="158">
        <f>ROUND(((SUM(BE107:BE114) + SUM(BE134:BE208))*I35),  0)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2" t="s">
        <v>42</v>
      </c>
      <c r="F36" s="158">
        <f>ROUND((SUM(BF107:BF114) + SUM(BF134:BF208)),  0)</f>
        <v>0</v>
      </c>
      <c r="G36" s="39"/>
      <c r="H36" s="39"/>
      <c r="I36" s="159">
        <v>0.12</v>
      </c>
      <c r="J36" s="158">
        <f>ROUND(((SUM(BF107:BF114) + SUM(BF134:BF208))*I36),  0)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8">
        <f>ROUND((SUM(BG107:BG114) + SUM(BG134:BG208)),  0)</f>
        <v>0</v>
      </c>
      <c r="G37" s="39"/>
      <c r="H37" s="39"/>
      <c r="I37" s="159">
        <v>0.20999999999999999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2" t="s">
        <v>44</v>
      </c>
      <c r="F38" s="158">
        <f>ROUND((SUM(BH107:BH114) + SUM(BH134:BH208)),  0)</f>
        <v>0</v>
      </c>
      <c r="G38" s="39"/>
      <c r="H38" s="39"/>
      <c r="I38" s="159">
        <v>0.12</v>
      </c>
      <c r="J38" s="15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2" t="s">
        <v>45</v>
      </c>
      <c r="F39" s="158">
        <f>ROUND((SUM(BI107:BI114) + SUM(BI134:BI208)),  0)</f>
        <v>0</v>
      </c>
      <c r="G39" s="39"/>
      <c r="H39" s="39"/>
      <c r="I39" s="159">
        <v>0</v>
      </c>
      <c r="J39" s="15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7" t="s">
        <v>49</v>
      </c>
      <c r="E50" s="168"/>
      <c r="F50" s="168"/>
      <c r="G50" s="167" t="s">
        <v>50</v>
      </c>
      <c r="H50" s="168"/>
      <c r="I50" s="168"/>
      <c r="J50" s="168"/>
      <c r="K50" s="168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0"/>
      <c r="J61" s="172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7" t="s">
        <v>53</v>
      </c>
      <c r="E65" s="173"/>
      <c r="F65" s="173"/>
      <c r="G65" s="167" t="s">
        <v>54</v>
      </c>
      <c r="H65" s="173"/>
      <c r="I65" s="173"/>
      <c r="J65" s="173"/>
      <c r="K65" s="17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0"/>
      <c r="J76" s="172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8" t="str">
        <f>E7</f>
        <v>SAKO Brno - Oprava haly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4 - Venkovní plochy u haly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9" t="s">
        <v>121</v>
      </c>
      <c r="D94" s="180"/>
      <c r="E94" s="180"/>
      <c r="F94" s="180"/>
      <c r="G94" s="180"/>
      <c r="H94" s="180"/>
      <c r="I94" s="180"/>
      <c r="J94" s="181" t="s">
        <v>122</v>
      </c>
      <c r="K94" s="18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2" t="s">
        <v>123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hidden="1" s="9" customFormat="1" ht="24.96" customHeight="1">
      <c r="A97" s="9"/>
      <c r="B97" s="183"/>
      <c r="C97" s="184"/>
      <c r="D97" s="185" t="s">
        <v>125</v>
      </c>
      <c r="E97" s="186"/>
      <c r="F97" s="186"/>
      <c r="G97" s="186"/>
      <c r="H97" s="186"/>
      <c r="I97" s="186"/>
      <c r="J97" s="187">
        <f>J135</f>
        <v>0</v>
      </c>
      <c r="K97" s="184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9"/>
      <c r="C98" s="190"/>
      <c r="D98" s="191" t="s">
        <v>558</v>
      </c>
      <c r="E98" s="192"/>
      <c r="F98" s="192"/>
      <c r="G98" s="192"/>
      <c r="H98" s="192"/>
      <c r="I98" s="192"/>
      <c r="J98" s="193">
        <f>J136</f>
        <v>0</v>
      </c>
      <c r="K98" s="190"/>
      <c r="L98" s="19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9"/>
      <c r="C99" s="190"/>
      <c r="D99" s="191" t="s">
        <v>786</v>
      </c>
      <c r="E99" s="192"/>
      <c r="F99" s="192"/>
      <c r="G99" s="192"/>
      <c r="H99" s="192"/>
      <c r="I99" s="192"/>
      <c r="J99" s="193">
        <f>J163</f>
        <v>0</v>
      </c>
      <c r="K99" s="190"/>
      <c r="L99" s="19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9"/>
      <c r="C100" s="190"/>
      <c r="D100" s="191" t="s">
        <v>127</v>
      </c>
      <c r="E100" s="192"/>
      <c r="F100" s="192"/>
      <c r="G100" s="192"/>
      <c r="H100" s="192"/>
      <c r="I100" s="192"/>
      <c r="J100" s="193">
        <f>J173</f>
        <v>0</v>
      </c>
      <c r="K100" s="190"/>
      <c r="L100" s="19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9"/>
      <c r="C101" s="190"/>
      <c r="D101" s="191" t="s">
        <v>128</v>
      </c>
      <c r="E101" s="192"/>
      <c r="F101" s="192"/>
      <c r="G101" s="192"/>
      <c r="H101" s="192"/>
      <c r="I101" s="192"/>
      <c r="J101" s="193">
        <f>J180</f>
        <v>0</v>
      </c>
      <c r="K101" s="190"/>
      <c r="L101" s="19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9"/>
      <c r="C102" s="190"/>
      <c r="D102" s="191" t="s">
        <v>129</v>
      </c>
      <c r="E102" s="192"/>
      <c r="F102" s="192"/>
      <c r="G102" s="192"/>
      <c r="H102" s="192"/>
      <c r="I102" s="192"/>
      <c r="J102" s="193">
        <f>J199</f>
        <v>0</v>
      </c>
      <c r="K102" s="190"/>
      <c r="L102" s="19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9"/>
      <c r="C103" s="190"/>
      <c r="D103" s="191" t="s">
        <v>130</v>
      </c>
      <c r="E103" s="192"/>
      <c r="F103" s="192"/>
      <c r="G103" s="192"/>
      <c r="H103" s="192"/>
      <c r="I103" s="192"/>
      <c r="J103" s="193">
        <f>J205</f>
        <v>0</v>
      </c>
      <c r="K103" s="190"/>
      <c r="L103" s="19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3"/>
      <c r="C104" s="184"/>
      <c r="D104" s="185" t="s">
        <v>138</v>
      </c>
      <c r="E104" s="186"/>
      <c r="F104" s="186"/>
      <c r="G104" s="186"/>
      <c r="H104" s="186"/>
      <c r="I104" s="186"/>
      <c r="J104" s="187">
        <f>J207</f>
        <v>0</v>
      </c>
      <c r="K104" s="184"/>
      <c r="L104" s="18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29.28" customHeight="1">
      <c r="A107" s="39"/>
      <c r="B107" s="40"/>
      <c r="C107" s="182" t="s">
        <v>139</v>
      </c>
      <c r="D107" s="41"/>
      <c r="E107" s="41"/>
      <c r="F107" s="41"/>
      <c r="G107" s="41"/>
      <c r="H107" s="41"/>
      <c r="I107" s="41"/>
      <c r="J107" s="195">
        <f>ROUND(J108 + J109 + J110 + J111 + J112 + J113,0)</f>
        <v>0</v>
      </c>
      <c r="K107" s="41"/>
      <c r="L107" s="64"/>
      <c r="N107" s="196" t="s">
        <v>40</v>
      </c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18" customHeight="1">
      <c r="A108" s="39"/>
      <c r="B108" s="40"/>
      <c r="C108" s="41"/>
      <c r="D108" s="197" t="s">
        <v>140</v>
      </c>
      <c r="E108" s="198"/>
      <c r="F108" s="198"/>
      <c r="G108" s="41"/>
      <c r="H108" s="41"/>
      <c r="I108" s="41"/>
      <c r="J108" s="199">
        <v>0</v>
      </c>
      <c r="K108" s="41"/>
      <c r="L108" s="200"/>
      <c r="M108" s="201"/>
      <c r="N108" s="202" t="s">
        <v>41</v>
      </c>
      <c r="O108" s="201"/>
      <c r="P108" s="201"/>
      <c r="Q108" s="201"/>
      <c r="R108" s="201"/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/>
      <c r="AF108" s="201"/>
      <c r="AG108" s="201"/>
      <c r="AH108" s="201"/>
      <c r="AI108" s="201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1"/>
      <c r="AV108" s="201"/>
      <c r="AW108" s="201"/>
      <c r="AX108" s="201"/>
      <c r="AY108" s="204" t="s">
        <v>141</v>
      </c>
      <c r="AZ108" s="201"/>
      <c r="BA108" s="201"/>
      <c r="BB108" s="201"/>
      <c r="BC108" s="201"/>
      <c r="BD108" s="201"/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204" t="s">
        <v>33</v>
      </c>
      <c r="BK108" s="201"/>
      <c r="BL108" s="201"/>
      <c r="BM108" s="201"/>
    </row>
    <row r="109" hidden="1" s="2" customFormat="1" ht="18" customHeight="1">
      <c r="A109" s="39"/>
      <c r="B109" s="40"/>
      <c r="C109" s="41"/>
      <c r="D109" s="197" t="s">
        <v>142</v>
      </c>
      <c r="E109" s="198"/>
      <c r="F109" s="198"/>
      <c r="G109" s="41"/>
      <c r="H109" s="41"/>
      <c r="I109" s="41"/>
      <c r="J109" s="199">
        <v>0</v>
      </c>
      <c r="K109" s="41"/>
      <c r="L109" s="200"/>
      <c r="M109" s="201"/>
      <c r="N109" s="202" t="s">
        <v>41</v>
      </c>
      <c r="O109" s="201"/>
      <c r="P109" s="201"/>
      <c r="Q109" s="201"/>
      <c r="R109" s="201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1"/>
      <c r="AG109" s="201"/>
      <c r="AH109" s="201"/>
      <c r="AI109" s="201"/>
      <c r="AJ109" s="201"/>
      <c r="AK109" s="201"/>
      <c r="AL109" s="201"/>
      <c r="AM109" s="201"/>
      <c r="AN109" s="201"/>
      <c r="AO109" s="201"/>
      <c r="AP109" s="201"/>
      <c r="AQ109" s="201"/>
      <c r="AR109" s="201"/>
      <c r="AS109" s="201"/>
      <c r="AT109" s="201"/>
      <c r="AU109" s="201"/>
      <c r="AV109" s="201"/>
      <c r="AW109" s="201"/>
      <c r="AX109" s="201"/>
      <c r="AY109" s="204" t="s">
        <v>141</v>
      </c>
      <c r="AZ109" s="201"/>
      <c r="BA109" s="201"/>
      <c r="BB109" s="201"/>
      <c r="BC109" s="201"/>
      <c r="BD109" s="201"/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204" t="s">
        <v>33</v>
      </c>
      <c r="BK109" s="201"/>
      <c r="BL109" s="201"/>
      <c r="BM109" s="201"/>
    </row>
    <row r="110" hidden="1" s="2" customFormat="1" ht="18" customHeight="1">
      <c r="A110" s="39"/>
      <c r="B110" s="40"/>
      <c r="C110" s="41"/>
      <c r="D110" s="197" t="s">
        <v>143</v>
      </c>
      <c r="E110" s="198"/>
      <c r="F110" s="198"/>
      <c r="G110" s="41"/>
      <c r="H110" s="41"/>
      <c r="I110" s="41"/>
      <c r="J110" s="199">
        <v>0</v>
      </c>
      <c r="K110" s="41"/>
      <c r="L110" s="200"/>
      <c r="M110" s="201"/>
      <c r="N110" s="202" t="s">
        <v>41</v>
      </c>
      <c r="O110" s="201"/>
      <c r="P110" s="201"/>
      <c r="Q110" s="201"/>
      <c r="R110" s="201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1"/>
      <c r="AG110" s="201"/>
      <c r="AH110" s="201"/>
      <c r="AI110" s="201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1"/>
      <c r="AV110" s="201"/>
      <c r="AW110" s="201"/>
      <c r="AX110" s="201"/>
      <c r="AY110" s="204" t="s">
        <v>141</v>
      </c>
      <c r="AZ110" s="201"/>
      <c r="BA110" s="201"/>
      <c r="BB110" s="201"/>
      <c r="BC110" s="201"/>
      <c r="BD110" s="201"/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204" t="s">
        <v>33</v>
      </c>
      <c r="BK110" s="201"/>
      <c r="BL110" s="201"/>
      <c r="BM110" s="201"/>
    </row>
    <row r="111" hidden="1" s="2" customFormat="1" ht="18" customHeight="1">
      <c r="A111" s="39"/>
      <c r="B111" s="40"/>
      <c r="C111" s="41"/>
      <c r="D111" s="197" t="s">
        <v>144</v>
      </c>
      <c r="E111" s="198"/>
      <c r="F111" s="198"/>
      <c r="G111" s="41"/>
      <c r="H111" s="41"/>
      <c r="I111" s="41"/>
      <c r="J111" s="199">
        <v>0</v>
      </c>
      <c r="K111" s="41"/>
      <c r="L111" s="200"/>
      <c r="M111" s="201"/>
      <c r="N111" s="202" t="s">
        <v>41</v>
      </c>
      <c r="O111" s="201"/>
      <c r="P111" s="201"/>
      <c r="Q111" s="201"/>
      <c r="R111" s="201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1"/>
      <c r="AG111" s="201"/>
      <c r="AH111" s="201"/>
      <c r="AI111" s="201"/>
      <c r="AJ111" s="201"/>
      <c r="AK111" s="201"/>
      <c r="AL111" s="201"/>
      <c r="AM111" s="201"/>
      <c r="AN111" s="201"/>
      <c r="AO111" s="201"/>
      <c r="AP111" s="201"/>
      <c r="AQ111" s="201"/>
      <c r="AR111" s="201"/>
      <c r="AS111" s="201"/>
      <c r="AT111" s="201"/>
      <c r="AU111" s="201"/>
      <c r="AV111" s="201"/>
      <c r="AW111" s="201"/>
      <c r="AX111" s="201"/>
      <c r="AY111" s="204" t="s">
        <v>141</v>
      </c>
      <c r="AZ111" s="201"/>
      <c r="BA111" s="201"/>
      <c r="BB111" s="201"/>
      <c r="BC111" s="201"/>
      <c r="BD111" s="201"/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204" t="s">
        <v>33</v>
      </c>
      <c r="BK111" s="201"/>
      <c r="BL111" s="201"/>
      <c r="BM111" s="201"/>
    </row>
    <row r="112" hidden="1" s="2" customFormat="1" ht="18" customHeight="1">
      <c r="A112" s="39"/>
      <c r="B112" s="40"/>
      <c r="C112" s="41"/>
      <c r="D112" s="197" t="s">
        <v>145</v>
      </c>
      <c r="E112" s="198"/>
      <c r="F112" s="198"/>
      <c r="G112" s="41"/>
      <c r="H112" s="41"/>
      <c r="I112" s="41"/>
      <c r="J112" s="199">
        <v>0</v>
      </c>
      <c r="K112" s="41"/>
      <c r="L112" s="200"/>
      <c r="M112" s="201"/>
      <c r="N112" s="202" t="s">
        <v>41</v>
      </c>
      <c r="O112" s="201"/>
      <c r="P112" s="201"/>
      <c r="Q112" s="201"/>
      <c r="R112" s="201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4" t="s">
        <v>141</v>
      </c>
      <c r="AZ112" s="201"/>
      <c r="BA112" s="201"/>
      <c r="BB112" s="201"/>
      <c r="BC112" s="201"/>
      <c r="BD112" s="201"/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204" t="s">
        <v>33</v>
      </c>
      <c r="BK112" s="201"/>
      <c r="BL112" s="201"/>
      <c r="BM112" s="201"/>
    </row>
    <row r="113" hidden="1" s="2" customFormat="1" ht="18" customHeight="1">
      <c r="A113" s="39"/>
      <c r="B113" s="40"/>
      <c r="C113" s="41"/>
      <c r="D113" s="198" t="s">
        <v>146</v>
      </c>
      <c r="E113" s="41"/>
      <c r="F113" s="41"/>
      <c r="G113" s="41"/>
      <c r="H113" s="41"/>
      <c r="I113" s="41"/>
      <c r="J113" s="199">
        <f>ROUND(J30*T113,0)</f>
        <v>0</v>
      </c>
      <c r="K113" s="41"/>
      <c r="L113" s="200"/>
      <c r="M113" s="201"/>
      <c r="N113" s="202" t="s">
        <v>41</v>
      </c>
      <c r="O113" s="201"/>
      <c r="P113" s="201"/>
      <c r="Q113" s="201"/>
      <c r="R113" s="201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4" t="s">
        <v>147</v>
      </c>
      <c r="AZ113" s="201"/>
      <c r="BA113" s="201"/>
      <c r="BB113" s="201"/>
      <c r="BC113" s="201"/>
      <c r="BD113" s="201"/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04" t="s">
        <v>33</v>
      </c>
      <c r="BK113" s="201"/>
      <c r="BL113" s="201"/>
      <c r="BM113" s="201"/>
    </row>
    <row r="114" hidden="1" s="2" customForma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hidden="1" s="2" customFormat="1" ht="29.28" customHeight="1">
      <c r="A115" s="39"/>
      <c r="B115" s="40"/>
      <c r="C115" s="206" t="s">
        <v>148</v>
      </c>
      <c r="D115" s="180"/>
      <c r="E115" s="180"/>
      <c r="F115" s="180"/>
      <c r="G115" s="180"/>
      <c r="H115" s="180"/>
      <c r="I115" s="180"/>
      <c r="J115" s="207">
        <f>ROUND(J96+J107,0)</f>
        <v>0</v>
      </c>
      <c r="K115" s="18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hidden="1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hidden="1"/>
    <row r="118" hidden="1"/>
    <row r="119" hidden="1"/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149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78" t="str">
        <f>E7</f>
        <v>SAKO Brno - Oprava haly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 xml:space="preserve">4 - Venkovní plochy u haly 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25. 7. 2025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26</v>
      </c>
      <c r="D130" s="41"/>
      <c r="E130" s="41"/>
      <c r="F130" s="28" t="str">
        <f>E15</f>
        <v xml:space="preserve"> </v>
      </c>
      <c r="G130" s="41"/>
      <c r="H130" s="41"/>
      <c r="I130" s="33" t="s">
        <v>31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29</v>
      </c>
      <c r="D131" s="41"/>
      <c r="E131" s="41"/>
      <c r="F131" s="28" t="str">
        <f>IF(E18="","",E18)</f>
        <v>Vyplň údaj</v>
      </c>
      <c r="G131" s="41"/>
      <c r="H131" s="41"/>
      <c r="I131" s="33" t="s">
        <v>34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8"/>
      <c r="B133" s="209"/>
      <c r="C133" s="210" t="s">
        <v>150</v>
      </c>
      <c r="D133" s="211" t="s">
        <v>61</v>
      </c>
      <c r="E133" s="211" t="s">
        <v>57</v>
      </c>
      <c r="F133" s="211" t="s">
        <v>58</v>
      </c>
      <c r="G133" s="211" t="s">
        <v>151</v>
      </c>
      <c r="H133" s="211" t="s">
        <v>152</v>
      </c>
      <c r="I133" s="211" t="s">
        <v>153</v>
      </c>
      <c r="J133" s="211" t="s">
        <v>122</v>
      </c>
      <c r="K133" s="212" t="s">
        <v>154</v>
      </c>
      <c r="L133" s="213"/>
      <c r="M133" s="101" t="s">
        <v>1</v>
      </c>
      <c r="N133" s="102" t="s">
        <v>40</v>
      </c>
      <c r="O133" s="102" t="s">
        <v>155</v>
      </c>
      <c r="P133" s="102" t="s">
        <v>156</v>
      </c>
      <c r="Q133" s="102" t="s">
        <v>157</v>
      </c>
      <c r="R133" s="102" t="s">
        <v>158</v>
      </c>
      <c r="S133" s="102" t="s">
        <v>159</v>
      </c>
      <c r="T133" s="103" t="s">
        <v>160</v>
      </c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</row>
    <row r="134" s="2" customFormat="1" ht="22.8" customHeight="1">
      <c r="A134" s="39"/>
      <c r="B134" s="40"/>
      <c r="C134" s="108" t="s">
        <v>161</v>
      </c>
      <c r="D134" s="41"/>
      <c r="E134" s="41"/>
      <c r="F134" s="41"/>
      <c r="G134" s="41"/>
      <c r="H134" s="41"/>
      <c r="I134" s="41"/>
      <c r="J134" s="214">
        <f>BK134</f>
        <v>0</v>
      </c>
      <c r="K134" s="41"/>
      <c r="L134" s="45"/>
      <c r="M134" s="104"/>
      <c r="N134" s="215"/>
      <c r="O134" s="105"/>
      <c r="P134" s="216">
        <f>P135+P207</f>
        <v>0</v>
      </c>
      <c r="Q134" s="105"/>
      <c r="R134" s="216">
        <f>R135+R207</f>
        <v>101.14166600000002</v>
      </c>
      <c r="S134" s="105"/>
      <c r="T134" s="217">
        <f>T135+T207</f>
        <v>55.032000000000004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75</v>
      </c>
      <c r="AU134" s="18" t="s">
        <v>124</v>
      </c>
      <c r="BK134" s="218">
        <f>BK135+BK207</f>
        <v>0</v>
      </c>
    </row>
    <row r="135" s="12" customFormat="1" ht="25.92" customHeight="1">
      <c r="A135" s="12"/>
      <c r="B135" s="219"/>
      <c r="C135" s="220"/>
      <c r="D135" s="221" t="s">
        <v>75</v>
      </c>
      <c r="E135" s="222" t="s">
        <v>162</v>
      </c>
      <c r="F135" s="222" t="s">
        <v>163</v>
      </c>
      <c r="G135" s="220"/>
      <c r="H135" s="220"/>
      <c r="I135" s="223"/>
      <c r="J135" s="224">
        <f>BK135</f>
        <v>0</v>
      </c>
      <c r="K135" s="220"/>
      <c r="L135" s="225"/>
      <c r="M135" s="226"/>
      <c r="N135" s="227"/>
      <c r="O135" s="227"/>
      <c r="P135" s="228">
        <f>P136+P163+P173+P180+P199+P205</f>
        <v>0</v>
      </c>
      <c r="Q135" s="227"/>
      <c r="R135" s="228">
        <f>R136+R163+R173+R180+R199+R205</f>
        <v>101.14166600000002</v>
      </c>
      <c r="S135" s="227"/>
      <c r="T135" s="229">
        <f>T136+T163+T173+T180+T199+T205</f>
        <v>55.032000000000004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33</v>
      </c>
      <c r="AT135" s="231" t="s">
        <v>75</v>
      </c>
      <c r="AU135" s="231" t="s">
        <v>76</v>
      </c>
      <c r="AY135" s="230" t="s">
        <v>164</v>
      </c>
      <c r="BK135" s="232">
        <f>BK136+BK163+BK173+BK180+BK199+BK205</f>
        <v>0</v>
      </c>
    </row>
    <row r="136" s="12" customFormat="1" ht="22.8" customHeight="1">
      <c r="A136" s="12"/>
      <c r="B136" s="219"/>
      <c r="C136" s="220"/>
      <c r="D136" s="221" t="s">
        <v>75</v>
      </c>
      <c r="E136" s="233" t="s">
        <v>33</v>
      </c>
      <c r="F136" s="233" t="s">
        <v>562</v>
      </c>
      <c r="G136" s="220"/>
      <c r="H136" s="220"/>
      <c r="I136" s="223"/>
      <c r="J136" s="234">
        <f>BK136</f>
        <v>0</v>
      </c>
      <c r="K136" s="220"/>
      <c r="L136" s="225"/>
      <c r="M136" s="226"/>
      <c r="N136" s="227"/>
      <c r="O136" s="227"/>
      <c r="P136" s="228">
        <f>SUM(P137:P162)</f>
        <v>0</v>
      </c>
      <c r="Q136" s="227"/>
      <c r="R136" s="228">
        <f>SUM(R137:R162)</f>
        <v>0</v>
      </c>
      <c r="S136" s="227"/>
      <c r="T136" s="229">
        <f>SUM(T137:T162)</f>
        <v>35.364000000000004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33</v>
      </c>
      <c r="AT136" s="231" t="s">
        <v>75</v>
      </c>
      <c r="AU136" s="231" t="s">
        <v>33</v>
      </c>
      <c r="AY136" s="230" t="s">
        <v>164</v>
      </c>
      <c r="BK136" s="232">
        <f>SUM(BK137:BK162)</f>
        <v>0</v>
      </c>
    </row>
    <row r="137" s="2" customFormat="1" ht="33" customHeight="1">
      <c r="A137" s="39"/>
      <c r="B137" s="40"/>
      <c r="C137" s="235" t="s">
        <v>33</v>
      </c>
      <c r="D137" s="235" t="s">
        <v>166</v>
      </c>
      <c r="E137" s="236" t="s">
        <v>787</v>
      </c>
      <c r="F137" s="237" t="s">
        <v>788</v>
      </c>
      <c r="G137" s="238" t="s">
        <v>789</v>
      </c>
      <c r="H137" s="239">
        <v>1</v>
      </c>
      <c r="I137" s="240"/>
      <c r="J137" s="239">
        <f>ROUND(I137*H137,1)</f>
        <v>0</v>
      </c>
      <c r="K137" s="237" t="s">
        <v>1</v>
      </c>
      <c r="L137" s="45"/>
      <c r="M137" s="241" t="s">
        <v>1</v>
      </c>
      <c r="N137" s="242" t="s">
        <v>41</v>
      </c>
      <c r="O137" s="92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5" t="s">
        <v>90</v>
      </c>
      <c r="AT137" s="245" t="s">
        <v>166</v>
      </c>
      <c r="AU137" s="245" t="s">
        <v>84</v>
      </c>
      <c r="AY137" s="18" t="s">
        <v>164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8" t="s">
        <v>33</v>
      </c>
      <c r="BK137" s="246">
        <f>ROUND(I137*H137,1)</f>
        <v>0</v>
      </c>
      <c r="BL137" s="18" t="s">
        <v>90</v>
      </c>
      <c r="BM137" s="245" t="s">
        <v>790</v>
      </c>
    </row>
    <row r="138" s="13" customFormat="1">
      <c r="A138" s="13"/>
      <c r="B138" s="247"/>
      <c r="C138" s="248"/>
      <c r="D138" s="249" t="s">
        <v>171</v>
      </c>
      <c r="E138" s="250" t="s">
        <v>1</v>
      </c>
      <c r="F138" s="251" t="s">
        <v>791</v>
      </c>
      <c r="G138" s="248"/>
      <c r="H138" s="252">
        <v>1</v>
      </c>
      <c r="I138" s="253"/>
      <c r="J138" s="248"/>
      <c r="K138" s="248"/>
      <c r="L138" s="254"/>
      <c r="M138" s="255"/>
      <c r="N138" s="256"/>
      <c r="O138" s="256"/>
      <c r="P138" s="256"/>
      <c r="Q138" s="256"/>
      <c r="R138" s="256"/>
      <c r="S138" s="256"/>
      <c r="T138" s="25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8" t="s">
        <v>171</v>
      </c>
      <c r="AU138" s="258" t="s">
        <v>84</v>
      </c>
      <c r="AV138" s="13" t="s">
        <v>84</v>
      </c>
      <c r="AW138" s="13" t="s">
        <v>32</v>
      </c>
      <c r="AX138" s="13" t="s">
        <v>33</v>
      </c>
      <c r="AY138" s="258" t="s">
        <v>164</v>
      </c>
    </row>
    <row r="139" s="2" customFormat="1" ht="49.05" customHeight="1">
      <c r="A139" s="39"/>
      <c r="B139" s="40"/>
      <c r="C139" s="235" t="s">
        <v>84</v>
      </c>
      <c r="D139" s="235" t="s">
        <v>166</v>
      </c>
      <c r="E139" s="236" t="s">
        <v>792</v>
      </c>
      <c r="F139" s="237" t="s">
        <v>793</v>
      </c>
      <c r="G139" s="238" t="s">
        <v>98</v>
      </c>
      <c r="H139" s="239">
        <v>63.700000000000003</v>
      </c>
      <c r="I139" s="240"/>
      <c r="J139" s="239">
        <f>ROUND(I139*H139,1)</f>
        <v>0</v>
      </c>
      <c r="K139" s="237" t="s">
        <v>205</v>
      </c>
      <c r="L139" s="45"/>
      <c r="M139" s="241" t="s">
        <v>1</v>
      </c>
      <c r="N139" s="242" t="s">
        <v>41</v>
      </c>
      <c r="O139" s="92"/>
      <c r="P139" s="243">
        <f>O139*H139</f>
        <v>0</v>
      </c>
      <c r="Q139" s="243">
        <v>0</v>
      </c>
      <c r="R139" s="243">
        <f>Q139*H139</f>
        <v>0</v>
      </c>
      <c r="S139" s="243">
        <v>0.45000000000000001</v>
      </c>
      <c r="T139" s="244">
        <f>S139*H139</f>
        <v>28.665000000000003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5" t="s">
        <v>90</v>
      </c>
      <c r="AT139" s="245" t="s">
        <v>166</v>
      </c>
      <c r="AU139" s="245" t="s">
        <v>84</v>
      </c>
      <c r="AY139" s="18" t="s">
        <v>164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8" t="s">
        <v>33</v>
      </c>
      <c r="BK139" s="246">
        <f>ROUND(I139*H139,1)</f>
        <v>0</v>
      </c>
      <c r="BL139" s="18" t="s">
        <v>90</v>
      </c>
      <c r="BM139" s="245" t="s">
        <v>794</v>
      </c>
    </row>
    <row r="140" s="13" customFormat="1">
      <c r="A140" s="13"/>
      <c r="B140" s="247"/>
      <c r="C140" s="248"/>
      <c r="D140" s="249" t="s">
        <v>171</v>
      </c>
      <c r="E140" s="250" t="s">
        <v>1</v>
      </c>
      <c r="F140" s="251" t="s">
        <v>795</v>
      </c>
      <c r="G140" s="248"/>
      <c r="H140" s="252">
        <v>63.700000000000003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171</v>
      </c>
      <c r="AU140" s="258" t="s">
        <v>84</v>
      </c>
      <c r="AV140" s="13" t="s">
        <v>84</v>
      </c>
      <c r="AW140" s="13" t="s">
        <v>32</v>
      </c>
      <c r="AX140" s="13" t="s">
        <v>33</v>
      </c>
      <c r="AY140" s="258" t="s">
        <v>164</v>
      </c>
    </row>
    <row r="141" s="2" customFormat="1" ht="44.25" customHeight="1">
      <c r="A141" s="39"/>
      <c r="B141" s="40"/>
      <c r="C141" s="235" t="s">
        <v>87</v>
      </c>
      <c r="D141" s="235" t="s">
        <v>166</v>
      </c>
      <c r="E141" s="236" t="s">
        <v>796</v>
      </c>
      <c r="F141" s="237" t="s">
        <v>797</v>
      </c>
      <c r="G141" s="238" t="s">
        <v>180</v>
      </c>
      <c r="H141" s="239">
        <v>23.100000000000001</v>
      </c>
      <c r="I141" s="240"/>
      <c r="J141" s="239">
        <f>ROUND(I141*H141,1)</f>
        <v>0</v>
      </c>
      <c r="K141" s="237" t="s">
        <v>205</v>
      </c>
      <c r="L141" s="45"/>
      <c r="M141" s="241" t="s">
        <v>1</v>
      </c>
      <c r="N141" s="242" t="s">
        <v>41</v>
      </c>
      <c r="O141" s="92"/>
      <c r="P141" s="243">
        <f>O141*H141</f>
        <v>0</v>
      </c>
      <c r="Q141" s="243">
        <v>0</v>
      </c>
      <c r="R141" s="243">
        <f>Q141*H141</f>
        <v>0</v>
      </c>
      <c r="S141" s="243">
        <v>0.28999999999999998</v>
      </c>
      <c r="T141" s="244">
        <f>S141*H141</f>
        <v>6.6989999999999998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5" t="s">
        <v>90</v>
      </c>
      <c r="AT141" s="245" t="s">
        <v>166</v>
      </c>
      <c r="AU141" s="245" t="s">
        <v>84</v>
      </c>
      <c r="AY141" s="18" t="s">
        <v>164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8" t="s">
        <v>33</v>
      </c>
      <c r="BK141" s="246">
        <f>ROUND(I141*H141,1)</f>
        <v>0</v>
      </c>
      <c r="BL141" s="18" t="s">
        <v>90</v>
      </c>
      <c r="BM141" s="245" t="s">
        <v>798</v>
      </c>
    </row>
    <row r="142" s="13" customFormat="1">
      <c r="A142" s="13"/>
      <c r="B142" s="247"/>
      <c r="C142" s="248"/>
      <c r="D142" s="249" t="s">
        <v>171</v>
      </c>
      <c r="E142" s="250" t="s">
        <v>1</v>
      </c>
      <c r="F142" s="251" t="s">
        <v>799</v>
      </c>
      <c r="G142" s="248"/>
      <c r="H142" s="252">
        <v>23.100000000000001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171</v>
      </c>
      <c r="AU142" s="258" t="s">
        <v>84</v>
      </c>
      <c r="AV142" s="13" t="s">
        <v>84</v>
      </c>
      <c r="AW142" s="13" t="s">
        <v>32</v>
      </c>
      <c r="AX142" s="13" t="s">
        <v>33</v>
      </c>
      <c r="AY142" s="258" t="s">
        <v>164</v>
      </c>
    </row>
    <row r="143" s="2" customFormat="1" ht="44.25" customHeight="1">
      <c r="A143" s="39"/>
      <c r="B143" s="40"/>
      <c r="C143" s="235" t="s">
        <v>90</v>
      </c>
      <c r="D143" s="235" t="s">
        <v>166</v>
      </c>
      <c r="E143" s="236" t="s">
        <v>800</v>
      </c>
      <c r="F143" s="237" t="s">
        <v>801</v>
      </c>
      <c r="G143" s="238" t="s">
        <v>342</v>
      </c>
      <c r="H143" s="239">
        <v>26.73</v>
      </c>
      <c r="I143" s="240"/>
      <c r="J143" s="239">
        <f>ROUND(I143*H143,1)</f>
        <v>0</v>
      </c>
      <c r="K143" s="237" t="s">
        <v>205</v>
      </c>
      <c r="L143" s="45"/>
      <c r="M143" s="241" t="s">
        <v>1</v>
      </c>
      <c r="N143" s="242" t="s">
        <v>41</v>
      </c>
      <c r="O143" s="92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5" t="s">
        <v>90</v>
      </c>
      <c r="AT143" s="245" t="s">
        <v>166</v>
      </c>
      <c r="AU143" s="245" t="s">
        <v>84</v>
      </c>
      <c r="AY143" s="18" t="s">
        <v>164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8" t="s">
        <v>33</v>
      </c>
      <c r="BK143" s="246">
        <f>ROUND(I143*H143,1)</f>
        <v>0</v>
      </c>
      <c r="BL143" s="18" t="s">
        <v>90</v>
      </c>
      <c r="BM143" s="245" t="s">
        <v>802</v>
      </c>
    </row>
    <row r="144" s="13" customFormat="1">
      <c r="A144" s="13"/>
      <c r="B144" s="247"/>
      <c r="C144" s="248"/>
      <c r="D144" s="249" t="s">
        <v>171</v>
      </c>
      <c r="E144" s="250" t="s">
        <v>1</v>
      </c>
      <c r="F144" s="251" t="s">
        <v>803</v>
      </c>
      <c r="G144" s="248"/>
      <c r="H144" s="252">
        <v>7.6500000000000004</v>
      </c>
      <c r="I144" s="253"/>
      <c r="J144" s="248"/>
      <c r="K144" s="248"/>
      <c r="L144" s="254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8" t="s">
        <v>171</v>
      </c>
      <c r="AU144" s="258" t="s">
        <v>84</v>
      </c>
      <c r="AV144" s="13" t="s">
        <v>84</v>
      </c>
      <c r="AW144" s="13" t="s">
        <v>32</v>
      </c>
      <c r="AX144" s="13" t="s">
        <v>76</v>
      </c>
      <c r="AY144" s="258" t="s">
        <v>164</v>
      </c>
    </row>
    <row r="145" s="13" customFormat="1">
      <c r="A145" s="13"/>
      <c r="B145" s="247"/>
      <c r="C145" s="248"/>
      <c r="D145" s="249" t="s">
        <v>171</v>
      </c>
      <c r="E145" s="250" t="s">
        <v>1</v>
      </c>
      <c r="F145" s="251" t="s">
        <v>804</v>
      </c>
      <c r="G145" s="248"/>
      <c r="H145" s="252">
        <v>3.3500000000000001</v>
      </c>
      <c r="I145" s="253"/>
      <c r="J145" s="248"/>
      <c r="K145" s="248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171</v>
      </c>
      <c r="AU145" s="258" t="s">
        <v>84</v>
      </c>
      <c r="AV145" s="13" t="s">
        <v>84</v>
      </c>
      <c r="AW145" s="13" t="s">
        <v>32</v>
      </c>
      <c r="AX145" s="13" t="s">
        <v>76</v>
      </c>
      <c r="AY145" s="258" t="s">
        <v>164</v>
      </c>
    </row>
    <row r="146" s="15" customFormat="1">
      <c r="A146" s="15"/>
      <c r="B146" s="270"/>
      <c r="C146" s="271"/>
      <c r="D146" s="249" t="s">
        <v>171</v>
      </c>
      <c r="E146" s="272" t="s">
        <v>1</v>
      </c>
      <c r="F146" s="273" t="s">
        <v>805</v>
      </c>
      <c r="G146" s="271"/>
      <c r="H146" s="274">
        <v>11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0" t="s">
        <v>171</v>
      </c>
      <c r="AU146" s="280" t="s">
        <v>84</v>
      </c>
      <c r="AV146" s="15" t="s">
        <v>87</v>
      </c>
      <c r="AW146" s="15" t="s">
        <v>32</v>
      </c>
      <c r="AX146" s="15" t="s">
        <v>76</v>
      </c>
      <c r="AY146" s="280" t="s">
        <v>164</v>
      </c>
    </row>
    <row r="147" s="13" customFormat="1">
      <c r="A147" s="13"/>
      <c r="B147" s="247"/>
      <c r="C147" s="248"/>
      <c r="D147" s="249" t="s">
        <v>171</v>
      </c>
      <c r="E147" s="250" t="s">
        <v>1</v>
      </c>
      <c r="F147" s="251" t="s">
        <v>806</v>
      </c>
      <c r="G147" s="248"/>
      <c r="H147" s="252">
        <v>7.1399999999999997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171</v>
      </c>
      <c r="AU147" s="258" t="s">
        <v>84</v>
      </c>
      <c r="AV147" s="13" t="s">
        <v>84</v>
      </c>
      <c r="AW147" s="13" t="s">
        <v>32</v>
      </c>
      <c r="AX147" s="13" t="s">
        <v>76</v>
      </c>
      <c r="AY147" s="258" t="s">
        <v>164</v>
      </c>
    </row>
    <row r="148" s="13" customFormat="1">
      <c r="A148" s="13"/>
      <c r="B148" s="247"/>
      <c r="C148" s="248"/>
      <c r="D148" s="249" t="s">
        <v>171</v>
      </c>
      <c r="E148" s="250" t="s">
        <v>1</v>
      </c>
      <c r="F148" s="251" t="s">
        <v>807</v>
      </c>
      <c r="G148" s="248"/>
      <c r="H148" s="252">
        <v>8.5899999999999999</v>
      </c>
      <c r="I148" s="253"/>
      <c r="J148" s="248"/>
      <c r="K148" s="248"/>
      <c r="L148" s="254"/>
      <c r="M148" s="255"/>
      <c r="N148" s="256"/>
      <c r="O148" s="256"/>
      <c r="P148" s="256"/>
      <c r="Q148" s="256"/>
      <c r="R148" s="256"/>
      <c r="S148" s="256"/>
      <c r="T148" s="25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8" t="s">
        <v>171</v>
      </c>
      <c r="AU148" s="258" t="s">
        <v>84</v>
      </c>
      <c r="AV148" s="13" t="s">
        <v>84</v>
      </c>
      <c r="AW148" s="13" t="s">
        <v>32</v>
      </c>
      <c r="AX148" s="13" t="s">
        <v>76</v>
      </c>
      <c r="AY148" s="258" t="s">
        <v>164</v>
      </c>
    </row>
    <row r="149" s="15" customFormat="1">
      <c r="A149" s="15"/>
      <c r="B149" s="270"/>
      <c r="C149" s="271"/>
      <c r="D149" s="249" t="s">
        <v>171</v>
      </c>
      <c r="E149" s="272" t="s">
        <v>1</v>
      </c>
      <c r="F149" s="273" t="s">
        <v>808</v>
      </c>
      <c r="G149" s="271"/>
      <c r="H149" s="274">
        <v>15.73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0" t="s">
        <v>171</v>
      </c>
      <c r="AU149" s="280" t="s">
        <v>84</v>
      </c>
      <c r="AV149" s="15" t="s">
        <v>87</v>
      </c>
      <c r="AW149" s="15" t="s">
        <v>32</v>
      </c>
      <c r="AX149" s="15" t="s">
        <v>76</v>
      </c>
      <c r="AY149" s="280" t="s">
        <v>164</v>
      </c>
    </row>
    <row r="150" s="14" customFormat="1">
      <c r="A150" s="14"/>
      <c r="B150" s="259"/>
      <c r="C150" s="260"/>
      <c r="D150" s="249" t="s">
        <v>171</v>
      </c>
      <c r="E150" s="261" t="s">
        <v>1</v>
      </c>
      <c r="F150" s="262" t="s">
        <v>177</v>
      </c>
      <c r="G150" s="260"/>
      <c r="H150" s="263">
        <v>26.73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171</v>
      </c>
      <c r="AU150" s="269" t="s">
        <v>84</v>
      </c>
      <c r="AV150" s="14" t="s">
        <v>90</v>
      </c>
      <c r="AW150" s="14" t="s">
        <v>32</v>
      </c>
      <c r="AX150" s="14" t="s">
        <v>33</v>
      </c>
      <c r="AY150" s="269" t="s">
        <v>164</v>
      </c>
    </row>
    <row r="151" s="2" customFormat="1" ht="55.5" customHeight="1">
      <c r="A151" s="39"/>
      <c r="B151" s="40"/>
      <c r="C151" s="235" t="s">
        <v>93</v>
      </c>
      <c r="D151" s="235" t="s">
        <v>166</v>
      </c>
      <c r="E151" s="236" t="s">
        <v>809</v>
      </c>
      <c r="F151" s="237" t="s">
        <v>810</v>
      </c>
      <c r="G151" s="238" t="s">
        <v>342</v>
      </c>
      <c r="H151" s="239">
        <v>26.73</v>
      </c>
      <c r="I151" s="240"/>
      <c r="J151" s="239">
        <f>ROUND(I151*H151,1)</f>
        <v>0</v>
      </c>
      <c r="K151" s="237" t="s">
        <v>189</v>
      </c>
      <c r="L151" s="45"/>
      <c r="M151" s="241" t="s">
        <v>1</v>
      </c>
      <c r="N151" s="242" t="s">
        <v>41</v>
      </c>
      <c r="O151" s="92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90</v>
      </c>
      <c r="AT151" s="245" t="s">
        <v>166</v>
      </c>
      <c r="AU151" s="245" t="s">
        <v>84</v>
      </c>
      <c r="AY151" s="18" t="s">
        <v>164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33</v>
      </c>
      <c r="BK151" s="246">
        <f>ROUND(I151*H151,1)</f>
        <v>0</v>
      </c>
      <c r="BL151" s="18" t="s">
        <v>90</v>
      </c>
      <c r="BM151" s="245" t="s">
        <v>811</v>
      </c>
    </row>
    <row r="152" s="2" customFormat="1" ht="37.8" customHeight="1">
      <c r="A152" s="39"/>
      <c r="B152" s="40"/>
      <c r="C152" s="235" t="s">
        <v>192</v>
      </c>
      <c r="D152" s="235" t="s">
        <v>166</v>
      </c>
      <c r="E152" s="236" t="s">
        <v>812</v>
      </c>
      <c r="F152" s="237" t="s">
        <v>813</v>
      </c>
      <c r="G152" s="238" t="s">
        <v>342</v>
      </c>
      <c r="H152" s="239">
        <v>26.73</v>
      </c>
      <c r="I152" s="240"/>
      <c r="J152" s="239">
        <f>ROUND(I152*H152,1)</f>
        <v>0</v>
      </c>
      <c r="K152" s="237" t="s">
        <v>189</v>
      </c>
      <c r="L152" s="45"/>
      <c r="M152" s="241" t="s">
        <v>1</v>
      </c>
      <c r="N152" s="242" t="s">
        <v>41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90</v>
      </c>
      <c r="AT152" s="245" t="s">
        <v>166</v>
      </c>
      <c r="AU152" s="245" t="s">
        <v>84</v>
      </c>
      <c r="AY152" s="18" t="s">
        <v>164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33</v>
      </c>
      <c r="BK152" s="246">
        <f>ROUND(I152*H152,1)</f>
        <v>0</v>
      </c>
      <c r="BL152" s="18" t="s">
        <v>90</v>
      </c>
      <c r="BM152" s="245" t="s">
        <v>814</v>
      </c>
    </row>
    <row r="153" s="2" customFormat="1" ht="62.7" customHeight="1">
      <c r="A153" s="39"/>
      <c r="B153" s="40"/>
      <c r="C153" s="235" t="s">
        <v>197</v>
      </c>
      <c r="D153" s="235" t="s">
        <v>166</v>
      </c>
      <c r="E153" s="236" t="s">
        <v>815</v>
      </c>
      <c r="F153" s="237" t="s">
        <v>816</v>
      </c>
      <c r="G153" s="238" t="s">
        <v>342</v>
      </c>
      <c r="H153" s="239">
        <v>26.73</v>
      </c>
      <c r="I153" s="240"/>
      <c r="J153" s="239">
        <f>ROUND(I153*H153,1)</f>
        <v>0</v>
      </c>
      <c r="K153" s="237" t="s">
        <v>205</v>
      </c>
      <c r="L153" s="45"/>
      <c r="M153" s="241" t="s">
        <v>1</v>
      </c>
      <c r="N153" s="242" t="s">
        <v>41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90</v>
      </c>
      <c r="AT153" s="245" t="s">
        <v>166</v>
      </c>
      <c r="AU153" s="245" t="s">
        <v>84</v>
      </c>
      <c r="AY153" s="18" t="s">
        <v>164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33</v>
      </c>
      <c r="BK153" s="246">
        <f>ROUND(I153*H153,1)</f>
        <v>0</v>
      </c>
      <c r="BL153" s="18" t="s">
        <v>90</v>
      </c>
      <c r="BM153" s="245" t="s">
        <v>817</v>
      </c>
    </row>
    <row r="154" s="2" customFormat="1" ht="66.75" customHeight="1">
      <c r="A154" s="39"/>
      <c r="B154" s="40"/>
      <c r="C154" s="235" t="s">
        <v>202</v>
      </c>
      <c r="D154" s="235" t="s">
        <v>166</v>
      </c>
      <c r="E154" s="236" t="s">
        <v>818</v>
      </c>
      <c r="F154" s="237" t="s">
        <v>819</v>
      </c>
      <c r="G154" s="238" t="s">
        <v>342</v>
      </c>
      <c r="H154" s="239">
        <v>133.65000000000001</v>
      </c>
      <c r="I154" s="240"/>
      <c r="J154" s="239">
        <f>ROUND(I154*H154,1)</f>
        <v>0</v>
      </c>
      <c r="K154" s="237" t="s">
        <v>205</v>
      </c>
      <c r="L154" s="45"/>
      <c r="M154" s="241" t="s">
        <v>1</v>
      </c>
      <c r="N154" s="242" t="s">
        <v>41</v>
      </c>
      <c r="O154" s="92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5" t="s">
        <v>90</v>
      </c>
      <c r="AT154" s="245" t="s">
        <v>166</v>
      </c>
      <c r="AU154" s="245" t="s">
        <v>84</v>
      </c>
      <c r="AY154" s="18" t="s">
        <v>164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8" t="s">
        <v>33</v>
      </c>
      <c r="BK154" s="246">
        <f>ROUND(I154*H154,1)</f>
        <v>0</v>
      </c>
      <c r="BL154" s="18" t="s">
        <v>90</v>
      </c>
      <c r="BM154" s="245" t="s">
        <v>820</v>
      </c>
    </row>
    <row r="155" s="13" customFormat="1">
      <c r="A155" s="13"/>
      <c r="B155" s="247"/>
      <c r="C155" s="248"/>
      <c r="D155" s="249" t="s">
        <v>171</v>
      </c>
      <c r="E155" s="248"/>
      <c r="F155" s="251" t="s">
        <v>821</v>
      </c>
      <c r="G155" s="248"/>
      <c r="H155" s="252">
        <v>133.65000000000001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171</v>
      </c>
      <c r="AU155" s="258" t="s">
        <v>84</v>
      </c>
      <c r="AV155" s="13" t="s">
        <v>84</v>
      </c>
      <c r="AW155" s="13" t="s">
        <v>4</v>
      </c>
      <c r="AX155" s="13" t="s">
        <v>33</v>
      </c>
      <c r="AY155" s="258" t="s">
        <v>164</v>
      </c>
    </row>
    <row r="156" s="2" customFormat="1" ht="44.25" customHeight="1">
      <c r="A156" s="39"/>
      <c r="B156" s="40"/>
      <c r="C156" s="235" t="s">
        <v>208</v>
      </c>
      <c r="D156" s="235" t="s">
        <v>166</v>
      </c>
      <c r="E156" s="236" t="s">
        <v>584</v>
      </c>
      <c r="F156" s="237" t="s">
        <v>585</v>
      </c>
      <c r="G156" s="238" t="s">
        <v>374</v>
      </c>
      <c r="H156" s="239">
        <v>26.729999999999801</v>
      </c>
      <c r="I156" s="240"/>
      <c r="J156" s="239">
        <f>ROUND(I156*H156,1)</f>
        <v>0</v>
      </c>
      <c r="K156" s="237" t="s">
        <v>189</v>
      </c>
      <c r="L156" s="45"/>
      <c r="M156" s="241" t="s">
        <v>1</v>
      </c>
      <c r="N156" s="242" t="s">
        <v>41</v>
      </c>
      <c r="O156" s="9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90</v>
      </c>
      <c r="AT156" s="245" t="s">
        <v>166</v>
      </c>
      <c r="AU156" s="245" t="s">
        <v>84</v>
      </c>
      <c r="AY156" s="18" t="s">
        <v>164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33</v>
      </c>
      <c r="BK156" s="246">
        <f>ROUND(I156*H156,1)</f>
        <v>0</v>
      </c>
      <c r="BL156" s="18" t="s">
        <v>90</v>
      </c>
      <c r="BM156" s="245" t="s">
        <v>822</v>
      </c>
    </row>
    <row r="157" s="13" customFormat="1">
      <c r="A157" s="13"/>
      <c r="B157" s="247"/>
      <c r="C157" s="248"/>
      <c r="D157" s="249" t="s">
        <v>171</v>
      </c>
      <c r="E157" s="248"/>
      <c r="F157" s="251" t="s">
        <v>823</v>
      </c>
      <c r="G157" s="248"/>
      <c r="H157" s="252">
        <v>26.729999999999801</v>
      </c>
      <c r="I157" s="253"/>
      <c r="J157" s="248"/>
      <c r="K157" s="248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171</v>
      </c>
      <c r="AU157" s="258" t="s">
        <v>84</v>
      </c>
      <c r="AV157" s="13" t="s">
        <v>84</v>
      </c>
      <c r="AW157" s="13" t="s">
        <v>4</v>
      </c>
      <c r="AX157" s="13" t="s">
        <v>33</v>
      </c>
      <c r="AY157" s="258" t="s">
        <v>164</v>
      </c>
    </row>
    <row r="158" s="2" customFormat="1" ht="44.25" customHeight="1">
      <c r="A158" s="39"/>
      <c r="B158" s="40"/>
      <c r="C158" s="235" t="s">
        <v>24</v>
      </c>
      <c r="D158" s="235" t="s">
        <v>166</v>
      </c>
      <c r="E158" s="236" t="s">
        <v>824</v>
      </c>
      <c r="F158" s="237" t="s">
        <v>825</v>
      </c>
      <c r="G158" s="238" t="s">
        <v>98</v>
      </c>
      <c r="H158" s="239">
        <v>110.77</v>
      </c>
      <c r="I158" s="240"/>
      <c r="J158" s="239">
        <f>ROUND(I158*H158,1)</f>
        <v>0</v>
      </c>
      <c r="K158" s="237" t="s">
        <v>1</v>
      </c>
      <c r="L158" s="45"/>
      <c r="M158" s="241" t="s">
        <v>1</v>
      </c>
      <c r="N158" s="242" t="s">
        <v>41</v>
      </c>
      <c r="O158" s="92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5" t="s">
        <v>90</v>
      </c>
      <c r="AT158" s="245" t="s">
        <v>166</v>
      </c>
      <c r="AU158" s="245" t="s">
        <v>84</v>
      </c>
      <c r="AY158" s="18" t="s">
        <v>164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8" t="s">
        <v>33</v>
      </c>
      <c r="BK158" s="246">
        <f>ROUND(I158*H158,1)</f>
        <v>0</v>
      </c>
      <c r="BL158" s="18" t="s">
        <v>90</v>
      </c>
      <c r="BM158" s="245" t="s">
        <v>826</v>
      </c>
    </row>
    <row r="159" s="16" customFormat="1">
      <c r="A159" s="16"/>
      <c r="B159" s="281"/>
      <c r="C159" s="282"/>
      <c r="D159" s="249" t="s">
        <v>171</v>
      </c>
      <c r="E159" s="283" t="s">
        <v>1</v>
      </c>
      <c r="F159" s="284" t="s">
        <v>827</v>
      </c>
      <c r="G159" s="282"/>
      <c r="H159" s="283" t="s">
        <v>1</v>
      </c>
      <c r="I159" s="285"/>
      <c r="J159" s="282"/>
      <c r="K159" s="282"/>
      <c r="L159" s="286"/>
      <c r="M159" s="287"/>
      <c r="N159" s="288"/>
      <c r="O159" s="288"/>
      <c r="P159" s="288"/>
      <c r="Q159" s="288"/>
      <c r="R159" s="288"/>
      <c r="S159" s="288"/>
      <c r="T159" s="289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90" t="s">
        <v>171</v>
      </c>
      <c r="AU159" s="290" t="s">
        <v>84</v>
      </c>
      <c r="AV159" s="16" t="s">
        <v>33</v>
      </c>
      <c r="AW159" s="16" t="s">
        <v>32</v>
      </c>
      <c r="AX159" s="16" t="s">
        <v>76</v>
      </c>
      <c r="AY159" s="290" t="s">
        <v>164</v>
      </c>
    </row>
    <row r="160" s="13" customFormat="1">
      <c r="A160" s="13"/>
      <c r="B160" s="247"/>
      <c r="C160" s="248"/>
      <c r="D160" s="249" t="s">
        <v>171</v>
      </c>
      <c r="E160" s="250" t="s">
        <v>1</v>
      </c>
      <c r="F160" s="251" t="s">
        <v>828</v>
      </c>
      <c r="G160" s="248"/>
      <c r="H160" s="252">
        <v>66.170000000000002</v>
      </c>
      <c r="I160" s="253"/>
      <c r="J160" s="248"/>
      <c r="K160" s="248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171</v>
      </c>
      <c r="AU160" s="258" t="s">
        <v>84</v>
      </c>
      <c r="AV160" s="13" t="s">
        <v>84</v>
      </c>
      <c r="AW160" s="13" t="s">
        <v>32</v>
      </c>
      <c r="AX160" s="13" t="s">
        <v>76</v>
      </c>
      <c r="AY160" s="258" t="s">
        <v>164</v>
      </c>
    </row>
    <row r="161" s="13" customFormat="1">
      <c r="A161" s="13"/>
      <c r="B161" s="247"/>
      <c r="C161" s="248"/>
      <c r="D161" s="249" t="s">
        <v>171</v>
      </c>
      <c r="E161" s="250" t="s">
        <v>1</v>
      </c>
      <c r="F161" s="251" t="s">
        <v>829</v>
      </c>
      <c r="G161" s="248"/>
      <c r="H161" s="252">
        <v>44.600000000000001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171</v>
      </c>
      <c r="AU161" s="258" t="s">
        <v>84</v>
      </c>
      <c r="AV161" s="13" t="s">
        <v>84</v>
      </c>
      <c r="AW161" s="13" t="s">
        <v>32</v>
      </c>
      <c r="AX161" s="13" t="s">
        <v>76</v>
      </c>
      <c r="AY161" s="258" t="s">
        <v>164</v>
      </c>
    </row>
    <row r="162" s="14" customFormat="1">
      <c r="A162" s="14"/>
      <c r="B162" s="259"/>
      <c r="C162" s="260"/>
      <c r="D162" s="249" t="s">
        <v>171</v>
      </c>
      <c r="E162" s="261" t="s">
        <v>1</v>
      </c>
      <c r="F162" s="262" t="s">
        <v>177</v>
      </c>
      <c r="G162" s="260"/>
      <c r="H162" s="263">
        <v>110.77000000000001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9" t="s">
        <v>171</v>
      </c>
      <c r="AU162" s="269" t="s">
        <v>84</v>
      </c>
      <c r="AV162" s="14" t="s">
        <v>90</v>
      </c>
      <c r="AW162" s="14" t="s">
        <v>32</v>
      </c>
      <c r="AX162" s="14" t="s">
        <v>33</v>
      </c>
      <c r="AY162" s="269" t="s">
        <v>164</v>
      </c>
    </row>
    <row r="163" s="12" customFormat="1" ht="22.8" customHeight="1">
      <c r="A163" s="12"/>
      <c r="B163" s="219"/>
      <c r="C163" s="220"/>
      <c r="D163" s="221" t="s">
        <v>75</v>
      </c>
      <c r="E163" s="233" t="s">
        <v>93</v>
      </c>
      <c r="F163" s="233" t="s">
        <v>830</v>
      </c>
      <c r="G163" s="220"/>
      <c r="H163" s="220"/>
      <c r="I163" s="223"/>
      <c r="J163" s="234">
        <f>BK163</f>
        <v>0</v>
      </c>
      <c r="K163" s="220"/>
      <c r="L163" s="225"/>
      <c r="M163" s="226"/>
      <c r="N163" s="227"/>
      <c r="O163" s="227"/>
      <c r="P163" s="228">
        <f>SUM(P164:P172)</f>
        <v>0</v>
      </c>
      <c r="Q163" s="227"/>
      <c r="R163" s="228">
        <f>SUM(R164:R172)</f>
        <v>46.31636000000001</v>
      </c>
      <c r="S163" s="227"/>
      <c r="T163" s="229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0" t="s">
        <v>33</v>
      </c>
      <c r="AT163" s="231" t="s">
        <v>75</v>
      </c>
      <c r="AU163" s="231" t="s">
        <v>33</v>
      </c>
      <c r="AY163" s="230" t="s">
        <v>164</v>
      </c>
      <c r="BK163" s="232">
        <f>SUM(BK164:BK172)</f>
        <v>0</v>
      </c>
    </row>
    <row r="164" s="2" customFormat="1" ht="44.25" customHeight="1">
      <c r="A164" s="39"/>
      <c r="B164" s="40"/>
      <c r="C164" s="235" t="s">
        <v>217</v>
      </c>
      <c r="D164" s="235" t="s">
        <v>166</v>
      </c>
      <c r="E164" s="236" t="s">
        <v>831</v>
      </c>
      <c r="F164" s="237" t="s">
        <v>832</v>
      </c>
      <c r="G164" s="238" t="s">
        <v>98</v>
      </c>
      <c r="H164" s="239">
        <v>110.90000000000001</v>
      </c>
      <c r="I164" s="240"/>
      <c r="J164" s="239">
        <f>ROUND(I164*H164,1)</f>
        <v>0</v>
      </c>
      <c r="K164" s="237" t="s">
        <v>205</v>
      </c>
      <c r="L164" s="45"/>
      <c r="M164" s="241" t="s">
        <v>1</v>
      </c>
      <c r="N164" s="242" t="s">
        <v>41</v>
      </c>
      <c r="O164" s="92"/>
      <c r="P164" s="243">
        <f>O164*H164</f>
        <v>0</v>
      </c>
      <c r="Q164" s="243">
        <v>0.39800000000000002</v>
      </c>
      <c r="R164" s="243">
        <f>Q164*H164</f>
        <v>44.138200000000005</v>
      </c>
      <c r="S164" s="243">
        <v>0</v>
      </c>
      <c r="T164" s="24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5" t="s">
        <v>90</v>
      </c>
      <c r="AT164" s="245" t="s">
        <v>166</v>
      </c>
      <c r="AU164" s="245" t="s">
        <v>84</v>
      </c>
      <c r="AY164" s="18" t="s">
        <v>164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8" t="s">
        <v>33</v>
      </c>
      <c r="BK164" s="246">
        <f>ROUND(I164*H164,1)</f>
        <v>0</v>
      </c>
      <c r="BL164" s="18" t="s">
        <v>90</v>
      </c>
      <c r="BM164" s="245" t="s">
        <v>833</v>
      </c>
    </row>
    <row r="165" s="16" customFormat="1">
      <c r="A165" s="16"/>
      <c r="B165" s="281"/>
      <c r="C165" s="282"/>
      <c r="D165" s="249" t="s">
        <v>171</v>
      </c>
      <c r="E165" s="283" t="s">
        <v>1</v>
      </c>
      <c r="F165" s="284" t="s">
        <v>834</v>
      </c>
      <c r="G165" s="282"/>
      <c r="H165" s="283" t="s">
        <v>1</v>
      </c>
      <c r="I165" s="285"/>
      <c r="J165" s="282"/>
      <c r="K165" s="282"/>
      <c r="L165" s="286"/>
      <c r="M165" s="287"/>
      <c r="N165" s="288"/>
      <c r="O165" s="288"/>
      <c r="P165" s="288"/>
      <c r="Q165" s="288"/>
      <c r="R165" s="288"/>
      <c r="S165" s="288"/>
      <c r="T165" s="289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90" t="s">
        <v>171</v>
      </c>
      <c r="AU165" s="290" t="s">
        <v>84</v>
      </c>
      <c r="AV165" s="16" t="s">
        <v>33</v>
      </c>
      <c r="AW165" s="16" t="s">
        <v>32</v>
      </c>
      <c r="AX165" s="16" t="s">
        <v>76</v>
      </c>
      <c r="AY165" s="290" t="s">
        <v>164</v>
      </c>
    </row>
    <row r="166" s="13" customFormat="1">
      <c r="A166" s="13"/>
      <c r="B166" s="247"/>
      <c r="C166" s="248"/>
      <c r="D166" s="249" t="s">
        <v>171</v>
      </c>
      <c r="E166" s="250" t="s">
        <v>1</v>
      </c>
      <c r="F166" s="251" t="s">
        <v>835</v>
      </c>
      <c r="G166" s="248"/>
      <c r="H166" s="252">
        <v>66.299999999999997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171</v>
      </c>
      <c r="AU166" s="258" t="s">
        <v>84</v>
      </c>
      <c r="AV166" s="13" t="s">
        <v>84</v>
      </c>
      <c r="AW166" s="13" t="s">
        <v>32</v>
      </c>
      <c r="AX166" s="13" t="s">
        <v>76</v>
      </c>
      <c r="AY166" s="258" t="s">
        <v>164</v>
      </c>
    </row>
    <row r="167" s="13" customFormat="1">
      <c r="A167" s="13"/>
      <c r="B167" s="247"/>
      <c r="C167" s="248"/>
      <c r="D167" s="249" t="s">
        <v>171</v>
      </c>
      <c r="E167" s="250" t="s">
        <v>1</v>
      </c>
      <c r="F167" s="251" t="s">
        <v>829</v>
      </c>
      <c r="G167" s="248"/>
      <c r="H167" s="252">
        <v>44.600000000000001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171</v>
      </c>
      <c r="AU167" s="258" t="s">
        <v>84</v>
      </c>
      <c r="AV167" s="13" t="s">
        <v>84</v>
      </c>
      <c r="AW167" s="13" t="s">
        <v>32</v>
      </c>
      <c r="AX167" s="13" t="s">
        <v>76</v>
      </c>
      <c r="AY167" s="258" t="s">
        <v>164</v>
      </c>
    </row>
    <row r="168" s="14" customFormat="1">
      <c r="A168" s="14"/>
      <c r="B168" s="259"/>
      <c r="C168" s="260"/>
      <c r="D168" s="249" t="s">
        <v>171</v>
      </c>
      <c r="E168" s="261" t="s">
        <v>1</v>
      </c>
      <c r="F168" s="262" t="s">
        <v>177</v>
      </c>
      <c r="G168" s="260"/>
      <c r="H168" s="263">
        <v>110.90000000000001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9" t="s">
        <v>171</v>
      </c>
      <c r="AU168" s="269" t="s">
        <v>84</v>
      </c>
      <c r="AV168" s="14" t="s">
        <v>90</v>
      </c>
      <c r="AW168" s="14" t="s">
        <v>32</v>
      </c>
      <c r="AX168" s="14" t="s">
        <v>33</v>
      </c>
      <c r="AY168" s="269" t="s">
        <v>164</v>
      </c>
    </row>
    <row r="169" s="2" customFormat="1" ht="78" customHeight="1">
      <c r="A169" s="39"/>
      <c r="B169" s="40"/>
      <c r="C169" s="235" t="s">
        <v>9</v>
      </c>
      <c r="D169" s="235" t="s">
        <v>166</v>
      </c>
      <c r="E169" s="236" t="s">
        <v>836</v>
      </c>
      <c r="F169" s="237" t="s">
        <v>837</v>
      </c>
      <c r="G169" s="238" t="s">
        <v>98</v>
      </c>
      <c r="H169" s="239">
        <v>8</v>
      </c>
      <c r="I169" s="240"/>
      <c r="J169" s="239">
        <f>ROUND(I169*H169,1)</f>
        <v>0</v>
      </c>
      <c r="K169" s="237" t="s">
        <v>205</v>
      </c>
      <c r="L169" s="45"/>
      <c r="M169" s="241" t="s">
        <v>1</v>
      </c>
      <c r="N169" s="242" t="s">
        <v>41</v>
      </c>
      <c r="O169" s="92"/>
      <c r="P169" s="243">
        <f>O169*H169</f>
        <v>0</v>
      </c>
      <c r="Q169" s="243">
        <v>0.11162</v>
      </c>
      <c r="R169" s="243">
        <f>Q169*H169</f>
        <v>0.89295999999999998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90</v>
      </c>
      <c r="AT169" s="245" t="s">
        <v>166</v>
      </c>
      <c r="AU169" s="245" t="s">
        <v>84</v>
      </c>
      <c r="AY169" s="18" t="s">
        <v>164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33</v>
      </c>
      <c r="BK169" s="246">
        <f>ROUND(I169*H169,1)</f>
        <v>0</v>
      </c>
      <c r="BL169" s="18" t="s">
        <v>90</v>
      </c>
      <c r="BM169" s="245" t="s">
        <v>838</v>
      </c>
    </row>
    <row r="170" s="13" customFormat="1">
      <c r="A170" s="13"/>
      <c r="B170" s="247"/>
      <c r="C170" s="248"/>
      <c r="D170" s="249" t="s">
        <v>171</v>
      </c>
      <c r="E170" s="250" t="s">
        <v>1</v>
      </c>
      <c r="F170" s="251" t="s">
        <v>839</v>
      </c>
      <c r="G170" s="248"/>
      <c r="H170" s="252">
        <v>8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171</v>
      </c>
      <c r="AU170" s="258" t="s">
        <v>84</v>
      </c>
      <c r="AV170" s="13" t="s">
        <v>84</v>
      </c>
      <c r="AW170" s="13" t="s">
        <v>32</v>
      </c>
      <c r="AX170" s="13" t="s">
        <v>33</v>
      </c>
      <c r="AY170" s="258" t="s">
        <v>164</v>
      </c>
    </row>
    <row r="171" s="2" customFormat="1" ht="24.15" customHeight="1">
      <c r="A171" s="39"/>
      <c r="B171" s="40"/>
      <c r="C171" s="291" t="s">
        <v>225</v>
      </c>
      <c r="D171" s="291" t="s">
        <v>426</v>
      </c>
      <c r="E171" s="292" t="s">
        <v>840</v>
      </c>
      <c r="F171" s="293" t="s">
        <v>841</v>
      </c>
      <c r="G171" s="294" t="s">
        <v>98</v>
      </c>
      <c r="H171" s="295">
        <v>8.4000000000000004</v>
      </c>
      <c r="I171" s="296"/>
      <c r="J171" s="295">
        <f>ROUND(I171*H171,1)</f>
        <v>0</v>
      </c>
      <c r="K171" s="293" t="s">
        <v>205</v>
      </c>
      <c r="L171" s="297"/>
      <c r="M171" s="298" t="s">
        <v>1</v>
      </c>
      <c r="N171" s="299" t="s">
        <v>41</v>
      </c>
      <c r="O171" s="92"/>
      <c r="P171" s="243">
        <f>O171*H171</f>
        <v>0</v>
      </c>
      <c r="Q171" s="243">
        <v>0.153</v>
      </c>
      <c r="R171" s="243">
        <f>Q171*H171</f>
        <v>1.2852000000000001</v>
      </c>
      <c r="S171" s="243">
        <v>0</v>
      </c>
      <c r="T171" s="24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5" t="s">
        <v>202</v>
      </c>
      <c r="AT171" s="245" t="s">
        <v>426</v>
      </c>
      <c r="AU171" s="245" t="s">
        <v>84</v>
      </c>
      <c r="AY171" s="18" t="s">
        <v>164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8" t="s">
        <v>33</v>
      </c>
      <c r="BK171" s="246">
        <f>ROUND(I171*H171,1)</f>
        <v>0</v>
      </c>
      <c r="BL171" s="18" t="s">
        <v>90</v>
      </c>
      <c r="BM171" s="245" t="s">
        <v>842</v>
      </c>
    </row>
    <row r="172" s="13" customFormat="1">
      <c r="A172" s="13"/>
      <c r="B172" s="247"/>
      <c r="C172" s="248"/>
      <c r="D172" s="249" t="s">
        <v>171</v>
      </c>
      <c r="E172" s="248"/>
      <c r="F172" s="251" t="s">
        <v>843</v>
      </c>
      <c r="G172" s="248"/>
      <c r="H172" s="252">
        <v>8.4000000000000004</v>
      </c>
      <c r="I172" s="253"/>
      <c r="J172" s="248"/>
      <c r="K172" s="248"/>
      <c r="L172" s="254"/>
      <c r="M172" s="255"/>
      <c r="N172" s="256"/>
      <c r="O172" s="256"/>
      <c r="P172" s="256"/>
      <c r="Q172" s="256"/>
      <c r="R172" s="256"/>
      <c r="S172" s="256"/>
      <c r="T172" s="25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8" t="s">
        <v>171</v>
      </c>
      <c r="AU172" s="258" t="s">
        <v>84</v>
      </c>
      <c r="AV172" s="13" t="s">
        <v>84</v>
      </c>
      <c r="AW172" s="13" t="s">
        <v>4</v>
      </c>
      <c r="AX172" s="13" t="s">
        <v>33</v>
      </c>
      <c r="AY172" s="258" t="s">
        <v>164</v>
      </c>
    </row>
    <row r="173" s="12" customFormat="1" ht="22.8" customHeight="1">
      <c r="A173" s="12"/>
      <c r="B173" s="219"/>
      <c r="C173" s="220"/>
      <c r="D173" s="221" t="s">
        <v>75</v>
      </c>
      <c r="E173" s="233" t="s">
        <v>192</v>
      </c>
      <c r="F173" s="233" t="s">
        <v>201</v>
      </c>
      <c r="G173" s="220"/>
      <c r="H173" s="220"/>
      <c r="I173" s="223"/>
      <c r="J173" s="234">
        <f>BK173</f>
        <v>0</v>
      </c>
      <c r="K173" s="220"/>
      <c r="L173" s="225"/>
      <c r="M173" s="226"/>
      <c r="N173" s="227"/>
      <c r="O173" s="227"/>
      <c r="P173" s="228">
        <f>SUM(P174:P179)</f>
        <v>0</v>
      </c>
      <c r="Q173" s="227"/>
      <c r="R173" s="228">
        <f>SUM(R174:R179)</f>
        <v>28.359240000000003</v>
      </c>
      <c r="S173" s="227"/>
      <c r="T173" s="229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0" t="s">
        <v>33</v>
      </c>
      <c r="AT173" s="231" t="s">
        <v>75</v>
      </c>
      <c r="AU173" s="231" t="s">
        <v>33</v>
      </c>
      <c r="AY173" s="230" t="s">
        <v>164</v>
      </c>
      <c r="BK173" s="232">
        <f>SUM(BK174:BK179)</f>
        <v>0</v>
      </c>
    </row>
    <row r="174" s="2" customFormat="1" ht="24.15" customHeight="1">
      <c r="A174" s="39"/>
      <c r="B174" s="40"/>
      <c r="C174" s="235" t="s">
        <v>230</v>
      </c>
      <c r="D174" s="235" t="s">
        <v>166</v>
      </c>
      <c r="E174" s="236" t="s">
        <v>844</v>
      </c>
      <c r="F174" s="237" t="s">
        <v>845</v>
      </c>
      <c r="G174" s="238" t="s">
        <v>98</v>
      </c>
      <c r="H174" s="239">
        <v>102.90000000000001</v>
      </c>
      <c r="I174" s="240"/>
      <c r="J174" s="239">
        <f>ROUND(I174*H174,1)</f>
        <v>0</v>
      </c>
      <c r="K174" s="237" t="s">
        <v>205</v>
      </c>
      <c r="L174" s="45"/>
      <c r="M174" s="241" t="s">
        <v>1</v>
      </c>
      <c r="N174" s="242" t="s">
        <v>41</v>
      </c>
      <c r="O174" s="92"/>
      <c r="P174" s="243">
        <f>O174*H174</f>
        <v>0</v>
      </c>
      <c r="Q174" s="243">
        <v>0.27560000000000001</v>
      </c>
      <c r="R174" s="243">
        <f>Q174*H174</f>
        <v>28.359240000000003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90</v>
      </c>
      <c r="AT174" s="245" t="s">
        <v>166</v>
      </c>
      <c r="AU174" s="245" t="s">
        <v>84</v>
      </c>
      <c r="AY174" s="18" t="s">
        <v>164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33</v>
      </c>
      <c r="BK174" s="246">
        <f>ROUND(I174*H174,1)</f>
        <v>0</v>
      </c>
      <c r="BL174" s="18" t="s">
        <v>90</v>
      </c>
      <c r="BM174" s="245" t="s">
        <v>846</v>
      </c>
    </row>
    <row r="175" s="16" customFormat="1">
      <c r="A175" s="16"/>
      <c r="B175" s="281"/>
      <c r="C175" s="282"/>
      <c r="D175" s="249" t="s">
        <v>171</v>
      </c>
      <c r="E175" s="283" t="s">
        <v>1</v>
      </c>
      <c r="F175" s="284" t="s">
        <v>834</v>
      </c>
      <c r="G175" s="282"/>
      <c r="H175" s="283" t="s">
        <v>1</v>
      </c>
      <c r="I175" s="285"/>
      <c r="J175" s="282"/>
      <c r="K175" s="282"/>
      <c r="L175" s="286"/>
      <c r="M175" s="287"/>
      <c r="N175" s="288"/>
      <c r="O175" s="288"/>
      <c r="P175" s="288"/>
      <c r="Q175" s="288"/>
      <c r="R175" s="288"/>
      <c r="S175" s="288"/>
      <c r="T175" s="28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0" t="s">
        <v>171</v>
      </c>
      <c r="AU175" s="290" t="s">
        <v>84</v>
      </c>
      <c r="AV175" s="16" t="s">
        <v>33</v>
      </c>
      <c r="AW175" s="16" t="s">
        <v>32</v>
      </c>
      <c r="AX175" s="16" t="s">
        <v>76</v>
      </c>
      <c r="AY175" s="290" t="s">
        <v>164</v>
      </c>
    </row>
    <row r="176" s="13" customFormat="1">
      <c r="A176" s="13"/>
      <c r="B176" s="247"/>
      <c r="C176" s="248"/>
      <c r="D176" s="249" t="s">
        <v>171</v>
      </c>
      <c r="E176" s="250" t="s">
        <v>1</v>
      </c>
      <c r="F176" s="251" t="s">
        <v>835</v>
      </c>
      <c r="G176" s="248"/>
      <c r="H176" s="252">
        <v>66.299999999999997</v>
      </c>
      <c r="I176" s="253"/>
      <c r="J176" s="248"/>
      <c r="K176" s="248"/>
      <c r="L176" s="254"/>
      <c r="M176" s="255"/>
      <c r="N176" s="256"/>
      <c r="O176" s="256"/>
      <c r="P176" s="256"/>
      <c r="Q176" s="256"/>
      <c r="R176" s="256"/>
      <c r="S176" s="256"/>
      <c r="T176" s="25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8" t="s">
        <v>171</v>
      </c>
      <c r="AU176" s="258" t="s">
        <v>84</v>
      </c>
      <c r="AV176" s="13" t="s">
        <v>84</v>
      </c>
      <c r="AW176" s="13" t="s">
        <v>32</v>
      </c>
      <c r="AX176" s="13" t="s">
        <v>76</v>
      </c>
      <c r="AY176" s="258" t="s">
        <v>164</v>
      </c>
    </row>
    <row r="177" s="13" customFormat="1">
      <c r="A177" s="13"/>
      <c r="B177" s="247"/>
      <c r="C177" s="248"/>
      <c r="D177" s="249" t="s">
        <v>171</v>
      </c>
      <c r="E177" s="250" t="s">
        <v>1</v>
      </c>
      <c r="F177" s="251" t="s">
        <v>847</v>
      </c>
      <c r="G177" s="248"/>
      <c r="H177" s="252">
        <v>44.600000000000001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171</v>
      </c>
      <c r="AU177" s="258" t="s">
        <v>84</v>
      </c>
      <c r="AV177" s="13" t="s">
        <v>84</v>
      </c>
      <c r="AW177" s="13" t="s">
        <v>32</v>
      </c>
      <c r="AX177" s="13" t="s">
        <v>76</v>
      </c>
      <c r="AY177" s="258" t="s">
        <v>164</v>
      </c>
    </row>
    <row r="178" s="13" customFormat="1">
      <c r="A178" s="13"/>
      <c r="B178" s="247"/>
      <c r="C178" s="248"/>
      <c r="D178" s="249" t="s">
        <v>171</v>
      </c>
      <c r="E178" s="250" t="s">
        <v>1</v>
      </c>
      <c r="F178" s="251" t="s">
        <v>848</v>
      </c>
      <c r="G178" s="248"/>
      <c r="H178" s="252">
        <v>-8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171</v>
      </c>
      <c r="AU178" s="258" t="s">
        <v>84</v>
      </c>
      <c r="AV178" s="13" t="s">
        <v>84</v>
      </c>
      <c r="AW178" s="13" t="s">
        <v>32</v>
      </c>
      <c r="AX178" s="13" t="s">
        <v>76</v>
      </c>
      <c r="AY178" s="258" t="s">
        <v>164</v>
      </c>
    </row>
    <row r="179" s="14" customFormat="1">
      <c r="A179" s="14"/>
      <c r="B179" s="259"/>
      <c r="C179" s="260"/>
      <c r="D179" s="249" t="s">
        <v>171</v>
      </c>
      <c r="E179" s="261" t="s">
        <v>1</v>
      </c>
      <c r="F179" s="262" t="s">
        <v>177</v>
      </c>
      <c r="G179" s="260"/>
      <c r="H179" s="263">
        <v>102.90000000000001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171</v>
      </c>
      <c r="AU179" s="269" t="s">
        <v>84</v>
      </c>
      <c r="AV179" s="14" t="s">
        <v>90</v>
      </c>
      <c r="AW179" s="14" t="s">
        <v>32</v>
      </c>
      <c r="AX179" s="14" t="s">
        <v>33</v>
      </c>
      <c r="AY179" s="269" t="s">
        <v>164</v>
      </c>
    </row>
    <row r="180" s="12" customFormat="1" ht="22.8" customHeight="1">
      <c r="A180" s="12"/>
      <c r="B180" s="219"/>
      <c r="C180" s="220"/>
      <c r="D180" s="221" t="s">
        <v>75</v>
      </c>
      <c r="E180" s="233" t="s">
        <v>208</v>
      </c>
      <c r="F180" s="233" t="s">
        <v>281</v>
      </c>
      <c r="G180" s="220"/>
      <c r="H180" s="220"/>
      <c r="I180" s="223"/>
      <c r="J180" s="234">
        <f>BK180</f>
        <v>0</v>
      </c>
      <c r="K180" s="220"/>
      <c r="L180" s="225"/>
      <c r="M180" s="226"/>
      <c r="N180" s="227"/>
      <c r="O180" s="227"/>
      <c r="P180" s="228">
        <f>SUM(P181:P198)</f>
        <v>0</v>
      </c>
      <c r="Q180" s="227"/>
      <c r="R180" s="228">
        <f>SUM(R181:R198)</f>
        <v>26.466066000000001</v>
      </c>
      <c r="S180" s="227"/>
      <c r="T180" s="229">
        <f>SUM(T181:T198)</f>
        <v>19.667999999999999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0" t="s">
        <v>33</v>
      </c>
      <c r="AT180" s="231" t="s">
        <v>75</v>
      </c>
      <c r="AU180" s="231" t="s">
        <v>33</v>
      </c>
      <c r="AY180" s="230" t="s">
        <v>164</v>
      </c>
      <c r="BK180" s="232">
        <f>SUM(BK181:BK198)</f>
        <v>0</v>
      </c>
    </row>
    <row r="181" s="2" customFormat="1" ht="49.05" customHeight="1">
      <c r="A181" s="39"/>
      <c r="B181" s="40"/>
      <c r="C181" s="235" t="s">
        <v>234</v>
      </c>
      <c r="D181" s="235" t="s">
        <v>166</v>
      </c>
      <c r="E181" s="236" t="s">
        <v>849</v>
      </c>
      <c r="F181" s="237" t="s">
        <v>850</v>
      </c>
      <c r="G181" s="238" t="s">
        <v>180</v>
      </c>
      <c r="H181" s="239">
        <v>73.299999999999997</v>
      </c>
      <c r="I181" s="240"/>
      <c r="J181" s="239">
        <f>ROUND(I181*H181,1)</f>
        <v>0</v>
      </c>
      <c r="K181" s="237" t="s">
        <v>205</v>
      </c>
      <c r="L181" s="45"/>
      <c r="M181" s="241" t="s">
        <v>1</v>
      </c>
      <c r="N181" s="242" t="s">
        <v>41</v>
      </c>
      <c r="O181" s="92"/>
      <c r="P181" s="243">
        <f>O181*H181</f>
        <v>0</v>
      </c>
      <c r="Q181" s="243">
        <v>0.16850000000000001</v>
      </c>
      <c r="R181" s="243">
        <f>Q181*H181</f>
        <v>12.351050000000001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90</v>
      </c>
      <c r="AT181" s="245" t="s">
        <v>166</v>
      </c>
      <c r="AU181" s="245" t="s">
        <v>84</v>
      </c>
      <c r="AY181" s="18" t="s">
        <v>164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33</v>
      </c>
      <c r="BK181" s="246">
        <f>ROUND(I181*H181,1)</f>
        <v>0</v>
      </c>
      <c r="BL181" s="18" t="s">
        <v>90</v>
      </c>
      <c r="BM181" s="245" t="s">
        <v>851</v>
      </c>
    </row>
    <row r="182" s="16" customFormat="1">
      <c r="A182" s="16"/>
      <c r="B182" s="281"/>
      <c r="C182" s="282"/>
      <c r="D182" s="249" t="s">
        <v>171</v>
      </c>
      <c r="E182" s="283" t="s">
        <v>1</v>
      </c>
      <c r="F182" s="284" t="s">
        <v>834</v>
      </c>
      <c r="G182" s="282"/>
      <c r="H182" s="283" t="s">
        <v>1</v>
      </c>
      <c r="I182" s="285"/>
      <c r="J182" s="282"/>
      <c r="K182" s="282"/>
      <c r="L182" s="286"/>
      <c r="M182" s="287"/>
      <c r="N182" s="288"/>
      <c r="O182" s="288"/>
      <c r="P182" s="288"/>
      <c r="Q182" s="288"/>
      <c r="R182" s="288"/>
      <c r="S182" s="288"/>
      <c r="T182" s="289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90" t="s">
        <v>171</v>
      </c>
      <c r="AU182" s="290" t="s">
        <v>84</v>
      </c>
      <c r="AV182" s="16" t="s">
        <v>33</v>
      </c>
      <c r="AW182" s="16" t="s">
        <v>32</v>
      </c>
      <c r="AX182" s="16" t="s">
        <v>76</v>
      </c>
      <c r="AY182" s="290" t="s">
        <v>164</v>
      </c>
    </row>
    <row r="183" s="13" customFormat="1">
      <c r="A183" s="13"/>
      <c r="B183" s="247"/>
      <c r="C183" s="248"/>
      <c r="D183" s="249" t="s">
        <v>171</v>
      </c>
      <c r="E183" s="250" t="s">
        <v>1</v>
      </c>
      <c r="F183" s="251" t="s">
        <v>852</v>
      </c>
      <c r="G183" s="248"/>
      <c r="H183" s="252">
        <v>51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171</v>
      </c>
      <c r="AU183" s="258" t="s">
        <v>84</v>
      </c>
      <c r="AV183" s="13" t="s">
        <v>84</v>
      </c>
      <c r="AW183" s="13" t="s">
        <v>32</v>
      </c>
      <c r="AX183" s="13" t="s">
        <v>76</v>
      </c>
      <c r="AY183" s="258" t="s">
        <v>164</v>
      </c>
    </row>
    <row r="184" s="13" customFormat="1">
      <c r="A184" s="13"/>
      <c r="B184" s="247"/>
      <c r="C184" s="248"/>
      <c r="D184" s="249" t="s">
        <v>171</v>
      </c>
      <c r="E184" s="250" t="s">
        <v>1</v>
      </c>
      <c r="F184" s="251" t="s">
        <v>853</v>
      </c>
      <c r="G184" s="248"/>
      <c r="H184" s="252">
        <v>22.300000000000001</v>
      </c>
      <c r="I184" s="253"/>
      <c r="J184" s="248"/>
      <c r="K184" s="248"/>
      <c r="L184" s="254"/>
      <c r="M184" s="255"/>
      <c r="N184" s="256"/>
      <c r="O184" s="256"/>
      <c r="P184" s="256"/>
      <c r="Q184" s="256"/>
      <c r="R184" s="256"/>
      <c r="S184" s="256"/>
      <c r="T184" s="25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8" t="s">
        <v>171</v>
      </c>
      <c r="AU184" s="258" t="s">
        <v>84</v>
      </c>
      <c r="AV184" s="13" t="s">
        <v>84</v>
      </c>
      <c r="AW184" s="13" t="s">
        <v>32</v>
      </c>
      <c r="AX184" s="13" t="s">
        <v>76</v>
      </c>
      <c r="AY184" s="258" t="s">
        <v>164</v>
      </c>
    </row>
    <row r="185" s="14" customFormat="1">
      <c r="A185" s="14"/>
      <c r="B185" s="259"/>
      <c r="C185" s="260"/>
      <c r="D185" s="249" t="s">
        <v>171</v>
      </c>
      <c r="E185" s="261" t="s">
        <v>1</v>
      </c>
      <c r="F185" s="262" t="s">
        <v>177</v>
      </c>
      <c r="G185" s="260"/>
      <c r="H185" s="263">
        <v>73.299999999999997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9" t="s">
        <v>171</v>
      </c>
      <c r="AU185" s="269" t="s">
        <v>84</v>
      </c>
      <c r="AV185" s="14" t="s">
        <v>90</v>
      </c>
      <c r="AW185" s="14" t="s">
        <v>32</v>
      </c>
      <c r="AX185" s="14" t="s">
        <v>33</v>
      </c>
      <c r="AY185" s="269" t="s">
        <v>164</v>
      </c>
    </row>
    <row r="186" s="2" customFormat="1" ht="16.5" customHeight="1">
      <c r="A186" s="39"/>
      <c r="B186" s="40"/>
      <c r="C186" s="291" t="s">
        <v>239</v>
      </c>
      <c r="D186" s="291" t="s">
        <v>426</v>
      </c>
      <c r="E186" s="292" t="s">
        <v>854</v>
      </c>
      <c r="F186" s="293" t="s">
        <v>855</v>
      </c>
      <c r="G186" s="294" t="s">
        <v>180</v>
      </c>
      <c r="H186" s="295">
        <v>74.769999999999996</v>
      </c>
      <c r="I186" s="296"/>
      <c r="J186" s="295">
        <f>ROUND(I186*H186,1)</f>
        <v>0</v>
      </c>
      <c r="K186" s="293" t="s">
        <v>205</v>
      </c>
      <c r="L186" s="297"/>
      <c r="M186" s="298" t="s">
        <v>1</v>
      </c>
      <c r="N186" s="299" t="s">
        <v>41</v>
      </c>
      <c r="O186" s="92"/>
      <c r="P186" s="243">
        <f>O186*H186</f>
        <v>0</v>
      </c>
      <c r="Q186" s="243">
        <v>0.056000000000000001</v>
      </c>
      <c r="R186" s="243">
        <f>Q186*H186</f>
        <v>4.1871200000000002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202</v>
      </c>
      <c r="AT186" s="245" t="s">
        <v>426</v>
      </c>
      <c r="AU186" s="245" t="s">
        <v>84</v>
      </c>
      <c r="AY186" s="18" t="s">
        <v>164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33</v>
      </c>
      <c r="BK186" s="246">
        <f>ROUND(I186*H186,1)</f>
        <v>0</v>
      </c>
      <c r="BL186" s="18" t="s">
        <v>90</v>
      </c>
      <c r="BM186" s="245" t="s">
        <v>856</v>
      </c>
    </row>
    <row r="187" s="13" customFormat="1">
      <c r="A187" s="13"/>
      <c r="B187" s="247"/>
      <c r="C187" s="248"/>
      <c r="D187" s="249" t="s">
        <v>171</v>
      </c>
      <c r="E187" s="248"/>
      <c r="F187" s="251" t="s">
        <v>857</v>
      </c>
      <c r="G187" s="248"/>
      <c r="H187" s="252">
        <v>74.769999999999996</v>
      </c>
      <c r="I187" s="253"/>
      <c r="J187" s="248"/>
      <c r="K187" s="248"/>
      <c r="L187" s="254"/>
      <c r="M187" s="255"/>
      <c r="N187" s="256"/>
      <c r="O187" s="256"/>
      <c r="P187" s="256"/>
      <c r="Q187" s="256"/>
      <c r="R187" s="256"/>
      <c r="S187" s="256"/>
      <c r="T187" s="25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8" t="s">
        <v>171</v>
      </c>
      <c r="AU187" s="258" t="s">
        <v>84</v>
      </c>
      <c r="AV187" s="13" t="s">
        <v>84</v>
      </c>
      <c r="AW187" s="13" t="s">
        <v>4</v>
      </c>
      <c r="AX187" s="13" t="s">
        <v>33</v>
      </c>
      <c r="AY187" s="258" t="s">
        <v>164</v>
      </c>
    </row>
    <row r="188" s="2" customFormat="1" ht="24.15" customHeight="1">
      <c r="A188" s="39"/>
      <c r="B188" s="40"/>
      <c r="C188" s="235" t="s">
        <v>243</v>
      </c>
      <c r="D188" s="235" t="s">
        <v>166</v>
      </c>
      <c r="E188" s="236" t="s">
        <v>858</v>
      </c>
      <c r="F188" s="237" t="s">
        <v>859</v>
      </c>
      <c r="G188" s="238" t="s">
        <v>342</v>
      </c>
      <c r="H188" s="239">
        <v>4.4000000000000004</v>
      </c>
      <c r="I188" s="240"/>
      <c r="J188" s="239">
        <f>ROUND(I188*H188,1)</f>
        <v>0</v>
      </c>
      <c r="K188" s="237" t="s">
        <v>205</v>
      </c>
      <c r="L188" s="45"/>
      <c r="M188" s="241" t="s">
        <v>1</v>
      </c>
      <c r="N188" s="242" t="s">
        <v>41</v>
      </c>
      <c r="O188" s="92"/>
      <c r="P188" s="243">
        <f>O188*H188</f>
        <v>0</v>
      </c>
      <c r="Q188" s="243">
        <v>2.2563399999999998</v>
      </c>
      <c r="R188" s="243">
        <f>Q188*H188</f>
        <v>9.9278960000000005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90</v>
      </c>
      <c r="AT188" s="245" t="s">
        <v>166</v>
      </c>
      <c r="AU188" s="245" t="s">
        <v>84</v>
      </c>
      <c r="AY188" s="18" t="s">
        <v>164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33</v>
      </c>
      <c r="BK188" s="246">
        <f>ROUND(I188*H188,1)</f>
        <v>0</v>
      </c>
      <c r="BL188" s="18" t="s">
        <v>90</v>
      </c>
      <c r="BM188" s="245" t="s">
        <v>860</v>
      </c>
    </row>
    <row r="189" s="13" customFormat="1">
      <c r="A189" s="13"/>
      <c r="B189" s="247"/>
      <c r="C189" s="248"/>
      <c r="D189" s="249" t="s">
        <v>171</v>
      </c>
      <c r="E189" s="250" t="s">
        <v>1</v>
      </c>
      <c r="F189" s="251" t="s">
        <v>861</v>
      </c>
      <c r="G189" s="248"/>
      <c r="H189" s="252">
        <v>4.4000000000000004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171</v>
      </c>
      <c r="AU189" s="258" t="s">
        <v>84</v>
      </c>
      <c r="AV189" s="13" t="s">
        <v>84</v>
      </c>
      <c r="AW189" s="13" t="s">
        <v>32</v>
      </c>
      <c r="AX189" s="13" t="s">
        <v>33</v>
      </c>
      <c r="AY189" s="258" t="s">
        <v>164</v>
      </c>
    </row>
    <row r="190" s="2" customFormat="1" ht="24.15" customHeight="1">
      <c r="A190" s="39"/>
      <c r="B190" s="40"/>
      <c r="C190" s="235" t="s">
        <v>247</v>
      </c>
      <c r="D190" s="235" t="s">
        <v>166</v>
      </c>
      <c r="E190" s="236" t="s">
        <v>862</v>
      </c>
      <c r="F190" s="237" t="s">
        <v>863</v>
      </c>
      <c r="G190" s="238" t="s">
        <v>180</v>
      </c>
      <c r="H190" s="239">
        <v>23.199999999999999</v>
      </c>
      <c r="I190" s="240"/>
      <c r="J190" s="239">
        <f>ROUND(I190*H190,1)</f>
        <v>0</v>
      </c>
      <c r="K190" s="237" t="s">
        <v>205</v>
      </c>
      <c r="L190" s="45"/>
      <c r="M190" s="241" t="s">
        <v>1</v>
      </c>
      <c r="N190" s="242" t="s">
        <v>41</v>
      </c>
      <c r="O190" s="92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90</v>
      </c>
      <c r="AT190" s="245" t="s">
        <v>166</v>
      </c>
      <c r="AU190" s="245" t="s">
        <v>84</v>
      </c>
      <c r="AY190" s="18" t="s">
        <v>164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33</v>
      </c>
      <c r="BK190" s="246">
        <f>ROUND(I190*H190,1)</f>
        <v>0</v>
      </c>
      <c r="BL190" s="18" t="s">
        <v>90</v>
      </c>
      <c r="BM190" s="245" t="s">
        <v>864</v>
      </c>
    </row>
    <row r="191" s="13" customFormat="1">
      <c r="A191" s="13"/>
      <c r="B191" s="247"/>
      <c r="C191" s="248"/>
      <c r="D191" s="249" t="s">
        <v>171</v>
      </c>
      <c r="E191" s="250" t="s">
        <v>1</v>
      </c>
      <c r="F191" s="251" t="s">
        <v>865</v>
      </c>
      <c r="G191" s="248"/>
      <c r="H191" s="252">
        <v>23.199999999999999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171</v>
      </c>
      <c r="AU191" s="258" t="s">
        <v>84</v>
      </c>
      <c r="AV191" s="13" t="s">
        <v>84</v>
      </c>
      <c r="AW191" s="13" t="s">
        <v>32</v>
      </c>
      <c r="AX191" s="13" t="s">
        <v>33</v>
      </c>
      <c r="AY191" s="258" t="s">
        <v>164</v>
      </c>
    </row>
    <row r="192" s="2" customFormat="1" ht="24.15" customHeight="1">
      <c r="A192" s="39"/>
      <c r="B192" s="40"/>
      <c r="C192" s="235" t="s">
        <v>250</v>
      </c>
      <c r="D192" s="235" t="s">
        <v>166</v>
      </c>
      <c r="E192" s="236" t="s">
        <v>648</v>
      </c>
      <c r="F192" s="237" t="s">
        <v>649</v>
      </c>
      <c r="G192" s="238" t="s">
        <v>342</v>
      </c>
      <c r="H192" s="239">
        <v>8.9399999999999995</v>
      </c>
      <c r="I192" s="240"/>
      <c r="J192" s="239">
        <f>ROUND(I192*H192,1)</f>
        <v>0</v>
      </c>
      <c r="K192" s="237" t="s">
        <v>169</v>
      </c>
      <c r="L192" s="45"/>
      <c r="M192" s="241" t="s">
        <v>1</v>
      </c>
      <c r="N192" s="242" t="s">
        <v>41</v>
      </c>
      <c r="O192" s="92"/>
      <c r="P192" s="243">
        <f>O192*H192</f>
        <v>0</v>
      </c>
      <c r="Q192" s="243">
        <v>0</v>
      </c>
      <c r="R192" s="243">
        <f>Q192*H192</f>
        <v>0</v>
      </c>
      <c r="S192" s="243">
        <v>2.2000000000000002</v>
      </c>
      <c r="T192" s="244">
        <f>S192*H192</f>
        <v>19.667999999999999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90</v>
      </c>
      <c r="AT192" s="245" t="s">
        <v>166</v>
      </c>
      <c r="AU192" s="245" t="s">
        <v>84</v>
      </c>
      <c r="AY192" s="18" t="s">
        <v>164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33</v>
      </c>
      <c r="BK192" s="246">
        <f>ROUND(I192*H192,1)</f>
        <v>0</v>
      </c>
      <c r="BL192" s="18" t="s">
        <v>90</v>
      </c>
      <c r="BM192" s="245" t="s">
        <v>866</v>
      </c>
    </row>
    <row r="193" s="16" customFormat="1">
      <c r="A193" s="16"/>
      <c r="B193" s="281"/>
      <c r="C193" s="282"/>
      <c r="D193" s="249" t="s">
        <v>171</v>
      </c>
      <c r="E193" s="283" t="s">
        <v>1</v>
      </c>
      <c r="F193" s="284" t="s">
        <v>867</v>
      </c>
      <c r="G193" s="282"/>
      <c r="H193" s="283" t="s">
        <v>1</v>
      </c>
      <c r="I193" s="285"/>
      <c r="J193" s="282"/>
      <c r="K193" s="282"/>
      <c r="L193" s="286"/>
      <c r="M193" s="287"/>
      <c r="N193" s="288"/>
      <c r="O193" s="288"/>
      <c r="P193" s="288"/>
      <c r="Q193" s="288"/>
      <c r="R193" s="288"/>
      <c r="S193" s="288"/>
      <c r="T193" s="289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90" t="s">
        <v>171</v>
      </c>
      <c r="AU193" s="290" t="s">
        <v>84</v>
      </c>
      <c r="AV193" s="16" t="s">
        <v>33</v>
      </c>
      <c r="AW193" s="16" t="s">
        <v>32</v>
      </c>
      <c r="AX193" s="16" t="s">
        <v>76</v>
      </c>
      <c r="AY193" s="290" t="s">
        <v>164</v>
      </c>
    </row>
    <row r="194" s="13" customFormat="1">
      <c r="A194" s="13"/>
      <c r="B194" s="247"/>
      <c r="C194" s="248"/>
      <c r="D194" s="249" t="s">
        <v>171</v>
      </c>
      <c r="E194" s="250" t="s">
        <v>1</v>
      </c>
      <c r="F194" s="251" t="s">
        <v>868</v>
      </c>
      <c r="G194" s="248"/>
      <c r="H194" s="252">
        <v>5.8799999999999999</v>
      </c>
      <c r="I194" s="253"/>
      <c r="J194" s="248"/>
      <c r="K194" s="248"/>
      <c r="L194" s="254"/>
      <c r="M194" s="255"/>
      <c r="N194" s="256"/>
      <c r="O194" s="256"/>
      <c r="P194" s="256"/>
      <c r="Q194" s="256"/>
      <c r="R194" s="256"/>
      <c r="S194" s="256"/>
      <c r="T194" s="25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8" t="s">
        <v>171</v>
      </c>
      <c r="AU194" s="258" t="s">
        <v>84</v>
      </c>
      <c r="AV194" s="13" t="s">
        <v>84</v>
      </c>
      <c r="AW194" s="13" t="s">
        <v>32</v>
      </c>
      <c r="AX194" s="13" t="s">
        <v>76</v>
      </c>
      <c r="AY194" s="258" t="s">
        <v>164</v>
      </c>
    </row>
    <row r="195" s="13" customFormat="1">
      <c r="A195" s="13"/>
      <c r="B195" s="247"/>
      <c r="C195" s="248"/>
      <c r="D195" s="249" t="s">
        <v>171</v>
      </c>
      <c r="E195" s="250" t="s">
        <v>1</v>
      </c>
      <c r="F195" s="251" t="s">
        <v>869</v>
      </c>
      <c r="G195" s="248"/>
      <c r="H195" s="252">
        <v>1.3</v>
      </c>
      <c r="I195" s="253"/>
      <c r="J195" s="248"/>
      <c r="K195" s="248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171</v>
      </c>
      <c r="AU195" s="258" t="s">
        <v>84</v>
      </c>
      <c r="AV195" s="13" t="s">
        <v>84</v>
      </c>
      <c r="AW195" s="13" t="s">
        <v>32</v>
      </c>
      <c r="AX195" s="13" t="s">
        <v>76</v>
      </c>
      <c r="AY195" s="258" t="s">
        <v>164</v>
      </c>
    </row>
    <row r="196" s="13" customFormat="1">
      <c r="A196" s="13"/>
      <c r="B196" s="247"/>
      <c r="C196" s="248"/>
      <c r="D196" s="249" t="s">
        <v>171</v>
      </c>
      <c r="E196" s="250" t="s">
        <v>1</v>
      </c>
      <c r="F196" s="251" t="s">
        <v>870</v>
      </c>
      <c r="G196" s="248"/>
      <c r="H196" s="252">
        <v>0.59999999999999998</v>
      </c>
      <c r="I196" s="253"/>
      <c r="J196" s="248"/>
      <c r="K196" s="248"/>
      <c r="L196" s="254"/>
      <c r="M196" s="255"/>
      <c r="N196" s="256"/>
      <c r="O196" s="256"/>
      <c r="P196" s="256"/>
      <c r="Q196" s="256"/>
      <c r="R196" s="256"/>
      <c r="S196" s="256"/>
      <c r="T196" s="25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8" t="s">
        <v>171</v>
      </c>
      <c r="AU196" s="258" t="s">
        <v>84</v>
      </c>
      <c r="AV196" s="13" t="s">
        <v>84</v>
      </c>
      <c r="AW196" s="13" t="s">
        <v>32</v>
      </c>
      <c r="AX196" s="13" t="s">
        <v>76</v>
      </c>
      <c r="AY196" s="258" t="s">
        <v>164</v>
      </c>
    </row>
    <row r="197" s="13" customFormat="1">
      <c r="A197" s="13"/>
      <c r="B197" s="247"/>
      <c r="C197" s="248"/>
      <c r="D197" s="249" t="s">
        <v>171</v>
      </c>
      <c r="E197" s="250" t="s">
        <v>1</v>
      </c>
      <c r="F197" s="251" t="s">
        <v>871</v>
      </c>
      <c r="G197" s="248"/>
      <c r="H197" s="252">
        <v>1.1599999999999999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171</v>
      </c>
      <c r="AU197" s="258" t="s">
        <v>84</v>
      </c>
      <c r="AV197" s="13" t="s">
        <v>84</v>
      </c>
      <c r="AW197" s="13" t="s">
        <v>32</v>
      </c>
      <c r="AX197" s="13" t="s">
        <v>76</v>
      </c>
      <c r="AY197" s="258" t="s">
        <v>164</v>
      </c>
    </row>
    <row r="198" s="14" customFormat="1">
      <c r="A198" s="14"/>
      <c r="B198" s="259"/>
      <c r="C198" s="260"/>
      <c r="D198" s="249" t="s">
        <v>171</v>
      </c>
      <c r="E198" s="261" t="s">
        <v>1</v>
      </c>
      <c r="F198" s="262" t="s">
        <v>177</v>
      </c>
      <c r="G198" s="260"/>
      <c r="H198" s="263">
        <v>8.9399999999999995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9" t="s">
        <v>171</v>
      </c>
      <c r="AU198" s="269" t="s">
        <v>84</v>
      </c>
      <c r="AV198" s="14" t="s">
        <v>90</v>
      </c>
      <c r="AW198" s="14" t="s">
        <v>32</v>
      </c>
      <c r="AX198" s="14" t="s">
        <v>33</v>
      </c>
      <c r="AY198" s="269" t="s">
        <v>164</v>
      </c>
    </row>
    <row r="199" s="12" customFormat="1" ht="22.8" customHeight="1">
      <c r="A199" s="12"/>
      <c r="B199" s="219"/>
      <c r="C199" s="220"/>
      <c r="D199" s="221" t="s">
        <v>75</v>
      </c>
      <c r="E199" s="233" t="s">
        <v>369</v>
      </c>
      <c r="F199" s="233" t="s">
        <v>370</v>
      </c>
      <c r="G199" s="220"/>
      <c r="H199" s="220"/>
      <c r="I199" s="223"/>
      <c r="J199" s="234">
        <f>BK199</f>
        <v>0</v>
      </c>
      <c r="K199" s="220"/>
      <c r="L199" s="225"/>
      <c r="M199" s="226"/>
      <c r="N199" s="227"/>
      <c r="O199" s="227"/>
      <c r="P199" s="228">
        <f>SUM(P200:P204)</f>
        <v>0</v>
      </c>
      <c r="Q199" s="227"/>
      <c r="R199" s="228">
        <f>SUM(R200:R204)</f>
        <v>0</v>
      </c>
      <c r="S199" s="227"/>
      <c r="T199" s="229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0" t="s">
        <v>33</v>
      </c>
      <c r="AT199" s="231" t="s">
        <v>75</v>
      </c>
      <c r="AU199" s="231" t="s">
        <v>33</v>
      </c>
      <c r="AY199" s="230" t="s">
        <v>164</v>
      </c>
      <c r="BK199" s="232">
        <f>SUM(BK200:BK204)</f>
        <v>0</v>
      </c>
    </row>
    <row r="200" s="2" customFormat="1" ht="37.8" customHeight="1">
      <c r="A200" s="39"/>
      <c r="B200" s="40"/>
      <c r="C200" s="235" t="s">
        <v>14</v>
      </c>
      <c r="D200" s="235" t="s">
        <v>166</v>
      </c>
      <c r="E200" s="236" t="s">
        <v>372</v>
      </c>
      <c r="F200" s="237" t="s">
        <v>373</v>
      </c>
      <c r="G200" s="238" t="s">
        <v>374</v>
      </c>
      <c r="H200" s="239">
        <v>55.030000000000001</v>
      </c>
      <c r="I200" s="240"/>
      <c r="J200" s="239">
        <f>ROUND(I200*H200,1)</f>
        <v>0</v>
      </c>
      <c r="K200" s="237" t="s">
        <v>214</v>
      </c>
      <c r="L200" s="45"/>
      <c r="M200" s="241" t="s">
        <v>1</v>
      </c>
      <c r="N200" s="242" t="s">
        <v>41</v>
      </c>
      <c r="O200" s="92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5" t="s">
        <v>90</v>
      </c>
      <c r="AT200" s="245" t="s">
        <v>166</v>
      </c>
      <c r="AU200" s="245" t="s">
        <v>84</v>
      </c>
      <c r="AY200" s="18" t="s">
        <v>164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8" t="s">
        <v>33</v>
      </c>
      <c r="BK200" s="246">
        <f>ROUND(I200*H200,1)</f>
        <v>0</v>
      </c>
      <c r="BL200" s="18" t="s">
        <v>90</v>
      </c>
      <c r="BM200" s="245" t="s">
        <v>872</v>
      </c>
    </row>
    <row r="201" s="2" customFormat="1" ht="33" customHeight="1">
      <c r="A201" s="39"/>
      <c r="B201" s="40"/>
      <c r="C201" s="235" t="s">
        <v>7</v>
      </c>
      <c r="D201" s="235" t="s">
        <v>166</v>
      </c>
      <c r="E201" s="236" t="s">
        <v>377</v>
      </c>
      <c r="F201" s="237" t="s">
        <v>378</v>
      </c>
      <c r="G201" s="238" t="s">
        <v>374</v>
      </c>
      <c r="H201" s="239">
        <v>55.030000000000001</v>
      </c>
      <c r="I201" s="240"/>
      <c r="J201" s="239">
        <f>ROUND(I201*H201,1)</f>
        <v>0</v>
      </c>
      <c r="K201" s="237" t="s">
        <v>214</v>
      </c>
      <c r="L201" s="45"/>
      <c r="M201" s="241" t="s">
        <v>1</v>
      </c>
      <c r="N201" s="242" t="s">
        <v>41</v>
      </c>
      <c r="O201" s="92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90</v>
      </c>
      <c r="AT201" s="245" t="s">
        <v>166</v>
      </c>
      <c r="AU201" s="245" t="s">
        <v>84</v>
      </c>
      <c r="AY201" s="18" t="s">
        <v>164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33</v>
      </c>
      <c r="BK201" s="246">
        <f>ROUND(I201*H201,1)</f>
        <v>0</v>
      </c>
      <c r="BL201" s="18" t="s">
        <v>90</v>
      </c>
      <c r="BM201" s="245" t="s">
        <v>873</v>
      </c>
    </row>
    <row r="202" s="2" customFormat="1" ht="44.25" customHeight="1">
      <c r="A202" s="39"/>
      <c r="B202" s="40"/>
      <c r="C202" s="235" t="s">
        <v>260</v>
      </c>
      <c r="D202" s="235" t="s">
        <v>166</v>
      </c>
      <c r="E202" s="236" t="s">
        <v>381</v>
      </c>
      <c r="F202" s="237" t="s">
        <v>382</v>
      </c>
      <c r="G202" s="238" t="s">
        <v>374</v>
      </c>
      <c r="H202" s="239">
        <v>825.45000000000005</v>
      </c>
      <c r="I202" s="240"/>
      <c r="J202" s="239">
        <f>ROUND(I202*H202,1)</f>
        <v>0</v>
      </c>
      <c r="K202" s="237" t="s">
        <v>214</v>
      </c>
      <c r="L202" s="45"/>
      <c r="M202" s="241" t="s">
        <v>1</v>
      </c>
      <c r="N202" s="242" t="s">
        <v>41</v>
      </c>
      <c r="O202" s="92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5" t="s">
        <v>90</v>
      </c>
      <c r="AT202" s="245" t="s">
        <v>166</v>
      </c>
      <c r="AU202" s="245" t="s">
        <v>84</v>
      </c>
      <c r="AY202" s="18" t="s">
        <v>164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8" t="s">
        <v>33</v>
      </c>
      <c r="BK202" s="246">
        <f>ROUND(I202*H202,1)</f>
        <v>0</v>
      </c>
      <c r="BL202" s="18" t="s">
        <v>90</v>
      </c>
      <c r="BM202" s="245" t="s">
        <v>874</v>
      </c>
    </row>
    <row r="203" s="13" customFormat="1">
      <c r="A203" s="13"/>
      <c r="B203" s="247"/>
      <c r="C203" s="248"/>
      <c r="D203" s="249" t="s">
        <v>171</v>
      </c>
      <c r="E203" s="248"/>
      <c r="F203" s="251" t="s">
        <v>875</v>
      </c>
      <c r="G203" s="248"/>
      <c r="H203" s="252">
        <v>825.45000000000005</v>
      </c>
      <c r="I203" s="253"/>
      <c r="J203" s="248"/>
      <c r="K203" s="248"/>
      <c r="L203" s="254"/>
      <c r="M203" s="255"/>
      <c r="N203" s="256"/>
      <c r="O203" s="256"/>
      <c r="P203" s="256"/>
      <c r="Q203" s="256"/>
      <c r="R203" s="256"/>
      <c r="S203" s="256"/>
      <c r="T203" s="25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8" t="s">
        <v>171</v>
      </c>
      <c r="AU203" s="258" t="s">
        <v>84</v>
      </c>
      <c r="AV203" s="13" t="s">
        <v>84</v>
      </c>
      <c r="AW203" s="13" t="s">
        <v>4</v>
      </c>
      <c r="AX203" s="13" t="s">
        <v>33</v>
      </c>
      <c r="AY203" s="258" t="s">
        <v>164</v>
      </c>
    </row>
    <row r="204" s="2" customFormat="1" ht="49.05" customHeight="1">
      <c r="A204" s="39"/>
      <c r="B204" s="40"/>
      <c r="C204" s="235" t="s">
        <v>266</v>
      </c>
      <c r="D204" s="235" t="s">
        <v>166</v>
      </c>
      <c r="E204" s="236" t="s">
        <v>390</v>
      </c>
      <c r="F204" s="237" t="s">
        <v>391</v>
      </c>
      <c r="G204" s="238" t="s">
        <v>374</v>
      </c>
      <c r="H204" s="239">
        <v>55.030000000000001</v>
      </c>
      <c r="I204" s="240"/>
      <c r="J204" s="239">
        <f>ROUND(I204*H204,1)</f>
        <v>0</v>
      </c>
      <c r="K204" s="237" t="s">
        <v>214</v>
      </c>
      <c r="L204" s="45"/>
      <c r="M204" s="241" t="s">
        <v>1</v>
      </c>
      <c r="N204" s="242" t="s">
        <v>41</v>
      </c>
      <c r="O204" s="92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5" t="s">
        <v>90</v>
      </c>
      <c r="AT204" s="245" t="s">
        <v>166</v>
      </c>
      <c r="AU204" s="245" t="s">
        <v>84</v>
      </c>
      <c r="AY204" s="18" t="s">
        <v>164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8" t="s">
        <v>33</v>
      </c>
      <c r="BK204" s="246">
        <f>ROUND(I204*H204,1)</f>
        <v>0</v>
      </c>
      <c r="BL204" s="18" t="s">
        <v>90</v>
      </c>
      <c r="BM204" s="245" t="s">
        <v>876</v>
      </c>
    </row>
    <row r="205" s="12" customFormat="1" ht="22.8" customHeight="1">
      <c r="A205" s="12"/>
      <c r="B205" s="219"/>
      <c r="C205" s="220"/>
      <c r="D205" s="221" t="s">
        <v>75</v>
      </c>
      <c r="E205" s="233" t="s">
        <v>395</v>
      </c>
      <c r="F205" s="233" t="s">
        <v>396</v>
      </c>
      <c r="G205" s="220"/>
      <c r="H205" s="220"/>
      <c r="I205" s="223"/>
      <c r="J205" s="234">
        <f>BK205</f>
        <v>0</v>
      </c>
      <c r="K205" s="220"/>
      <c r="L205" s="225"/>
      <c r="M205" s="226"/>
      <c r="N205" s="227"/>
      <c r="O205" s="227"/>
      <c r="P205" s="228">
        <f>P206</f>
        <v>0</v>
      </c>
      <c r="Q205" s="227"/>
      <c r="R205" s="228">
        <f>R206</f>
        <v>0</v>
      </c>
      <c r="S205" s="227"/>
      <c r="T205" s="22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0" t="s">
        <v>33</v>
      </c>
      <c r="AT205" s="231" t="s">
        <v>75</v>
      </c>
      <c r="AU205" s="231" t="s">
        <v>33</v>
      </c>
      <c r="AY205" s="230" t="s">
        <v>164</v>
      </c>
      <c r="BK205" s="232">
        <f>BK206</f>
        <v>0</v>
      </c>
    </row>
    <row r="206" s="2" customFormat="1" ht="44.25" customHeight="1">
      <c r="A206" s="39"/>
      <c r="B206" s="40"/>
      <c r="C206" s="235" t="s">
        <v>271</v>
      </c>
      <c r="D206" s="235" t="s">
        <v>166</v>
      </c>
      <c r="E206" s="236" t="s">
        <v>877</v>
      </c>
      <c r="F206" s="237" t="s">
        <v>878</v>
      </c>
      <c r="G206" s="238" t="s">
        <v>374</v>
      </c>
      <c r="H206" s="239">
        <v>101.14</v>
      </c>
      <c r="I206" s="240"/>
      <c r="J206" s="239">
        <f>ROUND(I206*H206,1)</f>
        <v>0</v>
      </c>
      <c r="K206" s="237" t="s">
        <v>205</v>
      </c>
      <c r="L206" s="45"/>
      <c r="M206" s="241" t="s">
        <v>1</v>
      </c>
      <c r="N206" s="242" t="s">
        <v>41</v>
      </c>
      <c r="O206" s="92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5" t="s">
        <v>90</v>
      </c>
      <c r="AT206" s="245" t="s">
        <v>166</v>
      </c>
      <c r="AU206" s="245" t="s">
        <v>84</v>
      </c>
      <c r="AY206" s="18" t="s">
        <v>164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8" t="s">
        <v>33</v>
      </c>
      <c r="BK206" s="246">
        <f>ROUND(I206*H206,1)</f>
        <v>0</v>
      </c>
      <c r="BL206" s="18" t="s">
        <v>90</v>
      </c>
      <c r="BM206" s="245" t="s">
        <v>879</v>
      </c>
    </row>
    <row r="207" s="12" customFormat="1" ht="25.92" customHeight="1">
      <c r="A207" s="12"/>
      <c r="B207" s="219"/>
      <c r="C207" s="220"/>
      <c r="D207" s="221" t="s">
        <v>75</v>
      </c>
      <c r="E207" s="222" t="s">
        <v>549</v>
      </c>
      <c r="F207" s="222" t="s">
        <v>550</v>
      </c>
      <c r="G207" s="220"/>
      <c r="H207" s="220"/>
      <c r="I207" s="223"/>
      <c r="J207" s="224">
        <f>BK207</f>
        <v>0</v>
      </c>
      <c r="K207" s="220"/>
      <c r="L207" s="225"/>
      <c r="M207" s="226"/>
      <c r="N207" s="227"/>
      <c r="O207" s="227"/>
      <c r="P207" s="228">
        <f>P208</f>
        <v>0</v>
      </c>
      <c r="Q207" s="227"/>
      <c r="R207" s="228">
        <f>R208</f>
        <v>0</v>
      </c>
      <c r="S207" s="227"/>
      <c r="T207" s="229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0" t="s">
        <v>90</v>
      </c>
      <c r="AT207" s="231" t="s">
        <v>75</v>
      </c>
      <c r="AU207" s="231" t="s">
        <v>76</v>
      </c>
      <c r="AY207" s="230" t="s">
        <v>164</v>
      </c>
      <c r="BK207" s="232">
        <f>BK208</f>
        <v>0</v>
      </c>
    </row>
    <row r="208" s="2" customFormat="1" ht="24.15" customHeight="1">
      <c r="A208" s="39"/>
      <c r="B208" s="40"/>
      <c r="C208" s="235" t="s">
        <v>276</v>
      </c>
      <c r="D208" s="235" t="s">
        <v>166</v>
      </c>
      <c r="E208" s="236" t="s">
        <v>552</v>
      </c>
      <c r="F208" s="237" t="s">
        <v>553</v>
      </c>
      <c r="G208" s="238" t="s">
        <v>554</v>
      </c>
      <c r="H208" s="239">
        <v>80</v>
      </c>
      <c r="I208" s="240"/>
      <c r="J208" s="239">
        <f>ROUND(I208*H208,1)</f>
        <v>0</v>
      </c>
      <c r="K208" s="237" t="s">
        <v>205</v>
      </c>
      <c r="L208" s="45"/>
      <c r="M208" s="300" t="s">
        <v>1</v>
      </c>
      <c r="N208" s="301" t="s">
        <v>41</v>
      </c>
      <c r="O208" s="302"/>
      <c r="P208" s="303">
        <f>O208*H208</f>
        <v>0</v>
      </c>
      <c r="Q208" s="303">
        <v>0</v>
      </c>
      <c r="R208" s="303">
        <f>Q208*H208</f>
        <v>0</v>
      </c>
      <c r="S208" s="303">
        <v>0</v>
      </c>
      <c r="T208" s="30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5" t="s">
        <v>555</v>
      </c>
      <c r="AT208" s="245" t="s">
        <v>166</v>
      </c>
      <c r="AU208" s="245" t="s">
        <v>33</v>
      </c>
      <c r="AY208" s="18" t="s">
        <v>164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8" t="s">
        <v>33</v>
      </c>
      <c r="BK208" s="246">
        <f>ROUND(I208*H208,1)</f>
        <v>0</v>
      </c>
      <c r="BL208" s="18" t="s">
        <v>555</v>
      </c>
      <c r="BM208" s="245" t="s">
        <v>880</v>
      </c>
    </row>
    <row r="209" s="2" customFormat="1" ht="6.96" customHeight="1">
      <c r="A209" s="39"/>
      <c r="B209" s="67"/>
      <c r="C209" s="68"/>
      <c r="D209" s="68"/>
      <c r="E209" s="68"/>
      <c r="F209" s="68"/>
      <c r="G209" s="68"/>
      <c r="H209" s="68"/>
      <c r="I209" s="68"/>
      <c r="J209" s="68"/>
      <c r="K209" s="68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+bMi4GNjQbYK8GIo84vBhh6m3Qp9jhT/kNOtd4tmq0meuDh33nH1M8hsIXHhI7HEd6iQl+CzsX1KMscH3c0a4A==" hashValue="tqhFLFZ23MUCuVi0EnoOAPLM0lFZ60d0KYVq5MLqBfV/YuvG16UC8qItSDeHNsJ2wfxg85/A+rfiPExa2Dv4Gw==" algorithmName="SHA-512" password="CC35"/>
  <autoFilter ref="C133:K208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103</v>
      </c>
      <c r="L4" s="21"/>
      <c r="M4" s="14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SAKO Brno - Oprava haly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881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25. 7. 2025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28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28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5" t="s">
        <v>118</v>
      </c>
      <c r="E30" s="39"/>
      <c r="F30" s="39"/>
      <c r="G30" s="39"/>
      <c r="H30" s="39"/>
      <c r="I30" s="39"/>
      <c r="J30" s="15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3" t="s">
        <v>119</v>
      </c>
      <c r="E31" s="39"/>
      <c r="F31" s="39"/>
      <c r="G31" s="39"/>
      <c r="H31" s="39"/>
      <c r="I31" s="39"/>
      <c r="J31" s="152">
        <f>J118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36</v>
      </c>
      <c r="E32" s="39"/>
      <c r="F32" s="39"/>
      <c r="G32" s="39"/>
      <c r="H32" s="39"/>
      <c r="I32" s="39"/>
      <c r="J32" s="155">
        <f>ROUND(J30 + J31, 0)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1"/>
      <c r="E33" s="151"/>
      <c r="F33" s="151"/>
      <c r="G33" s="151"/>
      <c r="H33" s="151"/>
      <c r="I33" s="151"/>
      <c r="J33" s="151"/>
      <c r="K33" s="15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38</v>
      </c>
      <c r="G34" s="39"/>
      <c r="H34" s="39"/>
      <c r="I34" s="156" t="s">
        <v>37</v>
      </c>
      <c r="J34" s="156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40</v>
      </c>
      <c r="E35" s="142" t="s">
        <v>41</v>
      </c>
      <c r="F35" s="158">
        <f>ROUND((SUM(BE118:BE125) + SUM(BE145:BE266)),  0)</f>
        <v>0</v>
      </c>
      <c r="G35" s="39"/>
      <c r="H35" s="39"/>
      <c r="I35" s="159">
        <v>0.20999999999999999</v>
      </c>
      <c r="J35" s="158">
        <f>ROUND(((SUM(BE118:BE125) + SUM(BE145:BE266))*I35),  0)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2" t="s">
        <v>42</v>
      </c>
      <c r="F36" s="158">
        <f>ROUND((SUM(BF118:BF125) + SUM(BF145:BF266)),  0)</f>
        <v>0</v>
      </c>
      <c r="G36" s="39"/>
      <c r="H36" s="39"/>
      <c r="I36" s="159">
        <v>0.12</v>
      </c>
      <c r="J36" s="158">
        <f>ROUND(((SUM(BF118:BF125) + SUM(BF145:BF266))*I36),  0)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8">
        <f>ROUND((SUM(BG118:BG125) + SUM(BG145:BG266)),  0)</f>
        <v>0</v>
      </c>
      <c r="G37" s="39"/>
      <c r="H37" s="39"/>
      <c r="I37" s="159">
        <v>0.20999999999999999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2" t="s">
        <v>44</v>
      </c>
      <c r="F38" s="158">
        <f>ROUND((SUM(BH118:BH125) + SUM(BH145:BH266)),  0)</f>
        <v>0</v>
      </c>
      <c r="G38" s="39"/>
      <c r="H38" s="39"/>
      <c r="I38" s="159">
        <v>0.12</v>
      </c>
      <c r="J38" s="15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2" t="s">
        <v>45</v>
      </c>
      <c r="F39" s="158">
        <f>ROUND((SUM(BI118:BI125) + SUM(BI145:BI266)),  0)</f>
        <v>0</v>
      </c>
      <c r="G39" s="39"/>
      <c r="H39" s="39"/>
      <c r="I39" s="159">
        <v>0</v>
      </c>
      <c r="J39" s="15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7" t="s">
        <v>49</v>
      </c>
      <c r="E50" s="168"/>
      <c r="F50" s="168"/>
      <c r="G50" s="167" t="s">
        <v>50</v>
      </c>
      <c r="H50" s="168"/>
      <c r="I50" s="168"/>
      <c r="J50" s="168"/>
      <c r="K50" s="168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0"/>
      <c r="J61" s="172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7" t="s">
        <v>53</v>
      </c>
      <c r="E65" s="173"/>
      <c r="F65" s="173"/>
      <c r="G65" s="167" t="s">
        <v>54</v>
      </c>
      <c r="H65" s="173"/>
      <c r="I65" s="173"/>
      <c r="J65" s="173"/>
      <c r="K65" s="17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0"/>
      <c r="J76" s="172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8" t="str">
        <f>E7</f>
        <v>SAKO Brno - Oprava haly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5 - Oprava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31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9" t="s">
        <v>121</v>
      </c>
      <c r="D94" s="180"/>
      <c r="E94" s="180"/>
      <c r="F94" s="180"/>
      <c r="G94" s="180"/>
      <c r="H94" s="180"/>
      <c r="I94" s="180"/>
      <c r="J94" s="181" t="s">
        <v>122</v>
      </c>
      <c r="K94" s="18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2" t="s">
        <v>123</v>
      </c>
      <c r="D96" s="41"/>
      <c r="E96" s="41"/>
      <c r="F96" s="41"/>
      <c r="G96" s="41"/>
      <c r="H96" s="41"/>
      <c r="I96" s="41"/>
      <c r="J96" s="111">
        <f>J145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hidden="1" s="9" customFormat="1" ht="24.96" customHeight="1">
      <c r="A97" s="9"/>
      <c r="B97" s="183"/>
      <c r="C97" s="184"/>
      <c r="D97" s="185" t="s">
        <v>125</v>
      </c>
      <c r="E97" s="186"/>
      <c r="F97" s="186"/>
      <c r="G97" s="186"/>
      <c r="H97" s="186"/>
      <c r="I97" s="186"/>
      <c r="J97" s="187">
        <f>J146</f>
        <v>0</v>
      </c>
      <c r="K97" s="184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9"/>
      <c r="C98" s="190"/>
      <c r="D98" s="191" t="s">
        <v>126</v>
      </c>
      <c r="E98" s="192"/>
      <c r="F98" s="192"/>
      <c r="G98" s="192"/>
      <c r="H98" s="192"/>
      <c r="I98" s="192"/>
      <c r="J98" s="193">
        <f>J147</f>
        <v>0</v>
      </c>
      <c r="K98" s="190"/>
      <c r="L98" s="19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9"/>
      <c r="C99" s="190"/>
      <c r="D99" s="191" t="s">
        <v>127</v>
      </c>
      <c r="E99" s="192"/>
      <c r="F99" s="192"/>
      <c r="G99" s="192"/>
      <c r="H99" s="192"/>
      <c r="I99" s="192"/>
      <c r="J99" s="193">
        <f>J152</f>
        <v>0</v>
      </c>
      <c r="K99" s="190"/>
      <c r="L99" s="19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9"/>
      <c r="C100" s="190"/>
      <c r="D100" s="191" t="s">
        <v>128</v>
      </c>
      <c r="E100" s="192"/>
      <c r="F100" s="192"/>
      <c r="G100" s="192"/>
      <c r="H100" s="192"/>
      <c r="I100" s="192"/>
      <c r="J100" s="193">
        <f>J161</f>
        <v>0</v>
      </c>
      <c r="K100" s="190"/>
      <c r="L100" s="19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9"/>
      <c r="C101" s="190"/>
      <c r="D101" s="191" t="s">
        <v>129</v>
      </c>
      <c r="E101" s="192"/>
      <c r="F101" s="192"/>
      <c r="G101" s="192"/>
      <c r="H101" s="192"/>
      <c r="I101" s="192"/>
      <c r="J101" s="193">
        <f>J166</f>
        <v>0</v>
      </c>
      <c r="K101" s="190"/>
      <c r="L101" s="19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9"/>
      <c r="C102" s="190"/>
      <c r="D102" s="191" t="s">
        <v>130</v>
      </c>
      <c r="E102" s="192"/>
      <c r="F102" s="192"/>
      <c r="G102" s="192"/>
      <c r="H102" s="192"/>
      <c r="I102" s="192"/>
      <c r="J102" s="193">
        <f>J172</f>
        <v>0</v>
      </c>
      <c r="K102" s="190"/>
      <c r="L102" s="19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3"/>
      <c r="C103" s="184"/>
      <c r="D103" s="185" t="s">
        <v>131</v>
      </c>
      <c r="E103" s="186"/>
      <c r="F103" s="186"/>
      <c r="G103" s="186"/>
      <c r="H103" s="186"/>
      <c r="I103" s="186"/>
      <c r="J103" s="187">
        <f>J174</f>
        <v>0</v>
      </c>
      <c r="K103" s="184"/>
      <c r="L103" s="18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9"/>
      <c r="C104" s="190"/>
      <c r="D104" s="191" t="s">
        <v>882</v>
      </c>
      <c r="E104" s="192"/>
      <c r="F104" s="192"/>
      <c r="G104" s="192"/>
      <c r="H104" s="192"/>
      <c r="I104" s="192"/>
      <c r="J104" s="193">
        <f>J175</f>
        <v>0</v>
      </c>
      <c r="K104" s="190"/>
      <c r="L104" s="19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4.88" customHeight="1">
      <c r="A105" s="10"/>
      <c r="B105" s="189"/>
      <c r="C105" s="190"/>
      <c r="D105" s="191" t="s">
        <v>883</v>
      </c>
      <c r="E105" s="192"/>
      <c r="F105" s="192"/>
      <c r="G105" s="192"/>
      <c r="H105" s="192"/>
      <c r="I105" s="192"/>
      <c r="J105" s="193">
        <f>J176</f>
        <v>0</v>
      </c>
      <c r="K105" s="190"/>
      <c r="L105" s="19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4.88" customHeight="1">
      <c r="A106" s="10"/>
      <c r="B106" s="189"/>
      <c r="C106" s="190"/>
      <c r="D106" s="191" t="s">
        <v>884</v>
      </c>
      <c r="E106" s="192"/>
      <c r="F106" s="192"/>
      <c r="G106" s="192"/>
      <c r="H106" s="192"/>
      <c r="I106" s="192"/>
      <c r="J106" s="193">
        <f>J206</f>
        <v>0</v>
      </c>
      <c r="K106" s="190"/>
      <c r="L106" s="19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4.88" customHeight="1">
      <c r="A107" s="10"/>
      <c r="B107" s="189"/>
      <c r="C107" s="190"/>
      <c r="D107" s="191" t="s">
        <v>885</v>
      </c>
      <c r="E107" s="192"/>
      <c r="F107" s="192"/>
      <c r="G107" s="192"/>
      <c r="H107" s="192"/>
      <c r="I107" s="192"/>
      <c r="J107" s="193">
        <f>J218</f>
        <v>0</v>
      </c>
      <c r="K107" s="190"/>
      <c r="L107" s="19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4.88" customHeight="1">
      <c r="A108" s="10"/>
      <c r="B108" s="189"/>
      <c r="C108" s="190"/>
      <c r="D108" s="191" t="s">
        <v>886</v>
      </c>
      <c r="E108" s="192"/>
      <c r="F108" s="192"/>
      <c r="G108" s="192"/>
      <c r="H108" s="192"/>
      <c r="I108" s="192"/>
      <c r="J108" s="193">
        <f>J225</f>
        <v>0</v>
      </c>
      <c r="K108" s="190"/>
      <c r="L108" s="19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4.88" customHeight="1">
      <c r="A109" s="10"/>
      <c r="B109" s="189"/>
      <c r="C109" s="190"/>
      <c r="D109" s="191" t="s">
        <v>887</v>
      </c>
      <c r="E109" s="192"/>
      <c r="F109" s="192"/>
      <c r="G109" s="192"/>
      <c r="H109" s="192"/>
      <c r="I109" s="192"/>
      <c r="J109" s="193">
        <f>J232</f>
        <v>0</v>
      </c>
      <c r="K109" s="190"/>
      <c r="L109" s="19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4.88" customHeight="1">
      <c r="A110" s="10"/>
      <c r="B110" s="189"/>
      <c r="C110" s="190"/>
      <c r="D110" s="191" t="s">
        <v>888</v>
      </c>
      <c r="E110" s="192"/>
      <c r="F110" s="192"/>
      <c r="G110" s="192"/>
      <c r="H110" s="192"/>
      <c r="I110" s="192"/>
      <c r="J110" s="193">
        <f>J234</f>
        <v>0</v>
      </c>
      <c r="K110" s="190"/>
      <c r="L110" s="19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4.88" customHeight="1">
      <c r="A111" s="10"/>
      <c r="B111" s="189"/>
      <c r="C111" s="190"/>
      <c r="D111" s="191" t="s">
        <v>889</v>
      </c>
      <c r="E111" s="192"/>
      <c r="F111" s="192"/>
      <c r="G111" s="192"/>
      <c r="H111" s="192"/>
      <c r="I111" s="192"/>
      <c r="J111" s="193">
        <f>J237</f>
        <v>0</v>
      </c>
      <c r="K111" s="190"/>
      <c r="L111" s="19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4.88" customHeight="1">
      <c r="A112" s="10"/>
      <c r="B112" s="189"/>
      <c r="C112" s="190"/>
      <c r="D112" s="191" t="s">
        <v>890</v>
      </c>
      <c r="E112" s="192"/>
      <c r="F112" s="192"/>
      <c r="G112" s="192"/>
      <c r="H112" s="192"/>
      <c r="I112" s="192"/>
      <c r="J112" s="193">
        <f>J250</f>
        <v>0</v>
      </c>
      <c r="K112" s="190"/>
      <c r="L112" s="19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4.88" customHeight="1">
      <c r="A113" s="10"/>
      <c r="B113" s="189"/>
      <c r="C113" s="190"/>
      <c r="D113" s="191" t="s">
        <v>891</v>
      </c>
      <c r="E113" s="192"/>
      <c r="F113" s="192"/>
      <c r="G113" s="192"/>
      <c r="H113" s="192"/>
      <c r="I113" s="192"/>
      <c r="J113" s="193">
        <f>J258</f>
        <v>0</v>
      </c>
      <c r="K113" s="190"/>
      <c r="L113" s="19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4.88" customHeight="1">
      <c r="A114" s="10"/>
      <c r="B114" s="189"/>
      <c r="C114" s="190"/>
      <c r="D114" s="191" t="s">
        <v>892</v>
      </c>
      <c r="E114" s="192"/>
      <c r="F114" s="192"/>
      <c r="G114" s="192"/>
      <c r="H114" s="192"/>
      <c r="I114" s="192"/>
      <c r="J114" s="193">
        <f>J260</f>
        <v>0</v>
      </c>
      <c r="K114" s="190"/>
      <c r="L114" s="19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9" customFormat="1" ht="24.96" customHeight="1">
      <c r="A115" s="9"/>
      <c r="B115" s="183"/>
      <c r="C115" s="184"/>
      <c r="D115" s="185" t="s">
        <v>138</v>
      </c>
      <c r="E115" s="186"/>
      <c r="F115" s="186"/>
      <c r="G115" s="186"/>
      <c r="H115" s="186"/>
      <c r="I115" s="186"/>
      <c r="J115" s="187">
        <f>J264</f>
        <v>0</v>
      </c>
      <c r="K115" s="184"/>
      <c r="L115" s="188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hidden="1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hidden="1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hidden="1" s="2" customFormat="1" ht="29.28" customHeight="1">
      <c r="A118" s="39"/>
      <c r="B118" s="40"/>
      <c r="C118" s="182" t="s">
        <v>139</v>
      </c>
      <c r="D118" s="41"/>
      <c r="E118" s="41"/>
      <c r="F118" s="41"/>
      <c r="G118" s="41"/>
      <c r="H118" s="41"/>
      <c r="I118" s="41"/>
      <c r="J118" s="195">
        <f>ROUND(J119 + J120 + J121 + J122 + J123 + J124,0)</f>
        <v>0</v>
      </c>
      <c r="K118" s="41"/>
      <c r="L118" s="64"/>
      <c r="N118" s="196" t="s">
        <v>40</v>
      </c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hidden="1" s="2" customFormat="1" ht="18" customHeight="1">
      <c r="A119" s="39"/>
      <c r="B119" s="40"/>
      <c r="C119" s="41"/>
      <c r="D119" s="197" t="s">
        <v>140</v>
      </c>
      <c r="E119" s="198"/>
      <c r="F119" s="198"/>
      <c r="G119" s="41"/>
      <c r="H119" s="41"/>
      <c r="I119" s="41"/>
      <c r="J119" s="199">
        <v>0</v>
      </c>
      <c r="K119" s="41"/>
      <c r="L119" s="200"/>
      <c r="M119" s="201"/>
      <c r="N119" s="202" t="s">
        <v>41</v>
      </c>
      <c r="O119" s="201"/>
      <c r="P119" s="201"/>
      <c r="Q119" s="201"/>
      <c r="R119" s="201"/>
      <c r="S119" s="203"/>
      <c r="T119" s="203"/>
      <c r="U119" s="203"/>
      <c r="V119" s="203"/>
      <c r="W119" s="203"/>
      <c r="X119" s="203"/>
      <c r="Y119" s="203"/>
      <c r="Z119" s="203"/>
      <c r="AA119" s="203"/>
      <c r="AB119" s="203"/>
      <c r="AC119" s="203"/>
      <c r="AD119" s="203"/>
      <c r="AE119" s="203"/>
      <c r="AF119" s="201"/>
      <c r="AG119" s="201"/>
      <c r="AH119" s="201"/>
      <c r="AI119" s="201"/>
      <c r="AJ119" s="201"/>
      <c r="AK119" s="201"/>
      <c r="AL119" s="201"/>
      <c r="AM119" s="201"/>
      <c r="AN119" s="201"/>
      <c r="AO119" s="201"/>
      <c r="AP119" s="201"/>
      <c r="AQ119" s="201"/>
      <c r="AR119" s="201"/>
      <c r="AS119" s="201"/>
      <c r="AT119" s="201"/>
      <c r="AU119" s="201"/>
      <c r="AV119" s="201"/>
      <c r="AW119" s="201"/>
      <c r="AX119" s="201"/>
      <c r="AY119" s="204" t="s">
        <v>141</v>
      </c>
      <c r="AZ119" s="201"/>
      <c r="BA119" s="201"/>
      <c r="BB119" s="201"/>
      <c r="BC119" s="201"/>
      <c r="BD119" s="201"/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204" t="s">
        <v>33</v>
      </c>
      <c r="BK119" s="201"/>
      <c r="BL119" s="201"/>
      <c r="BM119" s="201"/>
    </row>
    <row r="120" hidden="1" s="2" customFormat="1" ht="18" customHeight="1">
      <c r="A120" s="39"/>
      <c r="B120" s="40"/>
      <c r="C120" s="41"/>
      <c r="D120" s="197" t="s">
        <v>142</v>
      </c>
      <c r="E120" s="198"/>
      <c r="F120" s="198"/>
      <c r="G120" s="41"/>
      <c r="H120" s="41"/>
      <c r="I120" s="41"/>
      <c r="J120" s="199">
        <v>0</v>
      </c>
      <c r="K120" s="41"/>
      <c r="L120" s="200"/>
      <c r="M120" s="201"/>
      <c r="N120" s="202" t="s">
        <v>41</v>
      </c>
      <c r="O120" s="201"/>
      <c r="P120" s="201"/>
      <c r="Q120" s="201"/>
      <c r="R120" s="201"/>
      <c r="S120" s="203"/>
      <c r="T120" s="203"/>
      <c r="U120" s="203"/>
      <c r="V120" s="203"/>
      <c r="W120" s="203"/>
      <c r="X120" s="203"/>
      <c r="Y120" s="203"/>
      <c r="Z120" s="203"/>
      <c r="AA120" s="203"/>
      <c r="AB120" s="203"/>
      <c r="AC120" s="203"/>
      <c r="AD120" s="203"/>
      <c r="AE120" s="203"/>
      <c r="AF120" s="201"/>
      <c r="AG120" s="201"/>
      <c r="AH120" s="201"/>
      <c r="AI120" s="201"/>
      <c r="AJ120" s="201"/>
      <c r="AK120" s="201"/>
      <c r="AL120" s="201"/>
      <c r="AM120" s="201"/>
      <c r="AN120" s="201"/>
      <c r="AO120" s="201"/>
      <c r="AP120" s="201"/>
      <c r="AQ120" s="201"/>
      <c r="AR120" s="201"/>
      <c r="AS120" s="201"/>
      <c r="AT120" s="201"/>
      <c r="AU120" s="201"/>
      <c r="AV120" s="201"/>
      <c r="AW120" s="201"/>
      <c r="AX120" s="201"/>
      <c r="AY120" s="204" t="s">
        <v>141</v>
      </c>
      <c r="AZ120" s="201"/>
      <c r="BA120" s="201"/>
      <c r="BB120" s="201"/>
      <c r="BC120" s="201"/>
      <c r="BD120" s="201"/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204" t="s">
        <v>33</v>
      </c>
      <c r="BK120" s="201"/>
      <c r="BL120" s="201"/>
      <c r="BM120" s="201"/>
    </row>
    <row r="121" hidden="1" s="2" customFormat="1" ht="18" customHeight="1">
      <c r="A121" s="39"/>
      <c r="B121" s="40"/>
      <c r="C121" s="41"/>
      <c r="D121" s="197" t="s">
        <v>143</v>
      </c>
      <c r="E121" s="198"/>
      <c r="F121" s="198"/>
      <c r="G121" s="41"/>
      <c r="H121" s="41"/>
      <c r="I121" s="41"/>
      <c r="J121" s="199">
        <v>0</v>
      </c>
      <c r="K121" s="41"/>
      <c r="L121" s="200"/>
      <c r="M121" s="201"/>
      <c r="N121" s="202" t="s">
        <v>41</v>
      </c>
      <c r="O121" s="201"/>
      <c r="P121" s="201"/>
      <c r="Q121" s="201"/>
      <c r="R121" s="201"/>
      <c r="S121" s="203"/>
      <c r="T121" s="203"/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203"/>
      <c r="AF121" s="201"/>
      <c r="AG121" s="201"/>
      <c r="AH121" s="201"/>
      <c r="AI121" s="201"/>
      <c r="AJ121" s="201"/>
      <c r="AK121" s="201"/>
      <c r="AL121" s="201"/>
      <c r="AM121" s="201"/>
      <c r="AN121" s="201"/>
      <c r="AO121" s="201"/>
      <c r="AP121" s="201"/>
      <c r="AQ121" s="201"/>
      <c r="AR121" s="201"/>
      <c r="AS121" s="201"/>
      <c r="AT121" s="201"/>
      <c r="AU121" s="201"/>
      <c r="AV121" s="201"/>
      <c r="AW121" s="201"/>
      <c r="AX121" s="201"/>
      <c r="AY121" s="204" t="s">
        <v>141</v>
      </c>
      <c r="AZ121" s="201"/>
      <c r="BA121" s="201"/>
      <c r="BB121" s="201"/>
      <c r="BC121" s="201"/>
      <c r="BD121" s="201"/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204" t="s">
        <v>33</v>
      </c>
      <c r="BK121" s="201"/>
      <c r="BL121" s="201"/>
      <c r="BM121" s="201"/>
    </row>
    <row r="122" hidden="1" s="2" customFormat="1" ht="18" customHeight="1">
      <c r="A122" s="39"/>
      <c r="B122" s="40"/>
      <c r="C122" s="41"/>
      <c r="D122" s="197" t="s">
        <v>144</v>
      </c>
      <c r="E122" s="198"/>
      <c r="F122" s="198"/>
      <c r="G122" s="41"/>
      <c r="H122" s="41"/>
      <c r="I122" s="41"/>
      <c r="J122" s="199">
        <v>0</v>
      </c>
      <c r="K122" s="41"/>
      <c r="L122" s="200"/>
      <c r="M122" s="201"/>
      <c r="N122" s="202" t="s">
        <v>41</v>
      </c>
      <c r="O122" s="201"/>
      <c r="P122" s="201"/>
      <c r="Q122" s="201"/>
      <c r="R122" s="201"/>
      <c r="S122" s="203"/>
      <c r="T122" s="203"/>
      <c r="U122" s="203"/>
      <c r="V122" s="203"/>
      <c r="W122" s="203"/>
      <c r="X122" s="203"/>
      <c r="Y122" s="203"/>
      <c r="Z122" s="203"/>
      <c r="AA122" s="203"/>
      <c r="AB122" s="203"/>
      <c r="AC122" s="203"/>
      <c r="AD122" s="203"/>
      <c r="AE122" s="203"/>
      <c r="AF122" s="201"/>
      <c r="AG122" s="201"/>
      <c r="AH122" s="201"/>
      <c r="AI122" s="201"/>
      <c r="AJ122" s="201"/>
      <c r="AK122" s="201"/>
      <c r="AL122" s="201"/>
      <c r="AM122" s="201"/>
      <c r="AN122" s="201"/>
      <c r="AO122" s="201"/>
      <c r="AP122" s="201"/>
      <c r="AQ122" s="201"/>
      <c r="AR122" s="201"/>
      <c r="AS122" s="201"/>
      <c r="AT122" s="201"/>
      <c r="AU122" s="201"/>
      <c r="AV122" s="201"/>
      <c r="AW122" s="201"/>
      <c r="AX122" s="201"/>
      <c r="AY122" s="204" t="s">
        <v>141</v>
      </c>
      <c r="AZ122" s="201"/>
      <c r="BA122" s="201"/>
      <c r="BB122" s="201"/>
      <c r="BC122" s="201"/>
      <c r="BD122" s="201"/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204" t="s">
        <v>33</v>
      </c>
      <c r="BK122" s="201"/>
      <c r="BL122" s="201"/>
      <c r="BM122" s="201"/>
    </row>
    <row r="123" hidden="1" s="2" customFormat="1" ht="18" customHeight="1">
      <c r="A123" s="39"/>
      <c r="B123" s="40"/>
      <c r="C123" s="41"/>
      <c r="D123" s="197" t="s">
        <v>145</v>
      </c>
      <c r="E123" s="198"/>
      <c r="F123" s="198"/>
      <c r="G123" s="41"/>
      <c r="H123" s="41"/>
      <c r="I123" s="41"/>
      <c r="J123" s="199">
        <v>0</v>
      </c>
      <c r="K123" s="41"/>
      <c r="L123" s="200"/>
      <c r="M123" s="201"/>
      <c r="N123" s="202" t="s">
        <v>41</v>
      </c>
      <c r="O123" s="201"/>
      <c r="P123" s="201"/>
      <c r="Q123" s="201"/>
      <c r="R123" s="201"/>
      <c r="S123" s="203"/>
      <c r="T123" s="203"/>
      <c r="U123" s="203"/>
      <c r="V123" s="203"/>
      <c r="W123" s="203"/>
      <c r="X123" s="203"/>
      <c r="Y123" s="203"/>
      <c r="Z123" s="203"/>
      <c r="AA123" s="203"/>
      <c r="AB123" s="203"/>
      <c r="AC123" s="203"/>
      <c r="AD123" s="203"/>
      <c r="AE123" s="203"/>
      <c r="AF123" s="201"/>
      <c r="AG123" s="201"/>
      <c r="AH123" s="201"/>
      <c r="AI123" s="201"/>
      <c r="AJ123" s="201"/>
      <c r="AK123" s="201"/>
      <c r="AL123" s="201"/>
      <c r="AM123" s="201"/>
      <c r="AN123" s="201"/>
      <c r="AO123" s="201"/>
      <c r="AP123" s="201"/>
      <c r="AQ123" s="201"/>
      <c r="AR123" s="201"/>
      <c r="AS123" s="201"/>
      <c r="AT123" s="201"/>
      <c r="AU123" s="201"/>
      <c r="AV123" s="201"/>
      <c r="AW123" s="201"/>
      <c r="AX123" s="201"/>
      <c r="AY123" s="204" t="s">
        <v>141</v>
      </c>
      <c r="AZ123" s="201"/>
      <c r="BA123" s="201"/>
      <c r="BB123" s="201"/>
      <c r="BC123" s="201"/>
      <c r="BD123" s="201"/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204" t="s">
        <v>33</v>
      </c>
      <c r="BK123" s="201"/>
      <c r="BL123" s="201"/>
      <c r="BM123" s="201"/>
    </row>
    <row r="124" hidden="1" s="2" customFormat="1" ht="18" customHeight="1">
      <c r="A124" s="39"/>
      <c r="B124" s="40"/>
      <c r="C124" s="41"/>
      <c r="D124" s="198" t="s">
        <v>146</v>
      </c>
      <c r="E124" s="41"/>
      <c r="F124" s="41"/>
      <c r="G124" s="41"/>
      <c r="H124" s="41"/>
      <c r="I124" s="41"/>
      <c r="J124" s="199">
        <f>ROUND(J30*T124,0)</f>
        <v>0</v>
      </c>
      <c r="K124" s="41"/>
      <c r="L124" s="200"/>
      <c r="M124" s="201"/>
      <c r="N124" s="202" t="s">
        <v>41</v>
      </c>
      <c r="O124" s="201"/>
      <c r="P124" s="201"/>
      <c r="Q124" s="201"/>
      <c r="R124" s="201"/>
      <c r="S124" s="203"/>
      <c r="T124" s="203"/>
      <c r="U124" s="203"/>
      <c r="V124" s="203"/>
      <c r="W124" s="203"/>
      <c r="X124" s="203"/>
      <c r="Y124" s="203"/>
      <c r="Z124" s="203"/>
      <c r="AA124" s="203"/>
      <c r="AB124" s="203"/>
      <c r="AC124" s="203"/>
      <c r="AD124" s="203"/>
      <c r="AE124" s="203"/>
      <c r="AF124" s="201"/>
      <c r="AG124" s="201"/>
      <c r="AH124" s="201"/>
      <c r="AI124" s="201"/>
      <c r="AJ124" s="201"/>
      <c r="AK124" s="201"/>
      <c r="AL124" s="201"/>
      <c r="AM124" s="201"/>
      <c r="AN124" s="201"/>
      <c r="AO124" s="201"/>
      <c r="AP124" s="201"/>
      <c r="AQ124" s="201"/>
      <c r="AR124" s="201"/>
      <c r="AS124" s="201"/>
      <c r="AT124" s="201"/>
      <c r="AU124" s="201"/>
      <c r="AV124" s="201"/>
      <c r="AW124" s="201"/>
      <c r="AX124" s="201"/>
      <c r="AY124" s="204" t="s">
        <v>147</v>
      </c>
      <c r="AZ124" s="201"/>
      <c r="BA124" s="201"/>
      <c r="BB124" s="201"/>
      <c r="BC124" s="201"/>
      <c r="BD124" s="201"/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204" t="s">
        <v>33</v>
      </c>
      <c r="BK124" s="201"/>
      <c r="BL124" s="201"/>
      <c r="BM124" s="201"/>
    </row>
    <row r="125" hidden="1" s="2" customForma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hidden="1" s="2" customFormat="1" ht="29.28" customHeight="1">
      <c r="A126" s="39"/>
      <c r="B126" s="40"/>
      <c r="C126" s="206" t="s">
        <v>148</v>
      </c>
      <c r="D126" s="180"/>
      <c r="E126" s="180"/>
      <c r="F126" s="180"/>
      <c r="G126" s="180"/>
      <c r="H126" s="180"/>
      <c r="I126" s="180"/>
      <c r="J126" s="207">
        <f>ROUND(J96+J118,0)</f>
        <v>0</v>
      </c>
      <c r="K126" s="18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hidden="1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hidden="1"/>
    <row r="129" hidden="1"/>
    <row r="130" hidden="1"/>
    <row r="131" s="2" customFormat="1" ht="6.96" customHeight="1">
      <c r="A131" s="39"/>
      <c r="B131" s="69"/>
      <c r="C131" s="70"/>
      <c r="D131" s="70"/>
      <c r="E131" s="70"/>
      <c r="F131" s="70"/>
      <c r="G131" s="70"/>
      <c r="H131" s="70"/>
      <c r="I131" s="70"/>
      <c r="J131" s="70"/>
      <c r="K131" s="70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4.96" customHeight="1">
      <c r="A132" s="39"/>
      <c r="B132" s="40"/>
      <c r="C132" s="24" t="s">
        <v>149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16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178" t="str">
        <f>E7</f>
        <v>SAKO Brno - Oprava haly</v>
      </c>
      <c r="F135" s="33"/>
      <c r="G135" s="33"/>
      <c r="H135" s="33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116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77" t="str">
        <f>E9</f>
        <v>5 - Oprava elektroinstalace</v>
      </c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20</v>
      </c>
      <c r="D139" s="41"/>
      <c r="E139" s="41"/>
      <c r="F139" s="28" t="str">
        <f>F12</f>
        <v xml:space="preserve"> </v>
      </c>
      <c r="G139" s="41"/>
      <c r="H139" s="41"/>
      <c r="I139" s="33" t="s">
        <v>22</v>
      </c>
      <c r="J139" s="80" t="str">
        <f>IF(J12="","",J12)</f>
        <v>25. 7. 2025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26</v>
      </c>
      <c r="D141" s="41"/>
      <c r="E141" s="41"/>
      <c r="F141" s="28" t="str">
        <f>E15</f>
        <v xml:space="preserve"> </v>
      </c>
      <c r="G141" s="41"/>
      <c r="H141" s="41"/>
      <c r="I141" s="33" t="s">
        <v>31</v>
      </c>
      <c r="J141" s="37" t="str">
        <f>E21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29</v>
      </c>
      <c r="D142" s="41"/>
      <c r="E142" s="41"/>
      <c r="F142" s="28" t="str">
        <f>IF(E18="","",E18)</f>
        <v>Vyplň údaj</v>
      </c>
      <c r="G142" s="41"/>
      <c r="H142" s="41"/>
      <c r="I142" s="33" t="s">
        <v>34</v>
      </c>
      <c r="J142" s="37" t="str">
        <f>E24</f>
        <v xml:space="preserve"> 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0.32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11" customFormat="1" ht="29.28" customHeight="1">
      <c r="A144" s="208"/>
      <c r="B144" s="209"/>
      <c r="C144" s="210" t="s">
        <v>150</v>
      </c>
      <c r="D144" s="211" t="s">
        <v>61</v>
      </c>
      <c r="E144" s="211" t="s">
        <v>57</v>
      </c>
      <c r="F144" s="211" t="s">
        <v>58</v>
      </c>
      <c r="G144" s="211" t="s">
        <v>151</v>
      </c>
      <c r="H144" s="211" t="s">
        <v>152</v>
      </c>
      <c r="I144" s="211" t="s">
        <v>153</v>
      </c>
      <c r="J144" s="211" t="s">
        <v>122</v>
      </c>
      <c r="K144" s="212" t="s">
        <v>154</v>
      </c>
      <c r="L144" s="213"/>
      <c r="M144" s="101" t="s">
        <v>1</v>
      </c>
      <c r="N144" s="102" t="s">
        <v>40</v>
      </c>
      <c r="O144" s="102" t="s">
        <v>155</v>
      </c>
      <c r="P144" s="102" t="s">
        <v>156</v>
      </c>
      <c r="Q144" s="102" t="s">
        <v>157</v>
      </c>
      <c r="R144" s="102" t="s">
        <v>158</v>
      </c>
      <c r="S144" s="102" t="s">
        <v>159</v>
      </c>
      <c r="T144" s="103" t="s">
        <v>160</v>
      </c>
      <c r="U144" s="208"/>
      <c r="V144" s="208"/>
      <c r="W144" s="208"/>
      <c r="X144" s="208"/>
      <c r="Y144" s="208"/>
      <c r="Z144" s="208"/>
      <c r="AA144" s="208"/>
      <c r="AB144" s="208"/>
      <c r="AC144" s="208"/>
      <c r="AD144" s="208"/>
      <c r="AE144" s="208"/>
    </row>
    <row r="145" s="2" customFormat="1" ht="22.8" customHeight="1">
      <c r="A145" s="39"/>
      <c r="B145" s="40"/>
      <c r="C145" s="108" t="s">
        <v>161</v>
      </c>
      <c r="D145" s="41"/>
      <c r="E145" s="41"/>
      <c r="F145" s="41"/>
      <c r="G145" s="41"/>
      <c r="H145" s="41"/>
      <c r="I145" s="41"/>
      <c r="J145" s="214">
        <f>BK145</f>
        <v>0</v>
      </c>
      <c r="K145" s="41"/>
      <c r="L145" s="45"/>
      <c r="M145" s="104"/>
      <c r="N145" s="215"/>
      <c r="O145" s="105"/>
      <c r="P145" s="216">
        <f>P146+P174+P264</f>
        <v>0</v>
      </c>
      <c r="Q145" s="105"/>
      <c r="R145" s="216">
        <f>R146+R174+R264</f>
        <v>7.3883947999999995</v>
      </c>
      <c r="S145" s="105"/>
      <c r="T145" s="217">
        <f>T146+T174+T264</f>
        <v>2.8079999999999998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75</v>
      </c>
      <c r="AU145" s="18" t="s">
        <v>124</v>
      </c>
      <c r="BK145" s="218">
        <f>BK146+BK174+BK264</f>
        <v>0</v>
      </c>
    </row>
    <row r="146" s="12" customFormat="1" ht="25.92" customHeight="1">
      <c r="A146" s="12"/>
      <c r="B146" s="219"/>
      <c r="C146" s="220"/>
      <c r="D146" s="221" t="s">
        <v>75</v>
      </c>
      <c r="E146" s="222" t="s">
        <v>162</v>
      </c>
      <c r="F146" s="222" t="s">
        <v>163</v>
      </c>
      <c r="G146" s="220"/>
      <c r="H146" s="220"/>
      <c r="I146" s="223"/>
      <c r="J146" s="224">
        <f>BK146</f>
        <v>0</v>
      </c>
      <c r="K146" s="220"/>
      <c r="L146" s="225"/>
      <c r="M146" s="226"/>
      <c r="N146" s="227"/>
      <c r="O146" s="227"/>
      <c r="P146" s="228">
        <f>P147+P152+P161+P166+P172</f>
        <v>0</v>
      </c>
      <c r="Q146" s="227"/>
      <c r="R146" s="228">
        <f>R147+R152+R161+R166+R172</f>
        <v>2.3170697999999996</v>
      </c>
      <c r="S146" s="227"/>
      <c r="T146" s="229">
        <f>T147+T152+T161+T166+T172</f>
        <v>2.8079999999999998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33</v>
      </c>
      <c r="AT146" s="231" t="s">
        <v>75</v>
      </c>
      <c r="AU146" s="231" t="s">
        <v>76</v>
      </c>
      <c r="AY146" s="230" t="s">
        <v>164</v>
      </c>
      <c r="BK146" s="232">
        <f>BK147+BK152+BK161+BK166+BK172</f>
        <v>0</v>
      </c>
    </row>
    <row r="147" s="12" customFormat="1" ht="22.8" customHeight="1">
      <c r="A147" s="12"/>
      <c r="B147" s="219"/>
      <c r="C147" s="220"/>
      <c r="D147" s="221" t="s">
        <v>75</v>
      </c>
      <c r="E147" s="233" t="s">
        <v>87</v>
      </c>
      <c r="F147" s="233" t="s">
        <v>165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SUM(P148:P151)</f>
        <v>0</v>
      </c>
      <c r="Q147" s="227"/>
      <c r="R147" s="228">
        <f>SUM(R148:R151)</f>
        <v>1.2530511999999998</v>
      </c>
      <c r="S147" s="227"/>
      <c r="T147" s="229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0" t="s">
        <v>33</v>
      </c>
      <c r="AT147" s="231" t="s">
        <v>75</v>
      </c>
      <c r="AU147" s="231" t="s">
        <v>33</v>
      </c>
      <c r="AY147" s="230" t="s">
        <v>164</v>
      </c>
      <c r="BK147" s="232">
        <f>SUM(BK148:BK151)</f>
        <v>0</v>
      </c>
    </row>
    <row r="148" s="2" customFormat="1" ht="37.8" customHeight="1">
      <c r="A148" s="39"/>
      <c r="B148" s="40"/>
      <c r="C148" s="235" t="s">
        <v>33</v>
      </c>
      <c r="D148" s="235" t="s">
        <v>166</v>
      </c>
      <c r="E148" s="236" t="s">
        <v>893</v>
      </c>
      <c r="F148" s="237" t="s">
        <v>894</v>
      </c>
      <c r="G148" s="238" t="s">
        <v>98</v>
      </c>
      <c r="H148" s="239">
        <v>2.8599999999999999</v>
      </c>
      <c r="I148" s="240"/>
      <c r="J148" s="239">
        <f>ROUND(I148*H148,1)</f>
        <v>0</v>
      </c>
      <c r="K148" s="237" t="s">
        <v>205</v>
      </c>
      <c r="L148" s="45"/>
      <c r="M148" s="241" t="s">
        <v>1</v>
      </c>
      <c r="N148" s="242" t="s">
        <v>41</v>
      </c>
      <c r="O148" s="92"/>
      <c r="P148" s="243">
        <f>O148*H148</f>
        <v>0</v>
      </c>
      <c r="Q148" s="243">
        <v>0.19012000000000001</v>
      </c>
      <c r="R148" s="243">
        <f>Q148*H148</f>
        <v>0.54374319999999998</v>
      </c>
      <c r="S148" s="243">
        <v>0</v>
      </c>
      <c r="T148" s="24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5" t="s">
        <v>90</v>
      </c>
      <c r="AT148" s="245" t="s">
        <v>166</v>
      </c>
      <c r="AU148" s="245" t="s">
        <v>84</v>
      </c>
      <c r="AY148" s="18" t="s">
        <v>164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8" t="s">
        <v>33</v>
      </c>
      <c r="BK148" s="246">
        <f>ROUND(I148*H148,1)</f>
        <v>0</v>
      </c>
      <c r="BL148" s="18" t="s">
        <v>90</v>
      </c>
      <c r="BM148" s="245" t="s">
        <v>895</v>
      </c>
    </row>
    <row r="149" s="13" customFormat="1">
      <c r="A149" s="13"/>
      <c r="B149" s="247"/>
      <c r="C149" s="248"/>
      <c r="D149" s="249" t="s">
        <v>171</v>
      </c>
      <c r="E149" s="250" t="s">
        <v>1</v>
      </c>
      <c r="F149" s="251" t="s">
        <v>896</v>
      </c>
      <c r="G149" s="248"/>
      <c r="H149" s="252">
        <v>2.8599999999999999</v>
      </c>
      <c r="I149" s="253"/>
      <c r="J149" s="248"/>
      <c r="K149" s="248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171</v>
      </c>
      <c r="AU149" s="258" t="s">
        <v>84</v>
      </c>
      <c r="AV149" s="13" t="s">
        <v>84</v>
      </c>
      <c r="AW149" s="13" t="s">
        <v>32</v>
      </c>
      <c r="AX149" s="13" t="s">
        <v>33</v>
      </c>
      <c r="AY149" s="258" t="s">
        <v>164</v>
      </c>
    </row>
    <row r="150" s="2" customFormat="1" ht="44.25" customHeight="1">
      <c r="A150" s="39"/>
      <c r="B150" s="40"/>
      <c r="C150" s="235" t="s">
        <v>84</v>
      </c>
      <c r="D150" s="235" t="s">
        <v>166</v>
      </c>
      <c r="E150" s="236" t="s">
        <v>897</v>
      </c>
      <c r="F150" s="237" t="s">
        <v>898</v>
      </c>
      <c r="G150" s="238" t="s">
        <v>98</v>
      </c>
      <c r="H150" s="239">
        <v>3.23</v>
      </c>
      <c r="I150" s="240"/>
      <c r="J150" s="239">
        <f>ROUND(I150*H150,1)</f>
        <v>0</v>
      </c>
      <c r="K150" s="237" t="s">
        <v>189</v>
      </c>
      <c r="L150" s="45"/>
      <c r="M150" s="241" t="s">
        <v>1</v>
      </c>
      <c r="N150" s="242" t="s">
        <v>41</v>
      </c>
      <c r="O150" s="92"/>
      <c r="P150" s="243">
        <f>O150*H150</f>
        <v>0</v>
      </c>
      <c r="Q150" s="243">
        <v>0.21959999999999999</v>
      </c>
      <c r="R150" s="243">
        <f>Q150*H150</f>
        <v>0.70930799999999994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90</v>
      </c>
      <c r="AT150" s="245" t="s">
        <v>166</v>
      </c>
      <c r="AU150" s="245" t="s">
        <v>84</v>
      </c>
      <c r="AY150" s="18" t="s">
        <v>164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33</v>
      </c>
      <c r="BK150" s="246">
        <f>ROUND(I150*H150,1)</f>
        <v>0</v>
      </c>
      <c r="BL150" s="18" t="s">
        <v>90</v>
      </c>
      <c r="BM150" s="245" t="s">
        <v>899</v>
      </c>
    </row>
    <row r="151" s="13" customFormat="1">
      <c r="A151" s="13"/>
      <c r="B151" s="247"/>
      <c r="C151" s="248"/>
      <c r="D151" s="249" t="s">
        <v>171</v>
      </c>
      <c r="E151" s="250" t="s">
        <v>1</v>
      </c>
      <c r="F151" s="251" t="s">
        <v>900</v>
      </c>
      <c r="G151" s="248"/>
      <c r="H151" s="252">
        <v>3.23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171</v>
      </c>
      <c r="AU151" s="258" t="s">
        <v>84</v>
      </c>
      <c r="AV151" s="13" t="s">
        <v>84</v>
      </c>
      <c r="AW151" s="13" t="s">
        <v>32</v>
      </c>
      <c r="AX151" s="13" t="s">
        <v>33</v>
      </c>
      <c r="AY151" s="258" t="s">
        <v>164</v>
      </c>
    </row>
    <row r="152" s="12" customFormat="1" ht="22.8" customHeight="1">
      <c r="A152" s="12"/>
      <c r="B152" s="219"/>
      <c r="C152" s="220"/>
      <c r="D152" s="221" t="s">
        <v>75</v>
      </c>
      <c r="E152" s="233" t="s">
        <v>192</v>
      </c>
      <c r="F152" s="233" t="s">
        <v>201</v>
      </c>
      <c r="G152" s="220"/>
      <c r="H152" s="220"/>
      <c r="I152" s="223"/>
      <c r="J152" s="234">
        <f>BK152</f>
        <v>0</v>
      </c>
      <c r="K152" s="220"/>
      <c r="L152" s="225"/>
      <c r="M152" s="226"/>
      <c r="N152" s="227"/>
      <c r="O152" s="227"/>
      <c r="P152" s="228">
        <f>SUM(P153:P160)</f>
        <v>0</v>
      </c>
      <c r="Q152" s="227"/>
      <c r="R152" s="228">
        <f>SUM(R153:R160)</f>
        <v>1.0640186</v>
      </c>
      <c r="S152" s="227"/>
      <c r="T152" s="22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0" t="s">
        <v>33</v>
      </c>
      <c r="AT152" s="231" t="s">
        <v>75</v>
      </c>
      <c r="AU152" s="231" t="s">
        <v>33</v>
      </c>
      <c r="AY152" s="230" t="s">
        <v>164</v>
      </c>
      <c r="BK152" s="232">
        <f>SUM(BK153:BK160)</f>
        <v>0</v>
      </c>
    </row>
    <row r="153" s="2" customFormat="1" ht="21.75" customHeight="1">
      <c r="A153" s="39"/>
      <c r="B153" s="40"/>
      <c r="C153" s="235" t="s">
        <v>87</v>
      </c>
      <c r="D153" s="235" t="s">
        <v>166</v>
      </c>
      <c r="E153" s="236" t="s">
        <v>901</v>
      </c>
      <c r="F153" s="237" t="s">
        <v>902</v>
      </c>
      <c r="G153" s="238" t="s">
        <v>98</v>
      </c>
      <c r="H153" s="239">
        <v>1.52</v>
      </c>
      <c r="I153" s="240"/>
      <c r="J153" s="239">
        <f>ROUND(I153*H153,1)</f>
        <v>0</v>
      </c>
      <c r="K153" s="237" t="s">
        <v>189</v>
      </c>
      <c r="L153" s="45"/>
      <c r="M153" s="241" t="s">
        <v>1</v>
      </c>
      <c r="N153" s="242" t="s">
        <v>41</v>
      </c>
      <c r="O153" s="92"/>
      <c r="P153" s="243">
        <f>O153*H153</f>
        <v>0</v>
      </c>
      <c r="Q153" s="243">
        <v>0.056000000000000001</v>
      </c>
      <c r="R153" s="243">
        <f>Q153*H153</f>
        <v>0.085120000000000001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90</v>
      </c>
      <c r="AT153" s="245" t="s">
        <v>166</v>
      </c>
      <c r="AU153" s="245" t="s">
        <v>84</v>
      </c>
      <c r="AY153" s="18" t="s">
        <v>164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33</v>
      </c>
      <c r="BK153" s="246">
        <f>ROUND(I153*H153,1)</f>
        <v>0</v>
      </c>
      <c r="BL153" s="18" t="s">
        <v>90</v>
      </c>
      <c r="BM153" s="245" t="s">
        <v>903</v>
      </c>
    </row>
    <row r="154" s="13" customFormat="1">
      <c r="A154" s="13"/>
      <c r="B154" s="247"/>
      <c r="C154" s="248"/>
      <c r="D154" s="249" t="s">
        <v>171</v>
      </c>
      <c r="E154" s="250" t="s">
        <v>1</v>
      </c>
      <c r="F154" s="251" t="s">
        <v>904</v>
      </c>
      <c r="G154" s="248"/>
      <c r="H154" s="252">
        <v>1.52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171</v>
      </c>
      <c r="AU154" s="258" t="s">
        <v>84</v>
      </c>
      <c r="AV154" s="13" t="s">
        <v>84</v>
      </c>
      <c r="AW154" s="13" t="s">
        <v>32</v>
      </c>
      <c r="AX154" s="13" t="s">
        <v>33</v>
      </c>
      <c r="AY154" s="258" t="s">
        <v>164</v>
      </c>
    </row>
    <row r="155" s="2" customFormat="1" ht="24.15" customHeight="1">
      <c r="A155" s="39"/>
      <c r="B155" s="40"/>
      <c r="C155" s="235" t="s">
        <v>90</v>
      </c>
      <c r="D155" s="235" t="s">
        <v>166</v>
      </c>
      <c r="E155" s="236" t="s">
        <v>905</v>
      </c>
      <c r="F155" s="237" t="s">
        <v>906</v>
      </c>
      <c r="G155" s="238" t="s">
        <v>98</v>
      </c>
      <c r="H155" s="239">
        <v>3.4199999999999999</v>
      </c>
      <c r="I155" s="240"/>
      <c r="J155" s="239">
        <f>ROUND(I155*H155,1)</f>
        <v>0</v>
      </c>
      <c r="K155" s="237" t="s">
        <v>189</v>
      </c>
      <c r="L155" s="45"/>
      <c r="M155" s="241" t="s">
        <v>1</v>
      </c>
      <c r="N155" s="242" t="s">
        <v>41</v>
      </c>
      <c r="O155" s="92"/>
      <c r="P155" s="243">
        <f>O155*H155</f>
        <v>0</v>
      </c>
      <c r="Q155" s="243">
        <v>0.043830000000000001</v>
      </c>
      <c r="R155" s="243">
        <f>Q155*H155</f>
        <v>0.14989859999999999</v>
      </c>
      <c r="S155" s="243">
        <v>0</v>
      </c>
      <c r="T155" s="24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5" t="s">
        <v>90</v>
      </c>
      <c r="AT155" s="245" t="s">
        <v>166</v>
      </c>
      <c r="AU155" s="245" t="s">
        <v>84</v>
      </c>
      <c r="AY155" s="18" t="s">
        <v>164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8" t="s">
        <v>33</v>
      </c>
      <c r="BK155" s="246">
        <f>ROUND(I155*H155,1)</f>
        <v>0</v>
      </c>
      <c r="BL155" s="18" t="s">
        <v>90</v>
      </c>
      <c r="BM155" s="245" t="s">
        <v>907</v>
      </c>
    </row>
    <row r="156" s="13" customFormat="1">
      <c r="A156" s="13"/>
      <c r="B156" s="247"/>
      <c r="C156" s="248"/>
      <c r="D156" s="249" t="s">
        <v>171</v>
      </c>
      <c r="E156" s="250" t="s">
        <v>1</v>
      </c>
      <c r="F156" s="251" t="s">
        <v>908</v>
      </c>
      <c r="G156" s="248"/>
      <c r="H156" s="252">
        <v>3.4199999999999999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171</v>
      </c>
      <c r="AU156" s="258" t="s">
        <v>84</v>
      </c>
      <c r="AV156" s="13" t="s">
        <v>84</v>
      </c>
      <c r="AW156" s="13" t="s">
        <v>32</v>
      </c>
      <c r="AX156" s="13" t="s">
        <v>33</v>
      </c>
      <c r="AY156" s="258" t="s">
        <v>164</v>
      </c>
    </row>
    <row r="157" s="2" customFormat="1" ht="37.8" customHeight="1">
      <c r="A157" s="39"/>
      <c r="B157" s="40"/>
      <c r="C157" s="235" t="s">
        <v>93</v>
      </c>
      <c r="D157" s="235" t="s">
        <v>166</v>
      </c>
      <c r="E157" s="236" t="s">
        <v>909</v>
      </c>
      <c r="F157" s="237" t="s">
        <v>910</v>
      </c>
      <c r="G157" s="238" t="s">
        <v>305</v>
      </c>
      <c r="H157" s="239">
        <v>5</v>
      </c>
      <c r="I157" s="240"/>
      <c r="J157" s="239">
        <f>ROUND(I157*H157,1)</f>
        <v>0</v>
      </c>
      <c r="K157" s="237" t="s">
        <v>189</v>
      </c>
      <c r="L157" s="45"/>
      <c r="M157" s="241" t="s">
        <v>1</v>
      </c>
      <c r="N157" s="242" t="s">
        <v>41</v>
      </c>
      <c r="O157" s="92"/>
      <c r="P157" s="243">
        <f>O157*H157</f>
        <v>0</v>
      </c>
      <c r="Q157" s="243">
        <v>0.1658</v>
      </c>
      <c r="R157" s="243">
        <f>Q157*H157</f>
        <v>0.82899999999999996</v>
      </c>
      <c r="S157" s="243">
        <v>0</v>
      </c>
      <c r="T157" s="24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5" t="s">
        <v>90</v>
      </c>
      <c r="AT157" s="245" t="s">
        <v>166</v>
      </c>
      <c r="AU157" s="245" t="s">
        <v>84</v>
      </c>
      <c r="AY157" s="18" t="s">
        <v>164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8" t="s">
        <v>33</v>
      </c>
      <c r="BK157" s="246">
        <f>ROUND(I157*H157,1)</f>
        <v>0</v>
      </c>
      <c r="BL157" s="18" t="s">
        <v>90</v>
      </c>
      <c r="BM157" s="245" t="s">
        <v>911</v>
      </c>
    </row>
    <row r="158" s="13" customFormat="1">
      <c r="A158" s="13"/>
      <c r="B158" s="247"/>
      <c r="C158" s="248"/>
      <c r="D158" s="249" t="s">
        <v>171</v>
      </c>
      <c r="E158" s="250" t="s">
        <v>1</v>
      </c>
      <c r="F158" s="251" t="s">
        <v>912</v>
      </c>
      <c r="G158" s="248"/>
      <c r="H158" s="252">
        <v>4</v>
      </c>
      <c r="I158" s="253"/>
      <c r="J158" s="248"/>
      <c r="K158" s="248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171</v>
      </c>
      <c r="AU158" s="258" t="s">
        <v>84</v>
      </c>
      <c r="AV158" s="13" t="s">
        <v>84</v>
      </c>
      <c r="AW158" s="13" t="s">
        <v>32</v>
      </c>
      <c r="AX158" s="13" t="s">
        <v>76</v>
      </c>
      <c r="AY158" s="258" t="s">
        <v>164</v>
      </c>
    </row>
    <row r="159" s="13" customFormat="1">
      <c r="A159" s="13"/>
      <c r="B159" s="247"/>
      <c r="C159" s="248"/>
      <c r="D159" s="249" t="s">
        <v>171</v>
      </c>
      <c r="E159" s="250" t="s">
        <v>1</v>
      </c>
      <c r="F159" s="251" t="s">
        <v>913</v>
      </c>
      <c r="G159" s="248"/>
      <c r="H159" s="252">
        <v>1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171</v>
      </c>
      <c r="AU159" s="258" t="s">
        <v>84</v>
      </c>
      <c r="AV159" s="13" t="s">
        <v>84</v>
      </c>
      <c r="AW159" s="13" t="s">
        <v>32</v>
      </c>
      <c r="AX159" s="13" t="s">
        <v>76</v>
      </c>
      <c r="AY159" s="258" t="s">
        <v>164</v>
      </c>
    </row>
    <row r="160" s="14" customFormat="1">
      <c r="A160" s="14"/>
      <c r="B160" s="259"/>
      <c r="C160" s="260"/>
      <c r="D160" s="249" t="s">
        <v>171</v>
      </c>
      <c r="E160" s="261" t="s">
        <v>1</v>
      </c>
      <c r="F160" s="262" t="s">
        <v>177</v>
      </c>
      <c r="G160" s="260"/>
      <c r="H160" s="263">
        <v>5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9" t="s">
        <v>171</v>
      </c>
      <c r="AU160" s="269" t="s">
        <v>84</v>
      </c>
      <c r="AV160" s="14" t="s">
        <v>90</v>
      </c>
      <c r="AW160" s="14" t="s">
        <v>32</v>
      </c>
      <c r="AX160" s="14" t="s">
        <v>33</v>
      </c>
      <c r="AY160" s="269" t="s">
        <v>164</v>
      </c>
    </row>
    <row r="161" s="12" customFormat="1" ht="22.8" customHeight="1">
      <c r="A161" s="12"/>
      <c r="B161" s="219"/>
      <c r="C161" s="220"/>
      <c r="D161" s="221" t="s">
        <v>75</v>
      </c>
      <c r="E161" s="233" t="s">
        <v>208</v>
      </c>
      <c r="F161" s="233" t="s">
        <v>281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SUM(P162:P165)</f>
        <v>0</v>
      </c>
      <c r="Q161" s="227"/>
      <c r="R161" s="228">
        <f>SUM(R162:R165)</f>
        <v>0</v>
      </c>
      <c r="S161" s="227"/>
      <c r="T161" s="229">
        <f>SUM(T162:T165)</f>
        <v>2.8079999999999998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33</v>
      </c>
      <c r="AT161" s="231" t="s">
        <v>75</v>
      </c>
      <c r="AU161" s="231" t="s">
        <v>33</v>
      </c>
      <c r="AY161" s="230" t="s">
        <v>164</v>
      </c>
      <c r="BK161" s="232">
        <f>SUM(BK162:BK165)</f>
        <v>0</v>
      </c>
    </row>
    <row r="162" s="2" customFormat="1" ht="44.25" customHeight="1">
      <c r="A162" s="39"/>
      <c r="B162" s="40"/>
      <c r="C162" s="235" t="s">
        <v>192</v>
      </c>
      <c r="D162" s="235" t="s">
        <v>166</v>
      </c>
      <c r="E162" s="236" t="s">
        <v>340</v>
      </c>
      <c r="F162" s="237" t="s">
        <v>341</v>
      </c>
      <c r="G162" s="238" t="s">
        <v>342</v>
      </c>
      <c r="H162" s="239">
        <v>0.42999999999999999</v>
      </c>
      <c r="I162" s="240"/>
      <c r="J162" s="239">
        <f>ROUND(I162*H162,1)</f>
        <v>0</v>
      </c>
      <c r="K162" s="237" t="s">
        <v>189</v>
      </c>
      <c r="L162" s="45"/>
      <c r="M162" s="241" t="s">
        <v>1</v>
      </c>
      <c r="N162" s="242" t="s">
        <v>41</v>
      </c>
      <c r="O162" s="92"/>
      <c r="P162" s="243">
        <f>O162*H162</f>
        <v>0</v>
      </c>
      <c r="Q162" s="243">
        <v>0</v>
      </c>
      <c r="R162" s="243">
        <f>Q162*H162</f>
        <v>0</v>
      </c>
      <c r="S162" s="243">
        <v>1.8</v>
      </c>
      <c r="T162" s="244">
        <f>S162*H162</f>
        <v>0.77400000000000002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5" t="s">
        <v>90</v>
      </c>
      <c r="AT162" s="245" t="s">
        <v>166</v>
      </c>
      <c r="AU162" s="245" t="s">
        <v>84</v>
      </c>
      <c r="AY162" s="18" t="s">
        <v>164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8" t="s">
        <v>33</v>
      </c>
      <c r="BK162" s="246">
        <f>ROUND(I162*H162,1)</f>
        <v>0</v>
      </c>
      <c r="BL162" s="18" t="s">
        <v>90</v>
      </c>
      <c r="BM162" s="245" t="s">
        <v>914</v>
      </c>
    </row>
    <row r="163" s="13" customFormat="1">
      <c r="A163" s="13"/>
      <c r="B163" s="247"/>
      <c r="C163" s="248"/>
      <c r="D163" s="249" t="s">
        <v>171</v>
      </c>
      <c r="E163" s="250" t="s">
        <v>1</v>
      </c>
      <c r="F163" s="251" t="s">
        <v>915</v>
      </c>
      <c r="G163" s="248"/>
      <c r="H163" s="252">
        <v>0.42999999999999999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171</v>
      </c>
      <c r="AU163" s="258" t="s">
        <v>84</v>
      </c>
      <c r="AV163" s="13" t="s">
        <v>84</v>
      </c>
      <c r="AW163" s="13" t="s">
        <v>32</v>
      </c>
      <c r="AX163" s="13" t="s">
        <v>33</v>
      </c>
      <c r="AY163" s="258" t="s">
        <v>164</v>
      </c>
    </row>
    <row r="164" s="2" customFormat="1" ht="44.25" customHeight="1">
      <c r="A164" s="39"/>
      <c r="B164" s="40"/>
      <c r="C164" s="235" t="s">
        <v>197</v>
      </c>
      <c r="D164" s="235" t="s">
        <v>166</v>
      </c>
      <c r="E164" s="236" t="s">
        <v>916</v>
      </c>
      <c r="F164" s="237" t="s">
        <v>341</v>
      </c>
      <c r="G164" s="238" t="s">
        <v>342</v>
      </c>
      <c r="H164" s="239">
        <v>1.1299999999999999</v>
      </c>
      <c r="I164" s="240"/>
      <c r="J164" s="239">
        <f>ROUND(I164*H164,1)</f>
        <v>0</v>
      </c>
      <c r="K164" s="237" t="s">
        <v>189</v>
      </c>
      <c r="L164" s="45"/>
      <c r="M164" s="241" t="s">
        <v>1</v>
      </c>
      <c r="N164" s="242" t="s">
        <v>41</v>
      </c>
      <c r="O164" s="92"/>
      <c r="P164" s="243">
        <f>O164*H164</f>
        <v>0</v>
      </c>
      <c r="Q164" s="243">
        <v>0</v>
      </c>
      <c r="R164" s="243">
        <f>Q164*H164</f>
        <v>0</v>
      </c>
      <c r="S164" s="243">
        <v>1.8</v>
      </c>
      <c r="T164" s="244">
        <f>S164*H164</f>
        <v>2.0339999999999998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5" t="s">
        <v>90</v>
      </c>
      <c r="AT164" s="245" t="s">
        <v>166</v>
      </c>
      <c r="AU164" s="245" t="s">
        <v>84</v>
      </c>
      <c r="AY164" s="18" t="s">
        <v>164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8" t="s">
        <v>33</v>
      </c>
      <c r="BK164" s="246">
        <f>ROUND(I164*H164,1)</f>
        <v>0</v>
      </c>
      <c r="BL164" s="18" t="s">
        <v>90</v>
      </c>
      <c r="BM164" s="245" t="s">
        <v>917</v>
      </c>
    </row>
    <row r="165" s="13" customFormat="1">
      <c r="A165" s="13"/>
      <c r="B165" s="247"/>
      <c r="C165" s="248"/>
      <c r="D165" s="249" t="s">
        <v>171</v>
      </c>
      <c r="E165" s="250" t="s">
        <v>1</v>
      </c>
      <c r="F165" s="251" t="s">
        <v>918</v>
      </c>
      <c r="G165" s="248"/>
      <c r="H165" s="252">
        <v>1.1299999999999999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171</v>
      </c>
      <c r="AU165" s="258" t="s">
        <v>84</v>
      </c>
      <c r="AV165" s="13" t="s">
        <v>84</v>
      </c>
      <c r="AW165" s="13" t="s">
        <v>32</v>
      </c>
      <c r="AX165" s="13" t="s">
        <v>33</v>
      </c>
      <c r="AY165" s="258" t="s">
        <v>164</v>
      </c>
    </row>
    <row r="166" s="12" customFormat="1" ht="22.8" customHeight="1">
      <c r="A166" s="12"/>
      <c r="B166" s="219"/>
      <c r="C166" s="220"/>
      <c r="D166" s="221" t="s">
        <v>75</v>
      </c>
      <c r="E166" s="233" t="s">
        <v>369</v>
      </c>
      <c r="F166" s="233" t="s">
        <v>370</v>
      </c>
      <c r="G166" s="220"/>
      <c r="H166" s="220"/>
      <c r="I166" s="223"/>
      <c r="J166" s="234">
        <f>BK166</f>
        <v>0</v>
      </c>
      <c r="K166" s="220"/>
      <c r="L166" s="225"/>
      <c r="M166" s="226"/>
      <c r="N166" s="227"/>
      <c r="O166" s="227"/>
      <c r="P166" s="228">
        <f>SUM(P167:P171)</f>
        <v>0</v>
      </c>
      <c r="Q166" s="227"/>
      <c r="R166" s="228">
        <f>SUM(R167:R171)</f>
        <v>0</v>
      </c>
      <c r="S166" s="227"/>
      <c r="T166" s="229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0" t="s">
        <v>33</v>
      </c>
      <c r="AT166" s="231" t="s">
        <v>75</v>
      </c>
      <c r="AU166" s="231" t="s">
        <v>33</v>
      </c>
      <c r="AY166" s="230" t="s">
        <v>164</v>
      </c>
      <c r="BK166" s="232">
        <f>SUM(BK167:BK171)</f>
        <v>0</v>
      </c>
    </row>
    <row r="167" s="2" customFormat="1" ht="37.8" customHeight="1">
      <c r="A167" s="39"/>
      <c r="B167" s="40"/>
      <c r="C167" s="235" t="s">
        <v>202</v>
      </c>
      <c r="D167" s="235" t="s">
        <v>166</v>
      </c>
      <c r="E167" s="236" t="s">
        <v>372</v>
      </c>
      <c r="F167" s="237" t="s">
        <v>373</v>
      </c>
      <c r="G167" s="238" t="s">
        <v>374</v>
      </c>
      <c r="H167" s="239">
        <v>2.8100000000000001</v>
      </c>
      <c r="I167" s="240"/>
      <c r="J167" s="239">
        <f>ROUND(I167*H167,1)</f>
        <v>0</v>
      </c>
      <c r="K167" s="237" t="s">
        <v>214</v>
      </c>
      <c r="L167" s="45"/>
      <c r="M167" s="241" t="s">
        <v>1</v>
      </c>
      <c r="N167" s="242" t="s">
        <v>41</v>
      </c>
      <c r="O167" s="92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5" t="s">
        <v>90</v>
      </c>
      <c r="AT167" s="245" t="s">
        <v>166</v>
      </c>
      <c r="AU167" s="245" t="s">
        <v>84</v>
      </c>
      <c r="AY167" s="18" t="s">
        <v>164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8" t="s">
        <v>33</v>
      </c>
      <c r="BK167" s="246">
        <f>ROUND(I167*H167,1)</f>
        <v>0</v>
      </c>
      <c r="BL167" s="18" t="s">
        <v>90</v>
      </c>
      <c r="BM167" s="245" t="s">
        <v>919</v>
      </c>
    </row>
    <row r="168" s="2" customFormat="1" ht="33" customHeight="1">
      <c r="A168" s="39"/>
      <c r="B168" s="40"/>
      <c r="C168" s="235" t="s">
        <v>208</v>
      </c>
      <c r="D168" s="235" t="s">
        <v>166</v>
      </c>
      <c r="E168" s="236" t="s">
        <v>377</v>
      </c>
      <c r="F168" s="237" t="s">
        <v>378</v>
      </c>
      <c r="G168" s="238" t="s">
        <v>374</v>
      </c>
      <c r="H168" s="239">
        <v>2.8100000000000001</v>
      </c>
      <c r="I168" s="240"/>
      <c r="J168" s="239">
        <f>ROUND(I168*H168,1)</f>
        <v>0</v>
      </c>
      <c r="K168" s="237" t="s">
        <v>214</v>
      </c>
      <c r="L168" s="45"/>
      <c r="M168" s="241" t="s">
        <v>1</v>
      </c>
      <c r="N168" s="242" t="s">
        <v>41</v>
      </c>
      <c r="O168" s="92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90</v>
      </c>
      <c r="AT168" s="245" t="s">
        <v>166</v>
      </c>
      <c r="AU168" s="245" t="s">
        <v>84</v>
      </c>
      <c r="AY168" s="18" t="s">
        <v>164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33</v>
      </c>
      <c r="BK168" s="246">
        <f>ROUND(I168*H168,1)</f>
        <v>0</v>
      </c>
      <c r="BL168" s="18" t="s">
        <v>90</v>
      </c>
      <c r="BM168" s="245" t="s">
        <v>920</v>
      </c>
    </row>
    <row r="169" s="2" customFormat="1" ht="44.25" customHeight="1">
      <c r="A169" s="39"/>
      <c r="B169" s="40"/>
      <c r="C169" s="235" t="s">
        <v>24</v>
      </c>
      <c r="D169" s="235" t="s">
        <v>166</v>
      </c>
      <c r="E169" s="236" t="s">
        <v>381</v>
      </c>
      <c r="F169" s="237" t="s">
        <v>382</v>
      </c>
      <c r="G169" s="238" t="s">
        <v>374</v>
      </c>
      <c r="H169" s="239">
        <v>42.149999999999999</v>
      </c>
      <c r="I169" s="240"/>
      <c r="J169" s="239">
        <f>ROUND(I169*H169,1)</f>
        <v>0</v>
      </c>
      <c r="K169" s="237" t="s">
        <v>214</v>
      </c>
      <c r="L169" s="45"/>
      <c r="M169" s="241" t="s">
        <v>1</v>
      </c>
      <c r="N169" s="242" t="s">
        <v>41</v>
      </c>
      <c r="O169" s="92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90</v>
      </c>
      <c r="AT169" s="245" t="s">
        <v>166</v>
      </c>
      <c r="AU169" s="245" t="s">
        <v>84</v>
      </c>
      <c r="AY169" s="18" t="s">
        <v>164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33</v>
      </c>
      <c r="BK169" s="246">
        <f>ROUND(I169*H169,1)</f>
        <v>0</v>
      </c>
      <c r="BL169" s="18" t="s">
        <v>90</v>
      </c>
      <c r="BM169" s="245" t="s">
        <v>921</v>
      </c>
    </row>
    <row r="170" s="13" customFormat="1">
      <c r="A170" s="13"/>
      <c r="B170" s="247"/>
      <c r="C170" s="248"/>
      <c r="D170" s="249" t="s">
        <v>171</v>
      </c>
      <c r="E170" s="248"/>
      <c r="F170" s="251" t="s">
        <v>922</v>
      </c>
      <c r="G170" s="248"/>
      <c r="H170" s="252">
        <v>42.149999999999999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171</v>
      </c>
      <c r="AU170" s="258" t="s">
        <v>84</v>
      </c>
      <c r="AV170" s="13" t="s">
        <v>84</v>
      </c>
      <c r="AW170" s="13" t="s">
        <v>4</v>
      </c>
      <c r="AX170" s="13" t="s">
        <v>33</v>
      </c>
      <c r="AY170" s="258" t="s">
        <v>164</v>
      </c>
    </row>
    <row r="171" s="2" customFormat="1" ht="49.05" customHeight="1">
      <c r="A171" s="39"/>
      <c r="B171" s="40"/>
      <c r="C171" s="235" t="s">
        <v>217</v>
      </c>
      <c r="D171" s="235" t="s">
        <v>166</v>
      </c>
      <c r="E171" s="236" t="s">
        <v>390</v>
      </c>
      <c r="F171" s="237" t="s">
        <v>391</v>
      </c>
      <c r="G171" s="238" t="s">
        <v>374</v>
      </c>
      <c r="H171" s="239">
        <v>2.8100000000000001</v>
      </c>
      <c r="I171" s="240"/>
      <c r="J171" s="239">
        <f>ROUND(I171*H171,1)</f>
        <v>0</v>
      </c>
      <c r="K171" s="237" t="s">
        <v>214</v>
      </c>
      <c r="L171" s="45"/>
      <c r="M171" s="241" t="s">
        <v>1</v>
      </c>
      <c r="N171" s="242" t="s">
        <v>41</v>
      </c>
      <c r="O171" s="92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5" t="s">
        <v>90</v>
      </c>
      <c r="AT171" s="245" t="s">
        <v>166</v>
      </c>
      <c r="AU171" s="245" t="s">
        <v>84</v>
      </c>
      <c r="AY171" s="18" t="s">
        <v>164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8" t="s">
        <v>33</v>
      </c>
      <c r="BK171" s="246">
        <f>ROUND(I171*H171,1)</f>
        <v>0</v>
      </c>
      <c r="BL171" s="18" t="s">
        <v>90</v>
      </c>
      <c r="BM171" s="245" t="s">
        <v>923</v>
      </c>
    </row>
    <row r="172" s="12" customFormat="1" ht="22.8" customHeight="1">
      <c r="A172" s="12"/>
      <c r="B172" s="219"/>
      <c r="C172" s="220"/>
      <c r="D172" s="221" t="s">
        <v>75</v>
      </c>
      <c r="E172" s="233" t="s">
        <v>395</v>
      </c>
      <c r="F172" s="233" t="s">
        <v>396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P173</f>
        <v>0</v>
      </c>
      <c r="Q172" s="227"/>
      <c r="R172" s="228">
        <f>R173</f>
        <v>0</v>
      </c>
      <c r="S172" s="227"/>
      <c r="T172" s="229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33</v>
      </c>
      <c r="AT172" s="231" t="s">
        <v>75</v>
      </c>
      <c r="AU172" s="231" t="s">
        <v>33</v>
      </c>
      <c r="AY172" s="230" t="s">
        <v>164</v>
      </c>
      <c r="BK172" s="232">
        <f>BK173</f>
        <v>0</v>
      </c>
    </row>
    <row r="173" s="2" customFormat="1" ht="55.5" customHeight="1">
      <c r="A173" s="39"/>
      <c r="B173" s="40"/>
      <c r="C173" s="235" t="s">
        <v>9</v>
      </c>
      <c r="D173" s="235" t="s">
        <v>166</v>
      </c>
      <c r="E173" s="236" t="s">
        <v>924</v>
      </c>
      <c r="F173" s="237" t="s">
        <v>925</v>
      </c>
      <c r="G173" s="238" t="s">
        <v>374</v>
      </c>
      <c r="H173" s="239">
        <v>2.3799999999999999</v>
      </c>
      <c r="I173" s="240"/>
      <c r="J173" s="239">
        <f>ROUND(I173*H173,1)</f>
        <v>0</v>
      </c>
      <c r="K173" s="237" t="s">
        <v>189</v>
      </c>
      <c r="L173" s="45"/>
      <c r="M173" s="241" t="s">
        <v>1</v>
      </c>
      <c r="N173" s="242" t="s">
        <v>41</v>
      </c>
      <c r="O173" s="92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5" t="s">
        <v>90</v>
      </c>
      <c r="AT173" s="245" t="s">
        <v>166</v>
      </c>
      <c r="AU173" s="245" t="s">
        <v>84</v>
      </c>
      <c r="AY173" s="18" t="s">
        <v>164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8" t="s">
        <v>33</v>
      </c>
      <c r="BK173" s="246">
        <f>ROUND(I173*H173,1)</f>
        <v>0</v>
      </c>
      <c r="BL173" s="18" t="s">
        <v>90</v>
      </c>
      <c r="BM173" s="245" t="s">
        <v>926</v>
      </c>
    </row>
    <row r="174" s="12" customFormat="1" ht="25.92" customHeight="1">
      <c r="A174" s="12"/>
      <c r="B174" s="219"/>
      <c r="C174" s="220"/>
      <c r="D174" s="221" t="s">
        <v>75</v>
      </c>
      <c r="E174" s="222" t="s">
        <v>401</v>
      </c>
      <c r="F174" s="222" t="s">
        <v>402</v>
      </c>
      <c r="G174" s="220"/>
      <c r="H174" s="220"/>
      <c r="I174" s="223"/>
      <c r="J174" s="224">
        <f>BK174</f>
        <v>0</v>
      </c>
      <c r="K174" s="220"/>
      <c r="L174" s="225"/>
      <c r="M174" s="226"/>
      <c r="N174" s="227"/>
      <c r="O174" s="227"/>
      <c r="P174" s="228">
        <f>P175</f>
        <v>0</v>
      </c>
      <c r="Q174" s="227"/>
      <c r="R174" s="228">
        <f>R175</f>
        <v>5.0713249999999999</v>
      </c>
      <c r="S174" s="227"/>
      <c r="T174" s="229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0" t="s">
        <v>84</v>
      </c>
      <c r="AT174" s="231" t="s">
        <v>75</v>
      </c>
      <c r="AU174" s="231" t="s">
        <v>76</v>
      </c>
      <c r="AY174" s="230" t="s">
        <v>164</v>
      </c>
      <c r="BK174" s="232">
        <f>BK175</f>
        <v>0</v>
      </c>
    </row>
    <row r="175" s="12" customFormat="1" ht="22.8" customHeight="1">
      <c r="A175" s="12"/>
      <c r="B175" s="219"/>
      <c r="C175" s="220"/>
      <c r="D175" s="221" t="s">
        <v>75</v>
      </c>
      <c r="E175" s="233" t="s">
        <v>927</v>
      </c>
      <c r="F175" s="233" t="s">
        <v>928</v>
      </c>
      <c r="G175" s="220"/>
      <c r="H175" s="220"/>
      <c r="I175" s="223"/>
      <c r="J175" s="234">
        <f>BK175</f>
        <v>0</v>
      </c>
      <c r="K175" s="220"/>
      <c r="L175" s="225"/>
      <c r="M175" s="226"/>
      <c r="N175" s="227"/>
      <c r="O175" s="227"/>
      <c r="P175" s="228">
        <f>P176+P206+P218+P225+P232+P234+P237+P250+P258+P260</f>
        <v>0</v>
      </c>
      <c r="Q175" s="227"/>
      <c r="R175" s="228">
        <f>R176+R206+R218+R225+R232+R234+R237+R250+R258+R260</f>
        <v>5.0713249999999999</v>
      </c>
      <c r="S175" s="227"/>
      <c r="T175" s="229">
        <f>T176+T206+T218+T225+T232+T234+T237+T250+T258+T260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0" t="s">
        <v>84</v>
      </c>
      <c r="AT175" s="231" t="s">
        <v>75</v>
      </c>
      <c r="AU175" s="231" t="s">
        <v>33</v>
      </c>
      <c r="AY175" s="230" t="s">
        <v>164</v>
      </c>
      <c r="BK175" s="232">
        <f>BK176+BK206+BK218+BK225+BK232+BK234+BK237+BK250+BK258+BK260</f>
        <v>0</v>
      </c>
    </row>
    <row r="176" s="12" customFormat="1" ht="20.88" customHeight="1">
      <c r="A176" s="12"/>
      <c r="B176" s="219"/>
      <c r="C176" s="220"/>
      <c r="D176" s="221" t="s">
        <v>75</v>
      </c>
      <c r="E176" s="233" t="s">
        <v>929</v>
      </c>
      <c r="F176" s="233" t="s">
        <v>930</v>
      </c>
      <c r="G176" s="220"/>
      <c r="H176" s="220"/>
      <c r="I176" s="223"/>
      <c r="J176" s="234">
        <f>BK176</f>
        <v>0</v>
      </c>
      <c r="K176" s="220"/>
      <c r="L176" s="225"/>
      <c r="M176" s="226"/>
      <c r="N176" s="227"/>
      <c r="O176" s="227"/>
      <c r="P176" s="228">
        <f>SUM(P177:P205)</f>
        <v>0</v>
      </c>
      <c r="Q176" s="227"/>
      <c r="R176" s="228">
        <f>SUM(R177:R205)</f>
        <v>0</v>
      </c>
      <c r="S176" s="227"/>
      <c r="T176" s="229">
        <f>SUM(T177:T205)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0" t="s">
        <v>33</v>
      </c>
      <c r="AT176" s="231" t="s">
        <v>75</v>
      </c>
      <c r="AU176" s="231" t="s">
        <v>84</v>
      </c>
      <c r="AY176" s="230" t="s">
        <v>164</v>
      </c>
      <c r="BK176" s="232">
        <f>SUM(BK177:BK205)</f>
        <v>0</v>
      </c>
    </row>
    <row r="177" s="2" customFormat="1" ht="16.5" customHeight="1">
      <c r="A177" s="39"/>
      <c r="B177" s="40"/>
      <c r="C177" s="235" t="s">
        <v>225</v>
      </c>
      <c r="D177" s="235" t="s">
        <v>166</v>
      </c>
      <c r="E177" s="236" t="s">
        <v>931</v>
      </c>
      <c r="F177" s="237" t="s">
        <v>932</v>
      </c>
      <c r="G177" s="238" t="s">
        <v>426</v>
      </c>
      <c r="H177" s="239">
        <v>20</v>
      </c>
      <c r="I177" s="240"/>
      <c r="J177" s="239">
        <f>ROUND(I177*H177,1)</f>
        <v>0</v>
      </c>
      <c r="K177" s="237" t="s">
        <v>1</v>
      </c>
      <c r="L177" s="45"/>
      <c r="M177" s="241" t="s">
        <v>1</v>
      </c>
      <c r="N177" s="242" t="s">
        <v>41</v>
      </c>
      <c r="O177" s="92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5" t="s">
        <v>90</v>
      </c>
      <c r="AT177" s="245" t="s">
        <v>166</v>
      </c>
      <c r="AU177" s="245" t="s">
        <v>87</v>
      </c>
      <c r="AY177" s="18" t="s">
        <v>164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8" t="s">
        <v>33</v>
      </c>
      <c r="BK177" s="246">
        <f>ROUND(I177*H177,1)</f>
        <v>0</v>
      </c>
      <c r="BL177" s="18" t="s">
        <v>90</v>
      </c>
      <c r="BM177" s="245" t="s">
        <v>933</v>
      </c>
    </row>
    <row r="178" s="2" customFormat="1" ht="16.5" customHeight="1">
      <c r="A178" s="39"/>
      <c r="B178" s="40"/>
      <c r="C178" s="235" t="s">
        <v>230</v>
      </c>
      <c r="D178" s="235" t="s">
        <v>166</v>
      </c>
      <c r="E178" s="236" t="s">
        <v>934</v>
      </c>
      <c r="F178" s="237" t="s">
        <v>935</v>
      </c>
      <c r="G178" s="238" t="s">
        <v>426</v>
      </c>
      <c r="H178" s="239">
        <v>25</v>
      </c>
      <c r="I178" s="240"/>
      <c r="J178" s="239">
        <f>ROUND(I178*H178,1)</f>
        <v>0</v>
      </c>
      <c r="K178" s="237" t="s">
        <v>1</v>
      </c>
      <c r="L178" s="45"/>
      <c r="M178" s="241" t="s">
        <v>1</v>
      </c>
      <c r="N178" s="242" t="s">
        <v>41</v>
      </c>
      <c r="O178" s="92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90</v>
      </c>
      <c r="AT178" s="245" t="s">
        <v>166</v>
      </c>
      <c r="AU178" s="245" t="s">
        <v>87</v>
      </c>
      <c r="AY178" s="18" t="s">
        <v>164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33</v>
      </c>
      <c r="BK178" s="246">
        <f>ROUND(I178*H178,1)</f>
        <v>0</v>
      </c>
      <c r="BL178" s="18" t="s">
        <v>90</v>
      </c>
      <c r="BM178" s="245" t="s">
        <v>936</v>
      </c>
    </row>
    <row r="179" s="2" customFormat="1" ht="16.5" customHeight="1">
      <c r="A179" s="39"/>
      <c r="B179" s="40"/>
      <c r="C179" s="235" t="s">
        <v>234</v>
      </c>
      <c r="D179" s="235" t="s">
        <v>166</v>
      </c>
      <c r="E179" s="236" t="s">
        <v>937</v>
      </c>
      <c r="F179" s="237" t="s">
        <v>938</v>
      </c>
      <c r="G179" s="238" t="s">
        <v>426</v>
      </c>
      <c r="H179" s="239">
        <v>12</v>
      </c>
      <c r="I179" s="240"/>
      <c r="J179" s="239">
        <f>ROUND(I179*H179,1)</f>
        <v>0</v>
      </c>
      <c r="K179" s="237" t="s">
        <v>1</v>
      </c>
      <c r="L179" s="45"/>
      <c r="M179" s="241" t="s">
        <v>1</v>
      </c>
      <c r="N179" s="242" t="s">
        <v>41</v>
      </c>
      <c r="O179" s="92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5" t="s">
        <v>90</v>
      </c>
      <c r="AT179" s="245" t="s">
        <v>166</v>
      </c>
      <c r="AU179" s="245" t="s">
        <v>87</v>
      </c>
      <c r="AY179" s="18" t="s">
        <v>164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8" t="s">
        <v>33</v>
      </c>
      <c r="BK179" s="246">
        <f>ROUND(I179*H179,1)</f>
        <v>0</v>
      </c>
      <c r="BL179" s="18" t="s">
        <v>90</v>
      </c>
      <c r="BM179" s="245" t="s">
        <v>939</v>
      </c>
    </row>
    <row r="180" s="2" customFormat="1" ht="21.75" customHeight="1">
      <c r="A180" s="39"/>
      <c r="B180" s="40"/>
      <c r="C180" s="235" t="s">
        <v>239</v>
      </c>
      <c r="D180" s="235" t="s">
        <v>166</v>
      </c>
      <c r="E180" s="236" t="s">
        <v>940</v>
      </c>
      <c r="F180" s="237" t="s">
        <v>941</v>
      </c>
      <c r="G180" s="238" t="s">
        <v>426</v>
      </c>
      <c r="H180" s="239">
        <v>230</v>
      </c>
      <c r="I180" s="240"/>
      <c r="J180" s="239">
        <f>ROUND(I180*H180,1)</f>
        <v>0</v>
      </c>
      <c r="K180" s="237" t="s">
        <v>1</v>
      </c>
      <c r="L180" s="45"/>
      <c r="M180" s="241" t="s">
        <v>1</v>
      </c>
      <c r="N180" s="242" t="s">
        <v>41</v>
      </c>
      <c r="O180" s="92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90</v>
      </c>
      <c r="AT180" s="245" t="s">
        <v>166</v>
      </c>
      <c r="AU180" s="245" t="s">
        <v>87</v>
      </c>
      <c r="AY180" s="18" t="s">
        <v>164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33</v>
      </c>
      <c r="BK180" s="246">
        <f>ROUND(I180*H180,1)</f>
        <v>0</v>
      </c>
      <c r="BL180" s="18" t="s">
        <v>90</v>
      </c>
      <c r="BM180" s="245" t="s">
        <v>942</v>
      </c>
    </row>
    <row r="181" s="2" customFormat="1" ht="21.75" customHeight="1">
      <c r="A181" s="39"/>
      <c r="B181" s="40"/>
      <c r="C181" s="235" t="s">
        <v>243</v>
      </c>
      <c r="D181" s="235" t="s">
        <v>166</v>
      </c>
      <c r="E181" s="236" t="s">
        <v>943</v>
      </c>
      <c r="F181" s="237" t="s">
        <v>944</v>
      </c>
      <c r="G181" s="238" t="s">
        <v>426</v>
      </c>
      <c r="H181" s="239">
        <v>70</v>
      </c>
      <c r="I181" s="240"/>
      <c r="J181" s="239">
        <f>ROUND(I181*H181,1)</f>
        <v>0</v>
      </c>
      <c r="K181" s="237" t="s">
        <v>1</v>
      </c>
      <c r="L181" s="45"/>
      <c r="M181" s="241" t="s">
        <v>1</v>
      </c>
      <c r="N181" s="242" t="s">
        <v>41</v>
      </c>
      <c r="O181" s="92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90</v>
      </c>
      <c r="AT181" s="245" t="s">
        <v>166</v>
      </c>
      <c r="AU181" s="245" t="s">
        <v>87</v>
      </c>
      <c r="AY181" s="18" t="s">
        <v>164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33</v>
      </c>
      <c r="BK181" s="246">
        <f>ROUND(I181*H181,1)</f>
        <v>0</v>
      </c>
      <c r="BL181" s="18" t="s">
        <v>90</v>
      </c>
      <c r="BM181" s="245" t="s">
        <v>945</v>
      </c>
    </row>
    <row r="182" s="2" customFormat="1" ht="21.75" customHeight="1">
      <c r="A182" s="39"/>
      <c r="B182" s="40"/>
      <c r="C182" s="235" t="s">
        <v>247</v>
      </c>
      <c r="D182" s="235" t="s">
        <v>166</v>
      </c>
      <c r="E182" s="236" t="s">
        <v>946</v>
      </c>
      <c r="F182" s="237" t="s">
        <v>947</v>
      </c>
      <c r="G182" s="238" t="s">
        <v>426</v>
      </c>
      <c r="H182" s="239">
        <v>80</v>
      </c>
      <c r="I182" s="240"/>
      <c r="J182" s="239">
        <f>ROUND(I182*H182,1)</f>
        <v>0</v>
      </c>
      <c r="K182" s="237" t="s">
        <v>1</v>
      </c>
      <c r="L182" s="45"/>
      <c r="M182" s="241" t="s">
        <v>1</v>
      </c>
      <c r="N182" s="242" t="s">
        <v>41</v>
      </c>
      <c r="O182" s="9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90</v>
      </c>
      <c r="AT182" s="245" t="s">
        <v>166</v>
      </c>
      <c r="AU182" s="245" t="s">
        <v>87</v>
      </c>
      <c r="AY182" s="18" t="s">
        <v>164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33</v>
      </c>
      <c r="BK182" s="246">
        <f>ROUND(I182*H182,1)</f>
        <v>0</v>
      </c>
      <c r="BL182" s="18" t="s">
        <v>90</v>
      </c>
      <c r="BM182" s="245" t="s">
        <v>948</v>
      </c>
    </row>
    <row r="183" s="2" customFormat="1" ht="24.15" customHeight="1">
      <c r="A183" s="39"/>
      <c r="B183" s="40"/>
      <c r="C183" s="235" t="s">
        <v>250</v>
      </c>
      <c r="D183" s="235" t="s">
        <v>166</v>
      </c>
      <c r="E183" s="236" t="s">
        <v>949</v>
      </c>
      <c r="F183" s="237" t="s">
        <v>950</v>
      </c>
      <c r="G183" s="238" t="s">
        <v>951</v>
      </c>
      <c r="H183" s="239">
        <v>30</v>
      </c>
      <c r="I183" s="240"/>
      <c r="J183" s="239">
        <f>ROUND(I183*H183,1)</f>
        <v>0</v>
      </c>
      <c r="K183" s="237" t="s">
        <v>1</v>
      </c>
      <c r="L183" s="45"/>
      <c r="M183" s="241" t="s">
        <v>1</v>
      </c>
      <c r="N183" s="242" t="s">
        <v>41</v>
      </c>
      <c r="O183" s="92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90</v>
      </c>
      <c r="AT183" s="245" t="s">
        <v>166</v>
      </c>
      <c r="AU183" s="245" t="s">
        <v>87</v>
      </c>
      <c r="AY183" s="18" t="s">
        <v>164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33</v>
      </c>
      <c r="BK183" s="246">
        <f>ROUND(I183*H183,1)</f>
        <v>0</v>
      </c>
      <c r="BL183" s="18" t="s">
        <v>90</v>
      </c>
      <c r="BM183" s="245" t="s">
        <v>952</v>
      </c>
    </row>
    <row r="184" s="2" customFormat="1" ht="16.5" customHeight="1">
      <c r="A184" s="39"/>
      <c r="B184" s="40"/>
      <c r="C184" s="235" t="s">
        <v>14</v>
      </c>
      <c r="D184" s="235" t="s">
        <v>166</v>
      </c>
      <c r="E184" s="236" t="s">
        <v>953</v>
      </c>
      <c r="F184" s="237" t="s">
        <v>954</v>
      </c>
      <c r="G184" s="238" t="s">
        <v>951</v>
      </c>
      <c r="H184" s="239">
        <v>210</v>
      </c>
      <c r="I184" s="240"/>
      <c r="J184" s="239">
        <f>ROUND(I184*H184,1)</f>
        <v>0</v>
      </c>
      <c r="K184" s="237" t="s">
        <v>1</v>
      </c>
      <c r="L184" s="45"/>
      <c r="M184" s="241" t="s">
        <v>1</v>
      </c>
      <c r="N184" s="242" t="s">
        <v>41</v>
      </c>
      <c r="O184" s="92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90</v>
      </c>
      <c r="AT184" s="245" t="s">
        <v>166</v>
      </c>
      <c r="AU184" s="245" t="s">
        <v>87</v>
      </c>
      <c r="AY184" s="18" t="s">
        <v>164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33</v>
      </c>
      <c r="BK184" s="246">
        <f>ROUND(I184*H184,1)</f>
        <v>0</v>
      </c>
      <c r="BL184" s="18" t="s">
        <v>90</v>
      </c>
      <c r="BM184" s="245" t="s">
        <v>955</v>
      </c>
    </row>
    <row r="185" s="2" customFormat="1" ht="16.5" customHeight="1">
      <c r="A185" s="39"/>
      <c r="B185" s="40"/>
      <c r="C185" s="235" t="s">
        <v>7</v>
      </c>
      <c r="D185" s="235" t="s">
        <v>166</v>
      </c>
      <c r="E185" s="236" t="s">
        <v>956</v>
      </c>
      <c r="F185" s="237" t="s">
        <v>957</v>
      </c>
      <c r="G185" s="238" t="s">
        <v>951</v>
      </c>
      <c r="H185" s="239">
        <v>60</v>
      </c>
      <c r="I185" s="240"/>
      <c r="J185" s="239">
        <f>ROUND(I185*H185,1)</f>
        <v>0</v>
      </c>
      <c r="K185" s="237" t="s">
        <v>1</v>
      </c>
      <c r="L185" s="45"/>
      <c r="M185" s="241" t="s">
        <v>1</v>
      </c>
      <c r="N185" s="242" t="s">
        <v>41</v>
      </c>
      <c r="O185" s="92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90</v>
      </c>
      <c r="AT185" s="245" t="s">
        <v>166</v>
      </c>
      <c r="AU185" s="245" t="s">
        <v>87</v>
      </c>
      <c r="AY185" s="18" t="s">
        <v>164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33</v>
      </c>
      <c r="BK185" s="246">
        <f>ROUND(I185*H185,1)</f>
        <v>0</v>
      </c>
      <c r="BL185" s="18" t="s">
        <v>90</v>
      </c>
      <c r="BM185" s="245" t="s">
        <v>958</v>
      </c>
    </row>
    <row r="186" s="2" customFormat="1" ht="16.5" customHeight="1">
      <c r="A186" s="39"/>
      <c r="B186" s="40"/>
      <c r="C186" s="235" t="s">
        <v>260</v>
      </c>
      <c r="D186" s="235" t="s">
        <v>166</v>
      </c>
      <c r="E186" s="236" t="s">
        <v>959</v>
      </c>
      <c r="F186" s="237" t="s">
        <v>960</v>
      </c>
      <c r="G186" s="238" t="s">
        <v>951</v>
      </c>
      <c r="H186" s="239">
        <v>10</v>
      </c>
      <c r="I186" s="240"/>
      <c r="J186" s="239">
        <f>ROUND(I186*H186,1)</f>
        <v>0</v>
      </c>
      <c r="K186" s="237" t="s">
        <v>1</v>
      </c>
      <c r="L186" s="45"/>
      <c r="M186" s="241" t="s">
        <v>1</v>
      </c>
      <c r="N186" s="242" t="s">
        <v>41</v>
      </c>
      <c r="O186" s="92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90</v>
      </c>
      <c r="AT186" s="245" t="s">
        <v>166</v>
      </c>
      <c r="AU186" s="245" t="s">
        <v>87</v>
      </c>
      <c r="AY186" s="18" t="s">
        <v>164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33</v>
      </c>
      <c r="BK186" s="246">
        <f>ROUND(I186*H186,1)</f>
        <v>0</v>
      </c>
      <c r="BL186" s="18" t="s">
        <v>90</v>
      </c>
      <c r="BM186" s="245" t="s">
        <v>961</v>
      </c>
    </row>
    <row r="187" s="2" customFormat="1" ht="16.5" customHeight="1">
      <c r="A187" s="39"/>
      <c r="B187" s="40"/>
      <c r="C187" s="235" t="s">
        <v>266</v>
      </c>
      <c r="D187" s="235" t="s">
        <v>166</v>
      </c>
      <c r="E187" s="236" t="s">
        <v>962</v>
      </c>
      <c r="F187" s="237" t="s">
        <v>963</v>
      </c>
      <c r="G187" s="238" t="s">
        <v>951</v>
      </c>
      <c r="H187" s="239">
        <v>80</v>
      </c>
      <c r="I187" s="240"/>
      <c r="J187" s="239">
        <f>ROUND(I187*H187,1)</f>
        <v>0</v>
      </c>
      <c r="K187" s="237" t="s">
        <v>1</v>
      </c>
      <c r="L187" s="45"/>
      <c r="M187" s="241" t="s">
        <v>1</v>
      </c>
      <c r="N187" s="242" t="s">
        <v>41</v>
      </c>
      <c r="O187" s="92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5" t="s">
        <v>90</v>
      </c>
      <c r="AT187" s="245" t="s">
        <v>166</v>
      </c>
      <c r="AU187" s="245" t="s">
        <v>87</v>
      </c>
      <c r="AY187" s="18" t="s">
        <v>164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8" t="s">
        <v>33</v>
      </c>
      <c r="BK187" s="246">
        <f>ROUND(I187*H187,1)</f>
        <v>0</v>
      </c>
      <c r="BL187" s="18" t="s">
        <v>90</v>
      </c>
      <c r="BM187" s="245" t="s">
        <v>964</v>
      </c>
    </row>
    <row r="188" s="2" customFormat="1" ht="16.5" customHeight="1">
      <c r="A188" s="39"/>
      <c r="B188" s="40"/>
      <c r="C188" s="235" t="s">
        <v>271</v>
      </c>
      <c r="D188" s="235" t="s">
        <v>166</v>
      </c>
      <c r="E188" s="236" t="s">
        <v>965</v>
      </c>
      <c r="F188" s="237" t="s">
        <v>966</v>
      </c>
      <c r="G188" s="238" t="s">
        <v>951</v>
      </c>
      <c r="H188" s="239">
        <v>35</v>
      </c>
      <c r="I188" s="240"/>
      <c r="J188" s="239">
        <f>ROUND(I188*H188,1)</f>
        <v>0</v>
      </c>
      <c r="K188" s="237" t="s">
        <v>1</v>
      </c>
      <c r="L188" s="45"/>
      <c r="M188" s="241" t="s">
        <v>1</v>
      </c>
      <c r="N188" s="242" t="s">
        <v>41</v>
      </c>
      <c r="O188" s="92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90</v>
      </c>
      <c r="AT188" s="245" t="s">
        <v>166</v>
      </c>
      <c r="AU188" s="245" t="s">
        <v>87</v>
      </c>
      <c r="AY188" s="18" t="s">
        <v>164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33</v>
      </c>
      <c r="BK188" s="246">
        <f>ROUND(I188*H188,1)</f>
        <v>0</v>
      </c>
      <c r="BL188" s="18" t="s">
        <v>90</v>
      </c>
      <c r="BM188" s="245" t="s">
        <v>967</v>
      </c>
    </row>
    <row r="189" s="2" customFormat="1" ht="16.5" customHeight="1">
      <c r="A189" s="39"/>
      <c r="B189" s="40"/>
      <c r="C189" s="235" t="s">
        <v>276</v>
      </c>
      <c r="D189" s="235" t="s">
        <v>166</v>
      </c>
      <c r="E189" s="236" t="s">
        <v>968</v>
      </c>
      <c r="F189" s="237" t="s">
        <v>969</v>
      </c>
      <c r="G189" s="238" t="s">
        <v>951</v>
      </c>
      <c r="H189" s="239">
        <v>15</v>
      </c>
      <c r="I189" s="240"/>
      <c r="J189" s="239">
        <f>ROUND(I189*H189,1)</f>
        <v>0</v>
      </c>
      <c r="K189" s="237" t="s">
        <v>1</v>
      </c>
      <c r="L189" s="45"/>
      <c r="M189" s="241" t="s">
        <v>1</v>
      </c>
      <c r="N189" s="242" t="s">
        <v>41</v>
      </c>
      <c r="O189" s="92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90</v>
      </c>
      <c r="AT189" s="245" t="s">
        <v>166</v>
      </c>
      <c r="AU189" s="245" t="s">
        <v>87</v>
      </c>
      <c r="AY189" s="18" t="s">
        <v>164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33</v>
      </c>
      <c r="BK189" s="246">
        <f>ROUND(I189*H189,1)</f>
        <v>0</v>
      </c>
      <c r="BL189" s="18" t="s">
        <v>90</v>
      </c>
      <c r="BM189" s="245" t="s">
        <v>970</v>
      </c>
    </row>
    <row r="190" s="2" customFormat="1" ht="16.5" customHeight="1">
      <c r="A190" s="39"/>
      <c r="B190" s="40"/>
      <c r="C190" s="235" t="s">
        <v>282</v>
      </c>
      <c r="D190" s="235" t="s">
        <v>166</v>
      </c>
      <c r="E190" s="236" t="s">
        <v>971</v>
      </c>
      <c r="F190" s="237" t="s">
        <v>972</v>
      </c>
      <c r="G190" s="238" t="s">
        <v>426</v>
      </c>
      <c r="H190" s="239">
        <v>1250</v>
      </c>
      <c r="I190" s="240"/>
      <c r="J190" s="239">
        <f>ROUND(I190*H190,1)</f>
        <v>0</v>
      </c>
      <c r="K190" s="237" t="s">
        <v>1</v>
      </c>
      <c r="L190" s="45"/>
      <c r="M190" s="241" t="s">
        <v>1</v>
      </c>
      <c r="N190" s="242" t="s">
        <v>41</v>
      </c>
      <c r="O190" s="92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90</v>
      </c>
      <c r="AT190" s="245" t="s">
        <v>166</v>
      </c>
      <c r="AU190" s="245" t="s">
        <v>87</v>
      </c>
      <c r="AY190" s="18" t="s">
        <v>164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33</v>
      </c>
      <c r="BK190" s="246">
        <f>ROUND(I190*H190,1)</f>
        <v>0</v>
      </c>
      <c r="BL190" s="18" t="s">
        <v>90</v>
      </c>
      <c r="BM190" s="245" t="s">
        <v>973</v>
      </c>
    </row>
    <row r="191" s="2" customFormat="1" ht="16.5" customHeight="1">
      <c r="A191" s="39"/>
      <c r="B191" s="40"/>
      <c r="C191" s="235" t="s">
        <v>290</v>
      </c>
      <c r="D191" s="235" t="s">
        <v>166</v>
      </c>
      <c r="E191" s="236" t="s">
        <v>974</v>
      </c>
      <c r="F191" s="237" t="s">
        <v>975</v>
      </c>
      <c r="G191" s="238" t="s">
        <v>426</v>
      </c>
      <c r="H191" s="239">
        <v>450</v>
      </c>
      <c r="I191" s="240"/>
      <c r="J191" s="239">
        <f>ROUND(I191*H191,1)</f>
        <v>0</v>
      </c>
      <c r="K191" s="237" t="s">
        <v>1</v>
      </c>
      <c r="L191" s="45"/>
      <c r="M191" s="241" t="s">
        <v>1</v>
      </c>
      <c r="N191" s="242" t="s">
        <v>41</v>
      </c>
      <c r="O191" s="92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5" t="s">
        <v>90</v>
      </c>
      <c r="AT191" s="245" t="s">
        <v>166</v>
      </c>
      <c r="AU191" s="245" t="s">
        <v>87</v>
      </c>
      <c r="AY191" s="18" t="s">
        <v>164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8" t="s">
        <v>33</v>
      </c>
      <c r="BK191" s="246">
        <f>ROUND(I191*H191,1)</f>
        <v>0</v>
      </c>
      <c r="BL191" s="18" t="s">
        <v>90</v>
      </c>
      <c r="BM191" s="245" t="s">
        <v>976</v>
      </c>
    </row>
    <row r="192" s="2" customFormat="1" ht="16.5" customHeight="1">
      <c r="A192" s="39"/>
      <c r="B192" s="40"/>
      <c r="C192" s="235" t="s">
        <v>298</v>
      </c>
      <c r="D192" s="235" t="s">
        <v>166</v>
      </c>
      <c r="E192" s="236" t="s">
        <v>977</v>
      </c>
      <c r="F192" s="237" t="s">
        <v>978</v>
      </c>
      <c r="G192" s="238" t="s">
        <v>426</v>
      </c>
      <c r="H192" s="239">
        <v>160</v>
      </c>
      <c r="I192" s="240"/>
      <c r="J192" s="239">
        <f>ROUND(I192*H192,1)</f>
        <v>0</v>
      </c>
      <c r="K192" s="237" t="s">
        <v>1</v>
      </c>
      <c r="L192" s="45"/>
      <c r="M192" s="241" t="s">
        <v>1</v>
      </c>
      <c r="N192" s="242" t="s">
        <v>41</v>
      </c>
      <c r="O192" s="92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90</v>
      </c>
      <c r="AT192" s="245" t="s">
        <v>166</v>
      </c>
      <c r="AU192" s="245" t="s">
        <v>87</v>
      </c>
      <c r="AY192" s="18" t="s">
        <v>164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33</v>
      </c>
      <c r="BK192" s="246">
        <f>ROUND(I192*H192,1)</f>
        <v>0</v>
      </c>
      <c r="BL192" s="18" t="s">
        <v>90</v>
      </c>
      <c r="BM192" s="245" t="s">
        <v>979</v>
      </c>
    </row>
    <row r="193" s="2" customFormat="1" ht="16.5" customHeight="1">
      <c r="A193" s="39"/>
      <c r="B193" s="40"/>
      <c r="C193" s="235" t="s">
        <v>302</v>
      </c>
      <c r="D193" s="235" t="s">
        <v>166</v>
      </c>
      <c r="E193" s="236" t="s">
        <v>980</v>
      </c>
      <c r="F193" s="237" t="s">
        <v>981</v>
      </c>
      <c r="G193" s="238" t="s">
        <v>426</v>
      </c>
      <c r="H193" s="239">
        <v>15</v>
      </c>
      <c r="I193" s="240"/>
      <c r="J193" s="239">
        <f>ROUND(I193*H193,1)</f>
        <v>0</v>
      </c>
      <c r="K193" s="237" t="s">
        <v>1</v>
      </c>
      <c r="L193" s="45"/>
      <c r="M193" s="241" t="s">
        <v>1</v>
      </c>
      <c r="N193" s="242" t="s">
        <v>41</v>
      </c>
      <c r="O193" s="92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5" t="s">
        <v>90</v>
      </c>
      <c r="AT193" s="245" t="s">
        <v>166</v>
      </c>
      <c r="AU193" s="245" t="s">
        <v>87</v>
      </c>
      <c r="AY193" s="18" t="s">
        <v>164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8" t="s">
        <v>33</v>
      </c>
      <c r="BK193" s="246">
        <f>ROUND(I193*H193,1)</f>
        <v>0</v>
      </c>
      <c r="BL193" s="18" t="s">
        <v>90</v>
      </c>
      <c r="BM193" s="245" t="s">
        <v>982</v>
      </c>
    </row>
    <row r="194" s="2" customFormat="1" ht="16.5" customHeight="1">
      <c r="A194" s="39"/>
      <c r="B194" s="40"/>
      <c r="C194" s="235" t="s">
        <v>309</v>
      </c>
      <c r="D194" s="235" t="s">
        <v>166</v>
      </c>
      <c r="E194" s="236" t="s">
        <v>983</v>
      </c>
      <c r="F194" s="237" t="s">
        <v>984</v>
      </c>
      <c r="G194" s="238" t="s">
        <v>426</v>
      </c>
      <c r="H194" s="239">
        <v>210</v>
      </c>
      <c r="I194" s="240"/>
      <c r="J194" s="239">
        <f>ROUND(I194*H194,1)</f>
        <v>0</v>
      </c>
      <c r="K194" s="237" t="s">
        <v>1</v>
      </c>
      <c r="L194" s="45"/>
      <c r="M194" s="241" t="s">
        <v>1</v>
      </c>
      <c r="N194" s="242" t="s">
        <v>41</v>
      </c>
      <c r="O194" s="92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5" t="s">
        <v>90</v>
      </c>
      <c r="AT194" s="245" t="s">
        <v>166</v>
      </c>
      <c r="AU194" s="245" t="s">
        <v>87</v>
      </c>
      <c r="AY194" s="18" t="s">
        <v>164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8" t="s">
        <v>33</v>
      </c>
      <c r="BK194" s="246">
        <f>ROUND(I194*H194,1)</f>
        <v>0</v>
      </c>
      <c r="BL194" s="18" t="s">
        <v>90</v>
      </c>
      <c r="BM194" s="245" t="s">
        <v>985</v>
      </c>
    </row>
    <row r="195" s="2" customFormat="1" ht="16.5" customHeight="1">
      <c r="A195" s="39"/>
      <c r="B195" s="40"/>
      <c r="C195" s="235" t="s">
        <v>314</v>
      </c>
      <c r="D195" s="235" t="s">
        <v>166</v>
      </c>
      <c r="E195" s="236" t="s">
        <v>986</v>
      </c>
      <c r="F195" s="237" t="s">
        <v>987</v>
      </c>
      <c r="G195" s="238" t="s">
        <v>426</v>
      </c>
      <c r="H195" s="239">
        <v>75</v>
      </c>
      <c r="I195" s="240"/>
      <c r="J195" s="239">
        <f>ROUND(I195*H195,1)</f>
        <v>0</v>
      </c>
      <c r="K195" s="237" t="s">
        <v>1</v>
      </c>
      <c r="L195" s="45"/>
      <c r="M195" s="241" t="s">
        <v>1</v>
      </c>
      <c r="N195" s="242" t="s">
        <v>41</v>
      </c>
      <c r="O195" s="92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5" t="s">
        <v>90</v>
      </c>
      <c r="AT195" s="245" t="s">
        <v>166</v>
      </c>
      <c r="AU195" s="245" t="s">
        <v>87</v>
      </c>
      <c r="AY195" s="18" t="s">
        <v>164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8" t="s">
        <v>33</v>
      </c>
      <c r="BK195" s="246">
        <f>ROUND(I195*H195,1)</f>
        <v>0</v>
      </c>
      <c r="BL195" s="18" t="s">
        <v>90</v>
      </c>
      <c r="BM195" s="245" t="s">
        <v>988</v>
      </c>
    </row>
    <row r="196" s="2" customFormat="1" ht="16.5" customHeight="1">
      <c r="A196" s="39"/>
      <c r="B196" s="40"/>
      <c r="C196" s="235" t="s">
        <v>318</v>
      </c>
      <c r="D196" s="235" t="s">
        <v>166</v>
      </c>
      <c r="E196" s="236" t="s">
        <v>989</v>
      </c>
      <c r="F196" s="237" t="s">
        <v>990</v>
      </c>
      <c r="G196" s="238" t="s">
        <v>426</v>
      </c>
      <c r="H196" s="239">
        <v>110</v>
      </c>
      <c r="I196" s="240"/>
      <c r="J196" s="239">
        <f>ROUND(I196*H196,1)</f>
        <v>0</v>
      </c>
      <c r="K196" s="237" t="s">
        <v>1</v>
      </c>
      <c r="L196" s="45"/>
      <c r="M196" s="241" t="s">
        <v>1</v>
      </c>
      <c r="N196" s="242" t="s">
        <v>41</v>
      </c>
      <c r="O196" s="92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90</v>
      </c>
      <c r="AT196" s="245" t="s">
        <v>166</v>
      </c>
      <c r="AU196" s="245" t="s">
        <v>87</v>
      </c>
      <c r="AY196" s="18" t="s">
        <v>164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33</v>
      </c>
      <c r="BK196" s="246">
        <f>ROUND(I196*H196,1)</f>
        <v>0</v>
      </c>
      <c r="BL196" s="18" t="s">
        <v>90</v>
      </c>
      <c r="BM196" s="245" t="s">
        <v>991</v>
      </c>
    </row>
    <row r="197" s="2" customFormat="1" ht="16.5" customHeight="1">
      <c r="A197" s="39"/>
      <c r="B197" s="40"/>
      <c r="C197" s="235" t="s">
        <v>324</v>
      </c>
      <c r="D197" s="235" t="s">
        <v>166</v>
      </c>
      <c r="E197" s="236" t="s">
        <v>992</v>
      </c>
      <c r="F197" s="237" t="s">
        <v>993</v>
      </c>
      <c r="G197" s="238" t="s">
        <v>426</v>
      </c>
      <c r="H197" s="239">
        <v>70</v>
      </c>
      <c r="I197" s="240"/>
      <c r="J197" s="239">
        <f>ROUND(I197*H197,1)</f>
        <v>0</v>
      </c>
      <c r="K197" s="237" t="s">
        <v>1</v>
      </c>
      <c r="L197" s="45"/>
      <c r="M197" s="241" t="s">
        <v>1</v>
      </c>
      <c r="N197" s="242" t="s">
        <v>41</v>
      </c>
      <c r="O197" s="92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90</v>
      </c>
      <c r="AT197" s="245" t="s">
        <v>166</v>
      </c>
      <c r="AU197" s="245" t="s">
        <v>87</v>
      </c>
      <c r="AY197" s="18" t="s">
        <v>164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33</v>
      </c>
      <c r="BK197" s="246">
        <f>ROUND(I197*H197,1)</f>
        <v>0</v>
      </c>
      <c r="BL197" s="18" t="s">
        <v>90</v>
      </c>
      <c r="BM197" s="245" t="s">
        <v>994</v>
      </c>
    </row>
    <row r="198" s="2" customFormat="1" ht="24.15" customHeight="1">
      <c r="A198" s="39"/>
      <c r="B198" s="40"/>
      <c r="C198" s="235" t="s">
        <v>330</v>
      </c>
      <c r="D198" s="235" t="s">
        <v>166</v>
      </c>
      <c r="E198" s="236" t="s">
        <v>995</v>
      </c>
      <c r="F198" s="237" t="s">
        <v>996</v>
      </c>
      <c r="G198" s="238" t="s">
        <v>951</v>
      </c>
      <c r="H198" s="239">
        <v>4</v>
      </c>
      <c r="I198" s="240"/>
      <c r="J198" s="239">
        <f>ROUND(I198*H198,1)</f>
        <v>0</v>
      </c>
      <c r="K198" s="237" t="s">
        <v>1</v>
      </c>
      <c r="L198" s="45"/>
      <c r="M198" s="241" t="s">
        <v>1</v>
      </c>
      <c r="N198" s="242" t="s">
        <v>41</v>
      </c>
      <c r="O198" s="92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5" t="s">
        <v>90</v>
      </c>
      <c r="AT198" s="245" t="s">
        <v>166</v>
      </c>
      <c r="AU198" s="245" t="s">
        <v>87</v>
      </c>
      <c r="AY198" s="18" t="s">
        <v>164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8" t="s">
        <v>33</v>
      </c>
      <c r="BK198" s="246">
        <f>ROUND(I198*H198,1)</f>
        <v>0</v>
      </c>
      <c r="BL198" s="18" t="s">
        <v>90</v>
      </c>
      <c r="BM198" s="245" t="s">
        <v>997</v>
      </c>
    </row>
    <row r="199" s="2" customFormat="1" ht="24.15" customHeight="1">
      <c r="A199" s="39"/>
      <c r="B199" s="40"/>
      <c r="C199" s="235" t="s">
        <v>334</v>
      </c>
      <c r="D199" s="235" t="s">
        <v>166</v>
      </c>
      <c r="E199" s="236" t="s">
        <v>998</v>
      </c>
      <c r="F199" s="237" t="s">
        <v>999</v>
      </c>
      <c r="G199" s="238" t="s">
        <v>951</v>
      </c>
      <c r="H199" s="239">
        <v>2</v>
      </c>
      <c r="I199" s="240"/>
      <c r="J199" s="239">
        <f>ROUND(I199*H199,1)</f>
        <v>0</v>
      </c>
      <c r="K199" s="237" t="s">
        <v>1</v>
      </c>
      <c r="L199" s="45"/>
      <c r="M199" s="241" t="s">
        <v>1</v>
      </c>
      <c r="N199" s="242" t="s">
        <v>41</v>
      </c>
      <c r="O199" s="92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90</v>
      </c>
      <c r="AT199" s="245" t="s">
        <v>166</v>
      </c>
      <c r="AU199" s="245" t="s">
        <v>87</v>
      </c>
      <c r="AY199" s="18" t="s">
        <v>164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33</v>
      </c>
      <c r="BK199" s="246">
        <f>ROUND(I199*H199,1)</f>
        <v>0</v>
      </c>
      <c r="BL199" s="18" t="s">
        <v>90</v>
      </c>
      <c r="BM199" s="245" t="s">
        <v>1000</v>
      </c>
    </row>
    <row r="200" s="2" customFormat="1" ht="21.75" customHeight="1">
      <c r="A200" s="39"/>
      <c r="B200" s="40"/>
      <c r="C200" s="235" t="s">
        <v>339</v>
      </c>
      <c r="D200" s="235" t="s">
        <v>166</v>
      </c>
      <c r="E200" s="236" t="s">
        <v>1001</v>
      </c>
      <c r="F200" s="237" t="s">
        <v>1002</v>
      </c>
      <c r="G200" s="238" t="s">
        <v>951</v>
      </c>
      <c r="H200" s="239">
        <v>12</v>
      </c>
      <c r="I200" s="240"/>
      <c r="J200" s="239">
        <f>ROUND(I200*H200,1)</f>
        <v>0</v>
      </c>
      <c r="K200" s="237" t="s">
        <v>1</v>
      </c>
      <c r="L200" s="45"/>
      <c r="M200" s="241" t="s">
        <v>1</v>
      </c>
      <c r="N200" s="242" t="s">
        <v>41</v>
      </c>
      <c r="O200" s="92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5" t="s">
        <v>90</v>
      </c>
      <c r="AT200" s="245" t="s">
        <v>166</v>
      </c>
      <c r="AU200" s="245" t="s">
        <v>87</v>
      </c>
      <c r="AY200" s="18" t="s">
        <v>164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8" t="s">
        <v>33</v>
      </c>
      <c r="BK200" s="246">
        <f>ROUND(I200*H200,1)</f>
        <v>0</v>
      </c>
      <c r="BL200" s="18" t="s">
        <v>90</v>
      </c>
      <c r="BM200" s="245" t="s">
        <v>1003</v>
      </c>
    </row>
    <row r="201" s="2" customFormat="1" ht="55.5" customHeight="1">
      <c r="A201" s="39"/>
      <c r="B201" s="40"/>
      <c r="C201" s="235" t="s">
        <v>345</v>
      </c>
      <c r="D201" s="235" t="s">
        <v>166</v>
      </c>
      <c r="E201" s="236" t="s">
        <v>1004</v>
      </c>
      <c r="F201" s="237" t="s">
        <v>1005</v>
      </c>
      <c r="G201" s="238" t="s">
        <v>951</v>
      </c>
      <c r="H201" s="239">
        <v>4</v>
      </c>
      <c r="I201" s="240"/>
      <c r="J201" s="239">
        <f>ROUND(I201*H201,1)</f>
        <v>0</v>
      </c>
      <c r="K201" s="237" t="s">
        <v>1</v>
      </c>
      <c r="L201" s="45"/>
      <c r="M201" s="241" t="s">
        <v>1</v>
      </c>
      <c r="N201" s="242" t="s">
        <v>41</v>
      </c>
      <c r="O201" s="92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90</v>
      </c>
      <c r="AT201" s="245" t="s">
        <v>166</v>
      </c>
      <c r="AU201" s="245" t="s">
        <v>87</v>
      </c>
      <c r="AY201" s="18" t="s">
        <v>164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33</v>
      </c>
      <c r="BK201" s="246">
        <f>ROUND(I201*H201,1)</f>
        <v>0</v>
      </c>
      <c r="BL201" s="18" t="s">
        <v>90</v>
      </c>
      <c r="BM201" s="245" t="s">
        <v>1006</v>
      </c>
    </row>
    <row r="202" s="2" customFormat="1" ht="16.5" customHeight="1">
      <c r="A202" s="39"/>
      <c r="B202" s="40"/>
      <c r="C202" s="235" t="s">
        <v>349</v>
      </c>
      <c r="D202" s="235" t="s">
        <v>166</v>
      </c>
      <c r="E202" s="236" t="s">
        <v>1007</v>
      </c>
      <c r="F202" s="237" t="s">
        <v>1008</v>
      </c>
      <c r="G202" s="238" t="s">
        <v>951</v>
      </c>
      <c r="H202" s="239">
        <v>6</v>
      </c>
      <c r="I202" s="240"/>
      <c r="J202" s="239">
        <f>ROUND(I202*H202,1)</f>
        <v>0</v>
      </c>
      <c r="K202" s="237" t="s">
        <v>1</v>
      </c>
      <c r="L202" s="45"/>
      <c r="M202" s="241" t="s">
        <v>1</v>
      </c>
      <c r="N202" s="242" t="s">
        <v>41</v>
      </c>
      <c r="O202" s="92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5" t="s">
        <v>90</v>
      </c>
      <c r="AT202" s="245" t="s">
        <v>166</v>
      </c>
      <c r="AU202" s="245" t="s">
        <v>87</v>
      </c>
      <c r="AY202" s="18" t="s">
        <v>164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8" t="s">
        <v>33</v>
      </c>
      <c r="BK202" s="246">
        <f>ROUND(I202*H202,1)</f>
        <v>0</v>
      </c>
      <c r="BL202" s="18" t="s">
        <v>90</v>
      </c>
      <c r="BM202" s="245" t="s">
        <v>1009</v>
      </c>
    </row>
    <row r="203" s="2" customFormat="1" ht="16.5" customHeight="1">
      <c r="A203" s="39"/>
      <c r="B203" s="40"/>
      <c r="C203" s="235" t="s">
        <v>354</v>
      </c>
      <c r="D203" s="235" t="s">
        <v>166</v>
      </c>
      <c r="E203" s="236" t="s">
        <v>1010</v>
      </c>
      <c r="F203" s="237" t="s">
        <v>1011</v>
      </c>
      <c r="G203" s="238" t="s">
        <v>951</v>
      </c>
      <c r="H203" s="239">
        <v>80</v>
      </c>
      <c r="I203" s="240"/>
      <c r="J203" s="239">
        <f>ROUND(I203*H203,1)</f>
        <v>0</v>
      </c>
      <c r="K203" s="237" t="s">
        <v>1</v>
      </c>
      <c r="L203" s="45"/>
      <c r="M203" s="241" t="s">
        <v>1</v>
      </c>
      <c r="N203" s="242" t="s">
        <v>41</v>
      </c>
      <c r="O203" s="92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90</v>
      </c>
      <c r="AT203" s="245" t="s">
        <v>166</v>
      </c>
      <c r="AU203" s="245" t="s">
        <v>87</v>
      </c>
      <c r="AY203" s="18" t="s">
        <v>164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33</v>
      </c>
      <c r="BK203" s="246">
        <f>ROUND(I203*H203,1)</f>
        <v>0</v>
      </c>
      <c r="BL203" s="18" t="s">
        <v>90</v>
      </c>
      <c r="BM203" s="245" t="s">
        <v>1012</v>
      </c>
    </row>
    <row r="204" s="2" customFormat="1" ht="16.5" customHeight="1">
      <c r="A204" s="39"/>
      <c r="B204" s="40"/>
      <c r="C204" s="235" t="s">
        <v>359</v>
      </c>
      <c r="D204" s="235" t="s">
        <v>166</v>
      </c>
      <c r="E204" s="236" t="s">
        <v>1013</v>
      </c>
      <c r="F204" s="237" t="s">
        <v>1014</v>
      </c>
      <c r="G204" s="238" t="s">
        <v>951</v>
      </c>
      <c r="H204" s="239">
        <v>130</v>
      </c>
      <c r="I204" s="240"/>
      <c r="J204" s="239">
        <f>ROUND(I204*H204,1)</f>
        <v>0</v>
      </c>
      <c r="K204" s="237" t="s">
        <v>1</v>
      </c>
      <c r="L204" s="45"/>
      <c r="M204" s="241" t="s">
        <v>1</v>
      </c>
      <c r="N204" s="242" t="s">
        <v>41</v>
      </c>
      <c r="O204" s="92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5" t="s">
        <v>90</v>
      </c>
      <c r="AT204" s="245" t="s">
        <v>166</v>
      </c>
      <c r="AU204" s="245" t="s">
        <v>87</v>
      </c>
      <c r="AY204" s="18" t="s">
        <v>164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8" t="s">
        <v>33</v>
      </c>
      <c r="BK204" s="246">
        <f>ROUND(I204*H204,1)</f>
        <v>0</v>
      </c>
      <c r="BL204" s="18" t="s">
        <v>90</v>
      </c>
      <c r="BM204" s="245" t="s">
        <v>1015</v>
      </c>
    </row>
    <row r="205" s="2" customFormat="1" ht="16.5" customHeight="1">
      <c r="A205" s="39"/>
      <c r="B205" s="40"/>
      <c r="C205" s="235" t="s">
        <v>364</v>
      </c>
      <c r="D205" s="235" t="s">
        <v>166</v>
      </c>
      <c r="E205" s="236" t="s">
        <v>1016</v>
      </c>
      <c r="F205" s="237" t="s">
        <v>1017</v>
      </c>
      <c r="G205" s="238" t="s">
        <v>1018</v>
      </c>
      <c r="H205" s="239">
        <v>1</v>
      </c>
      <c r="I205" s="240"/>
      <c r="J205" s="239">
        <f>ROUND(I205*H205,1)</f>
        <v>0</v>
      </c>
      <c r="K205" s="237" t="s">
        <v>1</v>
      </c>
      <c r="L205" s="45"/>
      <c r="M205" s="241" t="s">
        <v>1</v>
      </c>
      <c r="N205" s="242" t="s">
        <v>41</v>
      </c>
      <c r="O205" s="92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90</v>
      </c>
      <c r="AT205" s="245" t="s">
        <v>166</v>
      </c>
      <c r="AU205" s="245" t="s">
        <v>87</v>
      </c>
      <c r="AY205" s="18" t="s">
        <v>164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33</v>
      </c>
      <c r="BK205" s="246">
        <f>ROUND(I205*H205,1)</f>
        <v>0</v>
      </c>
      <c r="BL205" s="18" t="s">
        <v>90</v>
      </c>
      <c r="BM205" s="245" t="s">
        <v>1019</v>
      </c>
    </row>
    <row r="206" s="12" customFormat="1" ht="20.88" customHeight="1">
      <c r="A206" s="12"/>
      <c r="B206" s="219"/>
      <c r="C206" s="220"/>
      <c r="D206" s="221" t="s">
        <v>75</v>
      </c>
      <c r="E206" s="233" t="s">
        <v>1020</v>
      </c>
      <c r="F206" s="233" t="s">
        <v>1021</v>
      </c>
      <c r="G206" s="220"/>
      <c r="H206" s="220"/>
      <c r="I206" s="223"/>
      <c r="J206" s="234">
        <f>BK206</f>
        <v>0</v>
      </c>
      <c r="K206" s="220"/>
      <c r="L206" s="225"/>
      <c r="M206" s="226"/>
      <c r="N206" s="227"/>
      <c r="O206" s="227"/>
      <c r="P206" s="228">
        <f>SUM(P207:P217)</f>
        <v>0</v>
      </c>
      <c r="Q206" s="227"/>
      <c r="R206" s="228">
        <f>SUM(R207:R217)</f>
        <v>0</v>
      </c>
      <c r="S206" s="227"/>
      <c r="T206" s="229">
        <f>SUM(T207:T217)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0" t="s">
        <v>33</v>
      </c>
      <c r="AT206" s="231" t="s">
        <v>75</v>
      </c>
      <c r="AU206" s="231" t="s">
        <v>84</v>
      </c>
      <c r="AY206" s="230" t="s">
        <v>164</v>
      </c>
      <c r="BK206" s="232">
        <f>SUM(BK207:BK217)</f>
        <v>0</v>
      </c>
    </row>
    <row r="207" s="2" customFormat="1" ht="16.5" customHeight="1">
      <c r="A207" s="39"/>
      <c r="B207" s="40"/>
      <c r="C207" s="235" t="s">
        <v>371</v>
      </c>
      <c r="D207" s="235" t="s">
        <v>166</v>
      </c>
      <c r="E207" s="236" t="s">
        <v>1022</v>
      </c>
      <c r="F207" s="237" t="s">
        <v>1023</v>
      </c>
      <c r="G207" s="238" t="s">
        <v>426</v>
      </c>
      <c r="H207" s="239">
        <v>5</v>
      </c>
      <c r="I207" s="240"/>
      <c r="J207" s="239">
        <f>ROUND(I207*H207,1)</f>
        <v>0</v>
      </c>
      <c r="K207" s="237" t="s">
        <v>1</v>
      </c>
      <c r="L207" s="45"/>
      <c r="M207" s="241" t="s">
        <v>1</v>
      </c>
      <c r="N207" s="242" t="s">
        <v>41</v>
      </c>
      <c r="O207" s="92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90</v>
      </c>
      <c r="AT207" s="245" t="s">
        <v>166</v>
      </c>
      <c r="AU207" s="245" t="s">
        <v>87</v>
      </c>
      <c r="AY207" s="18" t="s">
        <v>164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33</v>
      </c>
      <c r="BK207" s="246">
        <f>ROUND(I207*H207,1)</f>
        <v>0</v>
      </c>
      <c r="BL207" s="18" t="s">
        <v>90</v>
      </c>
      <c r="BM207" s="245" t="s">
        <v>1024</v>
      </c>
    </row>
    <row r="208" s="2" customFormat="1" ht="16.5" customHeight="1">
      <c r="A208" s="39"/>
      <c r="B208" s="40"/>
      <c r="C208" s="235" t="s">
        <v>376</v>
      </c>
      <c r="D208" s="235" t="s">
        <v>166</v>
      </c>
      <c r="E208" s="236" t="s">
        <v>1025</v>
      </c>
      <c r="F208" s="237" t="s">
        <v>1026</v>
      </c>
      <c r="G208" s="238" t="s">
        <v>426</v>
      </c>
      <c r="H208" s="239">
        <v>30</v>
      </c>
      <c r="I208" s="240"/>
      <c r="J208" s="239">
        <f>ROUND(I208*H208,1)</f>
        <v>0</v>
      </c>
      <c r="K208" s="237" t="s">
        <v>1</v>
      </c>
      <c r="L208" s="45"/>
      <c r="M208" s="241" t="s">
        <v>1</v>
      </c>
      <c r="N208" s="242" t="s">
        <v>41</v>
      </c>
      <c r="O208" s="92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5" t="s">
        <v>90</v>
      </c>
      <c r="AT208" s="245" t="s">
        <v>166</v>
      </c>
      <c r="AU208" s="245" t="s">
        <v>87</v>
      </c>
      <c r="AY208" s="18" t="s">
        <v>164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8" t="s">
        <v>33</v>
      </c>
      <c r="BK208" s="246">
        <f>ROUND(I208*H208,1)</f>
        <v>0</v>
      </c>
      <c r="BL208" s="18" t="s">
        <v>90</v>
      </c>
      <c r="BM208" s="245" t="s">
        <v>1027</v>
      </c>
    </row>
    <row r="209" s="2" customFormat="1" ht="16.5" customHeight="1">
      <c r="A209" s="39"/>
      <c r="B209" s="40"/>
      <c r="C209" s="235" t="s">
        <v>380</v>
      </c>
      <c r="D209" s="235" t="s">
        <v>166</v>
      </c>
      <c r="E209" s="236" t="s">
        <v>1028</v>
      </c>
      <c r="F209" s="237" t="s">
        <v>1029</v>
      </c>
      <c r="G209" s="238" t="s">
        <v>426</v>
      </c>
      <c r="H209" s="239">
        <v>4</v>
      </c>
      <c r="I209" s="240"/>
      <c r="J209" s="239">
        <f>ROUND(I209*H209,1)</f>
        <v>0</v>
      </c>
      <c r="K209" s="237" t="s">
        <v>1</v>
      </c>
      <c r="L209" s="45"/>
      <c r="M209" s="241" t="s">
        <v>1</v>
      </c>
      <c r="N209" s="242" t="s">
        <v>41</v>
      </c>
      <c r="O209" s="92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5" t="s">
        <v>90</v>
      </c>
      <c r="AT209" s="245" t="s">
        <v>166</v>
      </c>
      <c r="AU209" s="245" t="s">
        <v>87</v>
      </c>
      <c r="AY209" s="18" t="s">
        <v>164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8" t="s">
        <v>33</v>
      </c>
      <c r="BK209" s="246">
        <f>ROUND(I209*H209,1)</f>
        <v>0</v>
      </c>
      <c r="BL209" s="18" t="s">
        <v>90</v>
      </c>
      <c r="BM209" s="245" t="s">
        <v>1030</v>
      </c>
    </row>
    <row r="210" s="2" customFormat="1" ht="16.5" customHeight="1">
      <c r="A210" s="39"/>
      <c r="B210" s="40"/>
      <c r="C210" s="235" t="s">
        <v>385</v>
      </c>
      <c r="D210" s="235" t="s">
        <v>166</v>
      </c>
      <c r="E210" s="236" t="s">
        <v>1031</v>
      </c>
      <c r="F210" s="237" t="s">
        <v>1032</v>
      </c>
      <c r="G210" s="238" t="s">
        <v>951</v>
      </c>
      <c r="H210" s="239">
        <v>4</v>
      </c>
      <c r="I210" s="240"/>
      <c r="J210" s="239">
        <f>ROUND(I210*H210,1)</f>
        <v>0</v>
      </c>
      <c r="K210" s="237" t="s">
        <v>1</v>
      </c>
      <c r="L210" s="45"/>
      <c r="M210" s="241" t="s">
        <v>1</v>
      </c>
      <c r="N210" s="242" t="s">
        <v>41</v>
      </c>
      <c r="O210" s="92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5" t="s">
        <v>90</v>
      </c>
      <c r="AT210" s="245" t="s">
        <v>166</v>
      </c>
      <c r="AU210" s="245" t="s">
        <v>87</v>
      </c>
      <c r="AY210" s="18" t="s">
        <v>164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8" t="s">
        <v>33</v>
      </c>
      <c r="BK210" s="246">
        <f>ROUND(I210*H210,1)</f>
        <v>0</v>
      </c>
      <c r="BL210" s="18" t="s">
        <v>90</v>
      </c>
      <c r="BM210" s="245" t="s">
        <v>1033</v>
      </c>
    </row>
    <row r="211" s="2" customFormat="1" ht="16.5" customHeight="1">
      <c r="A211" s="39"/>
      <c r="B211" s="40"/>
      <c r="C211" s="235" t="s">
        <v>389</v>
      </c>
      <c r="D211" s="235" t="s">
        <v>166</v>
      </c>
      <c r="E211" s="236" t="s">
        <v>1034</v>
      </c>
      <c r="F211" s="237" t="s">
        <v>1035</v>
      </c>
      <c r="G211" s="238" t="s">
        <v>951</v>
      </c>
      <c r="H211" s="239">
        <v>3</v>
      </c>
      <c r="I211" s="240"/>
      <c r="J211" s="239">
        <f>ROUND(I211*H211,1)</f>
        <v>0</v>
      </c>
      <c r="K211" s="237" t="s">
        <v>1</v>
      </c>
      <c r="L211" s="45"/>
      <c r="M211" s="241" t="s">
        <v>1</v>
      </c>
      <c r="N211" s="242" t="s">
        <v>41</v>
      </c>
      <c r="O211" s="92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5" t="s">
        <v>90</v>
      </c>
      <c r="AT211" s="245" t="s">
        <v>166</v>
      </c>
      <c r="AU211" s="245" t="s">
        <v>87</v>
      </c>
      <c r="AY211" s="18" t="s">
        <v>164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8" t="s">
        <v>33</v>
      </c>
      <c r="BK211" s="246">
        <f>ROUND(I211*H211,1)</f>
        <v>0</v>
      </c>
      <c r="BL211" s="18" t="s">
        <v>90</v>
      </c>
      <c r="BM211" s="245" t="s">
        <v>1036</v>
      </c>
    </row>
    <row r="212" s="2" customFormat="1" ht="16.5" customHeight="1">
      <c r="A212" s="39"/>
      <c r="B212" s="40"/>
      <c r="C212" s="235" t="s">
        <v>397</v>
      </c>
      <c r="D212" s="235" t="s">
        <v>166</v>
      </c>
      <c r="E212" s="236" t="s">
        <v>1037</v>
      </c>
      <c r="F212" s="237" t="s">
        <v>1038</v>
      </c>
      <c r="G212" s="238" t="s">
        <v>951</v>
      </c>
      <c r="H212" s="239">
        <v>20</v>
      </c>
      <c r="I212" s="240"/>
      <c r="J212" s="239">
        <f>ROUND(I212*H212,1)</f>
        <v>0</v>
      </c>
      <c r="K212" s="237" t="s">
        <v>1</v>
      </c>
      <c r="L212" s="45"/>
      <c r="M212" s="241" t="s">
        <v>1</v>
      </c>
      <c r="N212" s="242" t="s">
        <v>41</v>
      </c>
      <c r="O212" s="92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5" t="s">
        <v>90</v>
      </c>
      <c r="AT212" s="245" t="s">
        <v>166</v>
      </c>
      <c r="AU212" s="245" t="s">
        <v>87</v>
      </c>
      <c r="AY212" s="18" t="s">
        <v>164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8" t="s">
        <v>33</v>
      </c>
      <c r="BK212" s="246">
        <f>ROUND(I212*H212,1)</f>
        <v>0</v>
      </c>
      <c r="BL212" s="18" t="s">
        <v>90</v>
      </c>
      <c r="BM212" s="245" t="s">
        <v>1039</v>
      </c>
    </row>
    <row r="213" s="2" customFormat="1" ht="16.5" customHeight="1">
      <c r="A213" s="39"/>
      <c r="B213" s="40"/>
      <c r="C213" s="235" t="s">
        <v>405</v>
      </c>
      <c r="D213" s="235" t="s">
        <v>166</v>
      </c>
      <c r="E213" s="236" t="s">
        <v>1040</v>
      </c>
      <c r="F213" s="237" t="s">
        <v>1041</v>
      </c>
      <c r="G213" s="238" t="s">
        <v>951</v>
      </c>
      <c r="H213" s="239">
        <v>3</v>
      </c>
      <c r="I213" s="240"/>
      <c r="J213" s="239">
        <f>ROUND(I213*H213,1)</f>
        <v>0</v>
      </c>
      <c r="K213" s="237" t="s">
        <v>1</v>
      </c>
      <c r="L213" s="45"/>
      <c r="M213" s="241" t="s">
        <v>1</v>
      </c>
      <c r="N213" s="242" t="s">
        <v>41</v>
      </c>
      <c r="O213" s="92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5" t="s">
        <v>90</v>
      </c>
      <c r="AT213" s="245" t="s">
        <v>166</v>
      </c>
      <c r="AU213" s="245" t="s">
        <v>87</v>
      </c>
      <c r="AY213" s="18" t="s">
        <v>164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8" t="s">
        <v>33</v>
      </c>
      <c r="BK213" s="246">
        <f>ROUND(I213*H213,1)</f>
        <v>0</v>
      </c>
      <c r="BL213" s="18" t="s">
        <v>90</v>
      </c>
      <c r="BM213" s="245" t="s">
        <v>1042</v>
      </c>
    </row>
    <row r="214" s="2" customFormat="1" ht="16.5" customHeight="1">
      <c r="A214" s="39"/>
      <c r="B214" s="40"/>
      <c r="C214" s="235" t="s">
        <v>410</v>
      </c>
      <c r="D214" s="235" t="s">
        <v>166</v>
      </c>
      <c r="E214" s="236" t="s">
        <v>1043</v>
      </c>
      <c r="F214" s="237" t="s">
        <v>1044</v>
      </c>
      <c r="G214" s="238" t="s">
        <v>951</v>
      </c>
      <c r="H214" s="239">
        <v>3</v>
      </c>
      <c r="I214" s="240"/>
      <c r="J214" s="239">
        <f>ROUND(I214*H214,1)</f>
        <v>0</v>
      </c>
      <c r="K214" s="237" t="s">
        <v>1</v>
      </c>
      <c r="L214" s="45"/>
      <c r="M214" s="241" t="s">
        <v>1</v>
      </c>
      <c r="N214" s="242" t="s">
        <v>41</v>
      </c>
      <c r="O214" s="92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5" t="s">
        <v>90</v>
      </c>
      <c r="AT214" s="245" t="s">
        <v>166</v>
      </c>
      <c r="AU214" s="245" t="s">
        <v>87</v>
      </c>
      <c r="AY214" s="18" t="s">
        <v>164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8" t="s">
        <v>33</v>
      </c>
      <c r="BK214" s="246">
        <f>ROUND(I214*H214,1)</f>
        <v>0</v>
      </c>
      <c r="BL214" s="18" t="s">
        <v>90</v>
      </c>
      <c r="BM214" s="245" t="s">
        <v>1045</v>
      </c>
    </row>
    <row r="215" s="2" customFormat="1" ht="16.5" customHeight="1">
      <c r="A215" s="39"/>
      <c r="B215" s="40"/>
      <c r="C215" s="235" t="s">
        <v>415</v>
      </c>
      <c r="D215" s="235" t="s">
        <v>166</v>
      </c>
      <c r="E215" s="236" t="s">
        <v>1046</v>
      </c>
      <c r="F215" s="237" t="s">
        <v>1047</v>
      </c>
      <c r="G215" s="238" t="s">
        <v>951</v>
      </c>
      <c r="H215" s="239">
        <v>3</v>
      </c>
      <c r="I215" s="240"/>
      <c r="J215" s="239">
        <f>ROUND(I215*H215,1)</f>
        <v>0</v>
      </c>
      <c r="K215" s="237" t="s">
        <v>1</v>
      </c>
      <c r="L215" s="45"/>
      <c r="M215" s="241" t="s">
        <v>1</v>
      </c>
      <c r="N215" s="242" t="s">
        <v>41</v>
      </c>
      <c r="O215" s="92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5" t="s">
        <v>90</v>
      </c>
      <c r="AT215" s="245" t="s">
        <v>166</v>
      </c>
      <c r="AU215" s="245" t="s">
        <v>87</v>
      </c>
      <c r="AY215" s="18" t="s">
        <v>164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8" t="s">
        <v>33</v>
      </c>
      <c r="BK215" s="246">
        <f>ROUND(I215*H215,1)</f>
        <v>0</v>
      </c>
      <c r="BL215" s="18" t="s">
        <v>90</v>
      </c>
      <c r="BM215" s="245" t="s">
        <v>1048</v>
      </c>
    </row>
    <row r="216" s="2" customFormat="1" ht="21.75" customHeight="1">
      <c r="A216" s="39"/>
      <c r="B216" s="40"/>
      <c r="C216" s="235" t="s">
        <v>420</v>
      </c>
      <c r="D216" s="235" t="s">
        <v>166</v>
      </c>
      <c r="E216" s="236" t="s">
        <v>1049</v>
      </c>
      <c r="F216" s="237" t="s">
        <v>1050</v>
      </c>
      <c r="G216" s="238" t="s">
        <v>951</v>
      </c>
      <c r="H216" s="239">
        <v>1</v>
      </c>
      <c r="I216" s="240"/>
      <c r="J216" s="239">
        <f>ROUND(I216*H216,1)</f>
        <v>0</v>
      </c>
      <c r="K216" s="237" t="s">
        <v>1</v>
      </c>
      <c r="L216" s="45"/>
      <c r="M216" s="241" t="s">
        <v>1</v>
      </c>
      <c r="N216" s="242" t="s">
        <v>41</v>
      </c>
      <c r="O216" s="92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5" t="s">
        <v>90</v>
      </c>
      <c r="AT216" s="245" t="s">
        <v>166</v>
      </c>
      <c r="AU216" s="245" t="s">
        <v>87</v>
      </c>
      <c r="AY216" s="18" t="s">
        <v>164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8" t="s">
        <v>33</v>
      </c>
      <c r="BK216" s="246">
        <f>ROUND(I216*H216,1)</f>
        <v>0</v>
      </c>
      <c r="BL216" s="18" t="s">
        <v>90</v>
      </c>
      <c r="BM216" s="245" t="s">
        <v>1051</v>
      </c>
    </row>
    <row r="217" s="2" customFormat="1" ht="16.5" customHeight="1">
      <c r="A217" s="39"/>
      <c r="B217" s="40"/>
      <c r="C217" s="235" t="s">
        <v>425</v>
      </c>
      <c r="D217" s="235" t="s">
        <v>166</v>
      </c>
      <c r="E217" s="236" t="s">
        <v>1052</v>
      </c>
      <c r="F217" s="237" t="s">
        <v>1053</v>
      </c>
      <c r="G217" s="238" t="s">
        <v>951</v>
      </c>
      <c r="H217" s="239">
        <v>1</v>
      </c>
      <c r="I217" s="240"/>
      <c r="J217" s="239">
        <f>ROUND(I217*H217,1)</f>
        <v>0</v>
      </c>
      <c r="K217" s="237" t="s">
        <v>1</v>
      </c>
      <c r="L217" s="45"/>
      <c r="M217" s="241" t="s">
        <v>1</v>
      </c>
      <c r="N217" s="242" t="s">
        <v>41</v>
      </c>
      <c r="O217" s="92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5" t="s">
        <v>90</v>
      </c>
      <c r="AT217" s="245" t="s">
        <v>166</v>
      </c>
      <c r="AU217" s="245" t="s">
        <v>87</v>
      </c>
      <c r="AY217" s="18" t="s">
        <v>164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8" t="s">
        <v>33</v>
      </c>
      <c r="BK217" s="246">
        <f>ROUND(I217*H217,1)</f>
        <v>0</v>
      </c>
      <c r="BL217" s="18" t="s">
        <v>90</v>
      </c>
      <c r="BM217" s="245" t="s">
        <v>1054</v>
      </c>
    </row>
    <row r="218" s="12" customFormat="1" ht="20.88" customHeight="1">
      <c r="A218" s="12"/>
      <c r="B218" s="219"/>
      <c r="C218" s="220"/>
      <c r="D218" s="221" t="s">
        <v>75</v>
      </c>
      <c r="E218" s="233" t="s">
        <v>1055</v>
      </c>
      <c r="F218" s="233" t="s">
        <v>1056</v>
      </c>
      <c r="G218" s="220"/>
      <c r="H218" s="220"/>
      <c r="I218" s="223"/>
      <c r="J218" s="234">
        <f>BK218</f>
        <v>0</v>
      </c>
      <c r="K218" s="220"/>
      <c r="L218" s="225"/>
      <c r="M218" s="226"/>
      <c r="N218" s="227"/>
      <c r="O218" s="227"/>
      <c r="P218" s="228">
        <f>SUM(P219:P224)</f>
        <v>0</v>
      </c>
      <c r="Q218" s="227"/>
      <c r="R218" s="228">
        <f>SUM(R219:R224)</f>
        <v>0</v>
      </c>
      <c r="S218" s="227"/>
      <c r="T218" s="229">
        <f>SUM(T219:T224)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0" t="s">
        <v>33</v>
      </c>
      <c r="AT218" s="231" t="s">
        <v>75</v>
      </c>
      <c r="AU218" s="231" t="s">
        <v>84</v>
      </c>
      <c r="AY218" s="230" t="s">
        <v>164</v>
      </c>
      <c r="BK218" s="232">
        <f>SUM(BK219:BK224)</f>
        <v>0</v>
      </c>
    </row>
    <row r="219" s="2" customFormat="1" ht="44.25" customHeight="1">
      <c r="A219" s="39"/>
      <c r="B219" s="40"/>
      <c r="C219" s="235" t="s">
        <v>430</v>
      </c>
      <c r="D219" s="235" t="s">
        <v>166</v>
      </c>
      <c r="E219" s="236" t="s">
        <v>1057</v>
      </c>
      <c r="F219" s="237" t="s">
        <v>1058</v>
      </c>
      <c r="G219" s="238" t="s">
        <v>951</v>
      </c>
      <c r="H219" s="239">
        <v>39</v>
      </c>
      <c r="I219" s="240"/>
      <c r="J219" s="239">
        <f>ROUND(I219*H219,1)</f>
        <v>0</v>
      </c>
      <c r="K219" s="237" t="s">
        <v>1</v>
      </c>
      <c r="L219" s="45"/>
      <c r="M219" s="241" t="s">
        <v>1</v>
      </c>
      <c r="N219" s="242" t="s">
        <v>41</v>
      </c>
      <c r="O219" s="92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5" t="s">
        <v>90</v>
      </c>
      <c r="AT219" s="245" t="s">
        <v>166</v>
      </c>
      <c r="AU219" s="245" t="s">
        <v>87</v>
      </c>
      <c r="AY219" s="18" t="s">
        <v>164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8" t="s">
        <v>33</v>
      </c>
      <c r="BK219" s="246">
        <f>ROUND(I219*H219,1)</f>
        <v>0</v>
      </c>
      <c r="BL219" s="18" t="s">
        <v>90</v>
      </c>
      <c r="BM219" s="245" t="s">
        <v>1059</v>
      </c>
    </row>
    <row r="220" s="2" customFormat="1" ht="37.8" customHeight="1">
      <c r="A220" s="39"/>
      <c r="B220" s="40"/>
      <c r="C220" s="235" t="s">
        <v>436</v>
      </c>
      <c r="D220" s="235" t="s">
        <v>166</v>
      </c>
      <c r="E220" s="236" t="s">
        <v>1060</v>
      </c>
      <c r="F220" s="237" t="s">
        <v>1061</v>
      </c>
      <c r="G220" s="238" t="s">
        <v>951</v>
      </c>
      <c r="H220" s="239">
        <v>11</v>
      </c>
      <c r="I220" s="240"/>
      <c r="J220" s="239">
        <f>ROUND(I220*H220,1)</f>
        <v>0</v>
      </c>
      <c r="K220" s="237" t="s">
        <v>1</v>
      </c>
      <c r="L220" s="45"/>
      <c r="M220" s="241" t="s">
        <v>1</v>
      </c>
      <c r="N220" s="242" t="s">
        <v>41</v>
      </c>
      <c r="O220" s="92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90</v>
      </c>
      <c r="AT220" s="245" t="s">
        <v>166</v>
      </c>
      <c r="AU220" s="245" t="s">
        <v>87</v>
      </c>
      <c r="AY220" s="18" t="s">
        <v>164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33</v>
      </c>
      <c r="BK220" s="246">
        <f>ROUND(I220*H220,1)</f>
        <v>0</v>
      </c>
      <c r="BL220" s="18" t="s">
        <v>90</v>
      </c>
      <c r="BM220" s="245" t="s">
        <v>1062</v>
      </c>
    </row>
    <row r="221" s="2" customFormat="1" ht="21.75" customHeight="1">
      <c r="A221" s="39"/>
      <c r="B221" s="40"/>
      <c r="C221" s="235" t="s">
        <v>441</v>
      </c>
      <c r="D221" s="235" t="s">
        <v>166</v>
      </c>
      <c r="E221" s="236" t="s">
        <v>1063</v>
      </c>
      <c r="F221" s="237" t="s">
        <v>1064</v>
      </c>
      <c r="G221" s="238" t="s">
        <v>951</v>
      </c>
      <c r="H221" s="239">
        <v>1</v>
      </c>
      <c r="I221" s="240"/>
      <c r="J221" s="239">
        <f>ROUND(I221*H221,1)</f>
        <v>0</v>
      </c>
      <c r="K221" s="237" t="s">
        <v>1</v>
      </c>
      <c r="L221" s="45"/>
      <c r="M221" s="241" t="s">
        <v>1</v>
      </c>
      <c r="N221" s="242" t="s">
        <v>41</v>
      </c>
      <c r="O221" s="92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5" t="s">
        <v>90</v>
      </c>
      <c r="AT221" s="245" t="s">
        <v>166</v>
      </c>
      <c r="AU221" s="245" t="s">
        <v>87</v>
      </c>
      <c r="AY221" s="18" t="s">
        <v>164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8" t="s">
        <v>33</v>
      </c>
      <c r="BK221" s="246">
        <f>ROUND(I221*H221,1)</f>
        <v>0</v>
      </c>
      <c r="BL221" s="18" t="s">
        <v>90</v>
      </c>
      <c r="BM221" s="245" t="s">
        <v>1065</v>
      </c>
    </row>
    <row r="222" s="2" customFormat="1" ht="44.25" customHeight="1">
      <c r="A222" s="39"/>
      <c r="B222" s="40"/>
      <c r="C222" s="235" t="s">
        <v>448</v>
      </c>
      <c r="D222" s="235" t="s">
        <v>166</v>
      </c>
      <c r="E222" s="236" t="s">
        <v>1066</v>
      </c>
      <c r="F222" s="237" t="s">
        <v>1067</v>
      </c>
      <c r="G222" s="238" t="s">
        <v>951</v>
      </c>
      <c r="H222" s="239">
        <v>13</v>
      </c>
      <c r="I222" s="240"/>
      <c r="J222" s="239">
        <f>ROUND(I222*H222,1)</f>
        <v>0</v>
      </c>
      <c r="K222" s="237" t="s">
        <v>1</v>
      </c>
      <c r="L222" s="45"/>
      <c r="M222" s="241" t="s">
        <v>1</v>
      </c>
      <c r="N222" s="242" t="s">
        <v>41</v>
      </c>
      <c r="O222" s="92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5" t="s">
        <v>90</v>
      </c>
      <c r="AT222" s="245" t="s">
        <v>166</v>
      </c>
      <c r="AU222" s="245" t="s">
        <v>87</v>
      </c>
      <c r="AY222" s="18" t="s">
        <v>164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8" t="s">
        <v>33</v>
      </c>
      <c r="BK222" s="246">
        <f>ROUND(I222*H222,1)</f>
        <v>0</v>
      </c>
      <c r="BL222" s="18" t="s">
        <v>90</v>
      </c>
      <c r="BM222" s="245" t="s">
        <v>1068</v>
      </c>
    </row>
    <row r="223" s="2" customFormat="1" ht="44.25" customHeight="1">
      <c r="A223" s="39"/>
      <c r="B223" s="40"/>
      <c r="C223" s="235" t="s">
        <v>452</v>
      </c>
      <c r="D223" s="235" t="s">
        <v>166</v>
      </c>
      <c r="E223" s="236" t="s">
        <v>1069</v>
      </c>
      <c r="F223" s="237" t="s">
        <v>1070</v>
      </c>
      <c r="G223" s="238" t="s">
        <v>951</v>
      </c>
      <c r="H223" s="239">
        <v>2</v>
      </c>
      <c r="I223" s="240"/>
      <c r="J223" s="239">
        <f>ROUND(I223*H223,1)</f>
        <v>0</v>
      </c>
      <c r="K223" s="237" t="s">
        <v>1</v>
      </c>
      <c r="L223" s="45"/>
      <c r="M223" s="241" t="s">
        <v>1</v>
      </c>
      <c r="N223" s="242" t="s">
        <v>41</v>
      </c>
      <c r="O223" s="92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5" t="s">
        <v>90</v>
      </c>
      <c r="AT223" s="245" t="s">
        <v>166</v>
      </c>
      <c r="AU223" s="245" t="s">
        <v>87</v>
      </c>
      <c r="AY223" s="18" t="s">
        <v>164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8" t="s">
        <v>33</v>
      </c>
      <c r="BK223" s="246">
        <f>ROUND(I223*H223,1)</f>
        <v>0</v>
      </c>
      <c r="BL223" s="18" t="s">
        <v>90</v>
      </c>
      <c r="BM223" s="245" t="s">
        <v>1071</v>
      </c>
    </row>
    <row r="224" s="2" customFormat="1" ht="24.15" customHeight="1">
      <c r="A224" s="39"/>
      <c r="B224" s="40"/>
      <c r="C224" s="235" t="s">
        <v>456</v>
      </c>
      <c r="D224" s="235" t="s">
        <v>166</v>
      </c>
      <c r="E224" s="236" t="s">
        <v>1072</v>
      </c>
      <c r="F224" s="237" t="s">
        <v>1073</v>
      </c>
      <c r="G224" s="238" t="s">
        <v>951</v>
      </c>
      <c r="H224" s="239">
        <v>1</v>
      </c>
      <c r="I224" s="240"/>
      <c r="J224" s="239">
        <f>ROUND(I224*H224,1)</f>
        <v>0</v>
      </c>
      <c r="K224" s="237" t="s">
        <v>1</v>
      </c>
      <c r="L224" s="45"/>
      <c r="M224" s="241" t="s">
        <v>1</v>
      </c>
      <c r="N224" s="242" t="s">
        <v>41</v>
      </c>
      <c r="O224" s="92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5" t="s">
        <v>90</v>
      </c>
      <c r="AT224" s="245" t="s">
        <v>166</v>
      </c>
      <c r="AU224" s="245" t="s">
        <v>87</v>
      </c>
      <c r="AY224" s="18" t="s">
        <v>164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8" t="s">
        <v>33</v>
      </c>
      <c r="BK224" s="246">
        <f>ROUND(I224*H224,1)</f>
        <v>0</v>
      </c>
      <c r="BL224" s="18" t="s">
        <v>90</v>
      </c>
      <c r="BM224" s="245" t="s">
        <v>1074</v>
      </c>
    </row>
    <row r="225" s="12" customFormat="1" ht="20.88" customHeight="1">
      <c r="A225" s="12"/>
      <c r="B225" s="219"/>
      <c r="C225" s="220"/>
      <c r="D225" s="221" t="s">
        <v>75</v>
      </c>
      <c r="E225" s="233" t="s">
        <v>1075</v>
      </c>
      <c r="F225" s="233" t="s">
        <v>1076</v>
      </c>
      <c r="G225" s="220"/>
      <c r="H225" s="220"/>
      <c r="I225" s="223"/>
      <c r="J225" s="234">
        <f>BK225</f>
        <v>0</v>
      </c>
      <c r="K225" s="220"/>
      <c r="L225" s="225"/>
      <c r="M225" s="226"/>
      <c r="N225" s="227"/>
      <c r="O225" s="227"/>
      <c r="P225" s="228">
        <f>SUM(P226:P231)</f>
        <v>0</v>
      </c>
      <c r="Q225" s="227"/>
      <c r="R225" s="228">
        <f>SUM(R226:R231)</f>
        <v>0</v>
      </c>
      <c r="S225" s="227"/>
      <c r="T225" s="229">
        <f>SUM(T226:T231)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33</v>
      </c>
      <c r="AT225" s="231" t="s">
        <v>75</v>
      </c>
      <c r="AU225" s="231" t="s">
        <v>84</v>
      </c>
      <c r="AY225" s="230" t="s">
        <v>164</v>
      </c>
      <c r="BK225" s="232">
        <f>SUM(BK226:BK231)</f>
        <v>0</v>
      </c>
    </row>
    <row r="226" s="2" customFormat="1" ht="24.15" customHeight="1">
      <c r="A226" s="39"/>
      <c r="B226" s="40"/>
      <c r="C226" s="235" t="s">
        <v>459</v>
      </c>
      <c r="D226" s="235" t="s">
        <v>166</v>
      </c>
      <c r="E226" s="236" t="s">
        <v>1077</v>
      </c>
      <c r="F226" s="237" t="s">
        <v>1078</v>
      </c>
      <c r="G226" s="238" t="s">
        <v>1018</v>
      </c>
      <c r="H226" s="239">
        <v>1</v>
      </c>
      <c r="I226" s="240"/>
      <c r="J226" s="239">
        <f>ROUND(I226*H226,1)</f>
        <v>0</v>
      </c>
      <c r="K226" s="237" t="s">
        <v>1</v>
      </c>
      <c r="L226" s="45"/>
      <c r="M226" s="241" t="s">
        <v>1</v>
      </c>
      <c r="N226" s="242" t="s">
        <v>41</v>
      </c>
      <c r="O226" s="92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5" t="s">
        <v>90</v>
      </c>
      <c r="AT226" s="245" t="s">
        <v>166</v>
      </c>
      <c r="AU226" s="245" t="s">
        <v>87</v>
      </c>
      <c r="AY226" s="18" t="s">
        <v>164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8" t="s">
        <v>33</v>
      </c>
      <c r="BK226" s="246">
        <f>ROUND(I226*H226,1)</f>
        <v>0</v>
      </c>
      <c r="BL226" s="18" t="s">
        <v>90</v>
      </c>
      <c r="BM226" s="245" t="s">
        <v>1079</v>
      </c>
    </row>
    <row r="227" s="2" customFormat="1" ht="16.5" customHeight="1">
      <c r="A227" s="39"/>
      <c r="B227" s="40"/>
      <c r="C227" s="235" t="s">
        <v>463</v>
      </c>
      <c r="D227" s="235" t="s">
        <v>166</v>
      </c>
      <c r="E227" s="236" t="s">
        <v>1080</v>
      </c>
      <c r="F227" s="237" t="s">
        <v>1081</v>
      </c>
      <c r="G227" s="238" t="s">
        <v>951</v>
      </c>
      <c r="H227" s="239">
        <v>54</v>
      </c>
      <c r="I227" s="240"/>
      <c r="J227" s="239">
        <f>ROUND(I227*H227,1)</f>
        <v>0</v>
      </c>
      <c r="K227" s="237" t="s">
        <v>1</v>
      </c>
      <c r="L227" s="45"/>
      <c r="M227" s="241" t="s">
        <v>1</v>
      </c>
      <c r="N227" s="242" t="s">
        <v>41</v>
      </c>
      <c r="O227" s="92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5" t="s">
        <v>90</v>
      </c>
      <c r="AT227" s="245" t="s">
        <v>166</v>
      </c>
      <c r="AU227" s="245" t="s">
        <v>87</v>
      </c>
      <c r="AY227" s="18" t="s">
        <v>164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8" t="s">
        <v>33</v>
      </c>
      <c r="BK227" s="246">
        <f>ROUND(I227*H227,1)</f>
        <v>0</v>
      </c>
      <c r="BL227" s="18" t="s">
        <v>90</v>
      </c>
      <c r="BM227" s="245" t="s">
        <v>1082</v>
      </c>
    </row>
    <row r="228" s="2" customFormat="1" ht="16.5" customHeight="1">
      <c r="A228" s="39"/>
      <c r="B228" s="40"/>
      <c r="C228" s="235" t="s">
        <v>467</v>
      </c>
      <c r="D228" s="235" t="s">
        <v>166</v>
      </c>
      <c r="E228" s="236" t="s">
        <v>1083</v>
      </c>
      <c r="F228" s="237" t="s">
        <v>1084</v>
      </c>
      <c r="G228" s="238" t="s">
        <v>951</v>
      </c>
      <c r="H228" s="239">
        <v>11</v>
      </c>
      <c r="I228" s="240"/>
      <c r="J228" s="239">
        <f>ROUND(I228*H228,1)</f>
        <v>0</v>
      </c>
      <c r="K228" s="237" t="s">
        <v>1</v>
      </c>
      <c r="L228" s="45"/>
      <c r="M228" s="241" t="s">
        <v>1</v>
      </c>
      <c r="N228" s="242" t="s">
        <v>41</v>
      </c>
      <c r="O228" s="92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5" t="s">
        <v>90</v>
      </c>
      <c r="AT228" s="245" t="s">
        <v>166</v>
      </c>
      <c r="AU228" s="245" t="s">
        <v>87</v>
      </c>
      <c r="AY228" s="18" t="s">
        <v>164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8" t="s">
        <v>33</v>
      </c>
      <c r="BK228" s="246">
        <f>ROUND(I228*H228,1)</f>
        <v>0</v>
      </c>
      <c r="BL228" s="18" t="s">
        <v>90</v>
      </c>
      <c r="BM228" s="245" t="s">
        <v>1085</v>
      </c>
    </row>
    <row r="229" s="2" customFormat="1" ht="16.5" customHeight="1">
      <c r="A229" s="39"/>
      <c r="B229" s="40"/>
      <c r="C229" s="235" t="s">
        <v>470</v>
      </c>
      <c r="D229" s="235" t="s">
        <v>166</v>
      </c>
      <c r="E229" s="236" t="s">
        <v>1086</v>
      </c>
      <c r="F229" s="237" t="s">
        <v>1087</v>
      </c>
      <c r="G229" s="238" t="s">
        <v>951</v>
      </c>
      <c r="H229" s="239">
        <v>1</v>
      </c>
      <c r="I229" s="240"/>
      <c r="J229" s="239">
        <f>ROUND(I229*H229,1)</f>
        <v>0</v>
      </c>
      <c r="K229" s="237" t="s">
        <v>1</v>
      </c>
      <c r="L229" s="45"/>
      <c r="M229" s="241" t="s">
        <v>1</v>
      </c>
      <c r="N229" s="242" t="s">
        <v>41</v>
      </c>
      <c r="O229" s="92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5" t="s">
        <v>90</v>
      </c>
      <c r="AT229" s="245" t="s">
        <v>166</v>
      </c>
      <c r="AU229" s="245" t="s">
        <v>87</v>
      </c>
      <c r="AY229" s="18" t="s">
        <v>164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8" t="s">
        <v>33</v>
      </c>
      <c r="BK229" s="246">
        <f>ROUND(I229*H229,1)</f>
        <v>0</v>
      </c>
      <c r="BL229" s="18" t="s">
        <v>90</v>
      </c>
      <c r="BM229" s="245" t="s">
        <v>1088</v>
      </c>
    </row>
    <row r="230" s="2" customFormat="1" ht="16.5" customHeight="1">
      <c r="A230" s="39"/>
      <c r="B230" s="40"/>
      <c r="C230" s="235" t="s">
        <v>475</v>
      </c>
      <c r="D230" s="235" t="s">
        <v>166</v>
      </c>
      <c r="E230" s="236" t="s">
        <v>1089</v>
      </c>
      <c r="F230" s="237" t="s">
        <v>1090</v>
      </c>
      <c r="G230" s="238" t="s">
        <v>1018</v>
      </c>
      <c r="H230" s="239">
        <v>1</v>
      </c>
      <c r="I230" s="240"/>
      <c r="J230" s="239">
        <f>ROUND(I230*H230,1)</f>
        <v>0</v>
      </c>
      <c r="K230" s="237" t="s">
        <v>1</v>
      </c>
      <c r="L230" s="45"/>
      <c r="M230" s="241" t="s">
        <v>1</v>
      </c>
      <c r="N230" s="242" t="s">
        <v>41</v>
      </c>
      <c r="O230" s="92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5" t="s">
        <v>90</v>
      </c>
      <c r="AT230" s="245" t="s">
        <v>166</v>
      </c>
      <c r="AU230" s="245" t="s">
        <v>87</v>
      </c>
      <c r="AY230" s="18" t="s">
        <v>164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8" t="s">
        <v>33</v>
      </c>
      <c r="BK230" s="246">
        <f>ROUND(I230*H230,1)</f>
        <v>0</v>
      </c>
      <c r="BL230" s="18" t="s">
        <v>90</v>
      </c>
      <c r="BM230" s="245" t="s">
        <v>1091</v>
      </c>
    </row>
    <row r="231" s="2" customFormat="1" ht="16.5" customHeight="1">
      <c r="A231" s="39"/>
      <c r="B231" s="40"/>
      <c r="C231" s="235" t="s">
        <v>480</v>
      </c>
      <c r="D231" s="235" t="s">
        <v>166</v>
      </c>
      <c r="E231" s="236" t="s">
        <v>1092</v>
      </c>
      <c r="F231" s="237" t="s">
        <v>1093</v>
      </c>
      <c r="G231" s="238" t="s">
        <v>1018</v>
      </c>
      <c r="H231" s="239">
        <v>1</v>
      </c>
      <c r="I231" s="240"/>
      <c r="J231" s="239">
        <f>ROUND(I231*H231,1)</f>
        <v>0</v>
      </c>
      <c r="K231" s="237" t="s">
        <v>1</v>
      </c>
      <c r="L231" s="45"/>
      <c r="M231" s="241" t="s">
        <v>1</v>
      </c>
      <c r="N231" s="242" t="s">
        <v>41</v>
      </c>
      <c r="O231" s="92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5" t="s">
        <v>90</v>
      </c>
      <c r="AT231" s="245" t="s">
        <v>166</v>
      </c>
      <c r="AU231" s="245" t="s">
        <v>87</v>
      </c>
      <c r="AY231" s="18" t="s">
        <v>164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8" t="s">
        <v>33</v>
      </c>
      <c r="BK231" s="246">
        <f>ROUND(I231*H231,1)</f>
        <v>0</v>
      </c>
      <c r="BL231" s="18" t="s">
        <v>90</v>
      </c>
      <c r="BM231" s="245" t="s">
        <v>1094</v>
      </c>
    </row>
    <row r="232" s="12" customFormat="1" ht="20.88" customHeight="1">
      <c r="A232" s="12"/>
      <c r="B232" s="219"/>
      <c r="C232" s="220"/>
      <c r="D232" s="221" t="s">
        <v>75</v>
      </c>
      <c r="E232" s="233" t="s">
        <v>1095</v>
      </c>
      <c r="F232" s="233" t="s">
        <v>1096</v>
      </c>
      <c r="G232" s="220"/>
      <c r="H232" s="220"/>
      <c r="I232" s="223"/>
      <c r="J232" s="234">
        <f>BK232</f>
        <v>0</v>
      </c>
      <c r="K232" s="220"/>
      <c r="L232" s="225"/>
      <c r="M232" s="226"/>
      <c r="N232" s="227"/>
      <c r="O232" s="227"/>
      <c r="P232" s="228">
        <f>P233</f>
        <v>0</v>
      </c>
      <c r="Q232" s="227"/>
      <c r="R232" s="228">
        <f>R233</f>
        <v>0</v>
      </c>
      <c r="S232" s="227"/>
      <c r="T232" s="229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0" t="s">
        <v>33</v>
      </c>
      <c r="AT232" s="231" t="s">
        <v>75</v>
      </c>
      <c r="AU232" s="231" t="s">
        <v>84</v>
      </c>
      <c r="AY232" s="230" t="s">
        <v>164</v>
      </c>
      <c r="BK232" s="232">
        <f>BK233</f>
        <v>0</v>
      </c>
    </row>
    <row r="233" s="2" customFormat="1" ht="16.5" customHeight="1">
      <c r="A233" s="39"/>
      <c r="B233" s="40"/>
      <c r="C233" s="235" t="s">
        <v>486</v>
      </c>
      <c r="D233" s="235" t="s">
        <v>166</v>
      </c>
      <c r="E233" s="236" t="s">
        <v>1097</v>
      </c>
      <c r="F233" s="237" t="s">
        <v>1098</v>
      </c>
      <c r="G233" s="238" t="s">
        <v>1018</v>
      </c>
      <c r="H233" s="239">
        <v>1</v>
      </c>
      <c r="I233" s="240"/>
      <c r="J233" s="239">
        <f>ROUND(I233*H233,1)</f>
        <v>0</v>
      </c>
      <c r="K233" s="237" t="s">
        <v>1</v>
      </c>
      <c r="L233" s="45"/>
      <c r="M233" s="241" t="s">
        <v>1</v>
      </c>
      <c r="N233" s="242" t="s">
        <v>41</v>
      </c>
      <c r="O233" s="92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5" t="s">
        <v>90</v>
      </c>
      <c r="AT233" s="245" t="s">
        <v>166</v>
      </c>
      <c r="AU233" s="245" t="s">
        <v>87</v>
      </c>
      <c r="AY233" s="18" t="s">
        <v>164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8" t="s">
        <v>33</v>
      </c>
      <c r="BK233" s="246">
        <f>ROUND(I233*H233,1)</f>
        <v>0</v>
      </c>
      <c r="BL233" s="18" t="s">
        <v>90</v>
      </c>
      <c r="BM233" s="245" t="s">
        <v>1099</v>
      </c>
    </row>
    <row r="234" s="12" customFormat="1" ht="20.88" customHeight="1">
      <c r="A234" s="12"/>
      <c r="B234" s="219"/>
      <c r="C234" s="220"/>
      <c r="D234" s="221" t="s">
        <v>75</v>
      </c>
      <c r="E234" s="233" t="s">
        <v>1100</v>
      </c>
      <c r="F234" s="233" t="s">
        <v>1101</v>
      </c>
      <c r="G234" s="220"/>
      <c r="H234" s="220"/>
      <c r="I234" s="223"/>
      <c r="J234" s="234">
        <f>BK234</f>
        <v>0</v>
      </c>
      <c r="K234" s="220"/>
      <c r="L234" s="225"/>
      <c r="M234" s="226"/>
      <c r="N234" s="227"/>
      <c r="O234" s="227"/>
      <c r="P234" s="228">
        <f>SUM(P235:P236)</f>
        <v>0</v>
      </c>
      <c r="Q234" s="227"/>
      <c r="R234" s="228">
        <f>SUM(R235:R236)</f>
        <v>0</v>
      </c>
      <c r="S234" s="227"/>
      <c r="T234" s="229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0" t="s">
        <v>33</v>
      </c>
      <c r="AT234" s="231" t="s">
        <v>75</v>
      </c>
      <c r="AU234" s="231" t="s">
        <v>84</v>
      </c>
      <c r="AY234" s="230" t="s">
        <v>164</v>
      </c>
      <c r="BK234" s="232">
        <f>SUM(BK235:BK236)</f>
        <v>0</v>
      </c>
    </row>
    <row r="235" s="2" customFormat="1" ht="24.15" customHeight="1">
      <c r="A235" s="39"/>
      <c r="B235" s="40"/>
      <c r="C235" s="235" t="s">
        <v>491</v>
      </c>
      <c r="D235" s="235" t="s">
        <v>166</v>
      </c>
      <c r="E235" s="236" t="s">
        <v>1102</v>
      </c>
      <c r="F235" s="237" t="s">
        <v>1103</v>
      </c>
      <c r="G235" s="238" t="s">
        <v>1018</v>
      </c>
      <c r="H235" s="239">
        <v>1</v>
      </c>
      <c r="I235" s="240"/>
      <c r="J235" s="239">
        <f>ROUND(I235*H235,1)</f>
        <v>0</v>
      </c>
      <c r="K235" s="237" t="s">
        <v>1</v>
      </c>
      <c r="L235" s="45"/>
      <c r="M235" s="241" t="s">
        <v>1</v>
      </c>
      <c r="N235" s="242" t="s">
        <v>41</v>
      </c>
      <c r="O235" s="92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5" t="s">
        <v>90</v>
      </c>
      <c r="AT235" s="245" t="s">
        <v>166</v>
      </c>
      <c r="AU235" s="245" t="s">
        <v>87</v>
      </c>
      <c r="AY235" s="18" t="s">
        <v>164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8" t="s">
        <v>33</v>
      </c>
      <c r="BK235" s="246">
        <f>ROUND(I235*H235,1)</f>
        <v>0</v>
      </c>
      <c r="BL235" s="18" t="s">
        <v>90</v>
      </c>
      <c r="BM235" s="245" t="s">
        <v>1104</v>
      </c>
    </row>
    <row r="236" s="2" customFormat="1" ht="24.15" customHeight="1">
      <c r="A236" s="39"/>
      <c r="B236" s="40"/>
      <c r="C236" s="235" t="s">
        <v>496</v>
      </c>
      <c r="D236" s="235" t="s">
        <v>166</v>
      </c>
      <c r="E236" s="236" t="s">
        <v>1105</v>
      </c>
      <c r="F236" s="237" t="s">
        <v>1106</v>
      </c>
      <c r="G236" s="238" t="s">
        <v>1018</v>
      </c>
      <c r="H236" s="239">
        <v>1</v>
      </c>
      <c r="I236" s="240"/>
      <c r="J236" s="239">
        <f>ROUND(I236*H236,1)</f>
        <v>0</v>
      </c>
      <c r="K236" s="237" t="s">
        <v>1</v>
      </c>
      <c r="L236" s="45"/>
      <c r="M236" s="241" t="s">
        <v>1</v>
      </c>
      <c r="N236" s="242" t="s">
        <v>41</v>
      </c>
      <c r="O236" s="92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5" t="s">
        <v>90</v>
      </c>
      <c r="AT236" s="245" t="s">
        <v>166</v>
      </c>
      <c r="AU236" s="245" t="s">
        <v>87</v>
      </c>
      <c r="AY236" s="18" t="s">
        <v>164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8" t="s">
        <v>33</v>
      </c>
      <c r="BK236" s="246">
        <f>ROUND(I236*H236,1)</f>
        <v>0</v>
      </c>
      <c r="BL236" s="18" t="s">
        <v>90</v>
      </c>
      <c r="BM236" s="245" t="s">
        <v>1107</v>
      </c>
    </row>
    <row r="237" s="12" customFormat="1" ht="20.88" customHeight="1">
      <c r="A237" s="12"/>
      <c r="B237" s="219"/>
      <c r="C237" s="220"/>
      <c r="D237" s="221" t="s">
        <v>75</v>
      </c>
      <c r="E237" s="233" t="s">
        <v>1108</v>
      </c>
      <c r="F237" s="233" t="s">
        <v>1109</v>
      </c>
      <c r="G237" s="220"/>
      <c r="H237" s="220"/>
      <c r="I237" s="223"/>
      <c r="J237" s="234">
        <f>BK237</f>
        <v>0</v>
      </c>
      <c r="K237" s="220"/>
      <c r="L237" s="225"/>
      <c r="M237" s="226"/>
      <c r="N237" s="227"/>
      <c r="O237" s="227"/>
      <c r="P237" s="228">
        <f>SUM(P238:P249)</f>
        <v>0</v>
      </c>
      <c r="Q237" s="227"/>
      <c r="R237" s="228">
        <f>SUM(R238:R249)</f>
        <v>5.0713249999999999</v>
      </c>
      <c r="S237" s="227"/>
      <c r="T237" s="229">
        <f>SUM(T238:T249)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0" t="s">
        <v>33</v>
      </c>
      <c r="AT237" s="231" t="s">
        <v>75</v>
      </c>
      <c r="AU237" s="231" t="s">
        <v>84</v>
      </c>
      <c r="AY237" s="230" t="s">
        <v>164</v>
      </c>
      <c r="BK237" s="232">
        <f>SUM(BK238:BK249)</f>
        <v>0</v>
      </c>
    </row>
    <row r="238" s="2" customFormat="1" ht="16.5" customHeight="1">
      <c r="A238" s="39"/>
      <c r="B238" s="40"/>
      <c r="C238" s="235" t="s">
        <v>501</v>
      </c>
      <c r="D238" s="235" t="s">
        <v>166</v>
      </c>
      <c r="E238" s="236" t="s">
        <v>1110</v>
      </c>
      <c r="F238" s="237" t="s">
        <v>1111</v>
      </c>
      <c r="G238" s="238" t="s">
        <v>1018</v>
      </c>
      <c r="H238" s="239">
        <v>1</v>
      </c>
      <c r="I238" s="240"/>
      <c r="J238" s="239">
        <f>ROUND(I238*H238,1)</f>
        <v>0</v>
      </c>
      <c r="K238" s="237" t="s">
        <v>1</v>
      </c>
      <c r="L238" s="45"/>
      <c r="M238" s="241" t="s">
        <v>1</v>
      </c>
      <c r="N238" s="242" t="s">
        <v>41</v>
      </c>
      <c r="O238" s="92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5" t="s">
        <v>90</v>
      </c>
      <c r="AT238" s="245" t="s">
        <v>166</v>
      </c>
      <c r="AU238" s="245" t="s">
        <v>87</v>
      </c>
      <c r="AY238" s="18" t="s">
        <v>164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8" t="s">
        <v>33</v>
      </c>
      <c r="BK238" s="246">
        <f>ROUND(I238*H238,1)</f>
        <v>0</v>
      </c>
      <c r="BL238" s="18" t="s">
        <v>90</v>
      </c>
      <c r="BM238" s="245" t="s">
        <v>1112</v>
      </c>
    </row>
    <row r="239" s="2" customFormat="1" ht="55.5" customHeight="1">
      <c r="A239" s="39"/>
      <c r="B239" s="40"/>
      <c r="C239" s="235" t="s">
        <v>506</v>
      </c>
      <c r="D239" s="235" t="s">
        <v>166</v>
      </c>
      <c r="E239" s="236" t="s">
        <v>1113</v>
      </c>
      <c r="F239" s="237" t="s">
        <v>1114</v>
      </c>
      <c r="G239" s="238" t="s">
        <v>342</v>
      </c>
      <c r="H239" s="239">
        <v>2.5</v>
      </c>
      <c r="I239" s="240"/>
      <c r="J239" s="239">
        <f>ROUND(I239*H239,1)</f>
        <v>0</v>
      </c>
      <c r="K239" s="237" t="s">
        <v>189</v>
      </c>
      <c r="L239" s="45"/>
      <c r="M239" s="241" t="s">
        <v>1</v>
      </c>
      <c r="N239" s="242" t="s">
        <v>41</v>
      </c>
      <c r="O239" s="92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5" t="s">
        <v>480</v>
      </c>
      <c r="AT239" s="245" t="s">
        <v>166</v>
      </c>
      <c r="AU239" s="245" t="s">
        <v>87</v>
      </c>
      <c r="AY239" s="18" t="s">
        <v>164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8" t="s">
        <v>33</v>
      </c>
      <c r="BK239" s="246">
        <f>ROUND(I239*H239,1)</f>
        <v>0</v>
      </c>
      <c r="BL239" s="18" t="s">
        <v>480</v>
      </c>
      <c r="BM239" s="245" t="s">
        <v>1115</v>
      </c>
    </row>
    <row r="240" s="13" customFormat="1">
      <c r="A240" s="13"/>
      <c r="B240" s="247"/>
      <c r="C240" s="248"/>
      <c r="D240" s="249" t="s">
        <v>171</v>
      </c>
      <c r="E240" s="250" t="s">
        <v>1</v>
      </c>
      <c r="F240" s="251" t="s">
        <v>1116</v>
      </c>
      <c r="G240" s="248"/>
      <c r="H240" s="252">
        <v>2.5</v>
      </c>
      <c r="I240" s="253"/>
      <c r="J240" s="248"/>
      <c r="K240" s="248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171</v>
      </c>
      <c r="AU240" s="258" t="s">
        <v>87</v>
      </c>
      <c r="AV240" s="13" t="s">
        <v>84</v>
      </c>
      <c r="AW240" s="13" t="s">
        <v>32</v>
      </c>
      <c r="AX240" s="13" t="s">
        <v>33</v>
      </c>
      <c r="AY240" s="258" t="s">
        <v>164</v>
      </c>
    </row>
    <row r="241" s="2" customFormat="1" ht="55.5" customHeight="1">
      <c r="A241" s="39"/>
      <c r="B241" s="40"/>
      <c r="C241" s="235" t="s">
        <v>512</v>
      </c>
      <c r="D241" s="235" t="s">
        <v>166</v>
      </c>
      <c r="E241" s="236" t="s">
        <v>1117</v>
      </c>
      <c r="F241" s="237" t="s">
        <v>1118</v>
      </c>
      <c r="G241" s="238" t="s">
        <v>342</v>
      </c>
      <c r="H241" s="239">
        <v>2.5</v>
      </c>
      <c r="I241" s="240"/>
      <c r="J241" s="239">
        <f>ROUND(I241*H241,1)</f>
        <v>0</v>
      </c>
      <c r="K241" s="237" t="s">
        <v>189</v>
      </c>
      <c r="L241" s="45"/>
      <c r="M241" s="241" t="s">
        <v>1</v>
      </c>
      <c r="N241" s="242" t="s">
        <v>41</v>
      </c>
      <c r="O241" s="92"/>
      <c r="P241" s="243">
        <f>O241*H241</f>
        <v>0</v>
      </c>
      <c r="Q241" s="243">
        <v>0</v>
      </c>
      <c r="R241" s="243">
        <f>Q241*H241</f>
        <v>0</v>
      </c>
      <c r="S241" s="243">
        <v>0</v>
      </c>
      <c r="T241" s="24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5" t="s">
        <v>480</v>
      </c>
      <c r="AT241" s="245" t="s">
        <v>166</v>
      </c>
      <c r="AU241" s="245" t="s">
        <v>87</v>
      </c>
      <c r="AY241" s="18" t="s">
        <v>164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8" t="s">
        <v>33</v>
      </c>
      <c r="BK241" s="246">
        <f>ROUND(I241*H241,1)</f>
        <v>0</v>
      </c>
      <c r="BL241" s="18" t="s">
        <v>480</v>
      </c>
      <c r="BM241" s="245" t="s">
        <v>1119</v>
      </c>
    </row>
    <row r="242" s="2" customFormat="1" ht="16.5" customHeight="1">
      <c r="A242" s="39"/>
      <c r="B242" s="40"/>
      <c r="C242" s="291" t="s">
        <v>517</v>
      </c>
      <c r="D242" s="291" t="s">
        <v>426</v>
      </c>
      <c r="E242" s="292" t="s">
        <v>1120</v>
      </c>
      <c r="F242" s="293" t="s">
        <v>1121</v>
      </c>
      <c r="G242" s="294" t="s">
        <v>374</v>
      </c>
      <c r="H242" s="295">
        <v>5</v>
      </c>
      <c r="I242" s="296"/>
      <c r="J242" s="295">
        <f>ROUND(I242*H242,1)</f>
        <v>0</v>
      </c>
      <c r="K242" s="293" t="s">
        <v>189</v>
      </c>
      <c r="L242" s="297"/>
      <c r="M242" s="298" t="s">
        <v>1</v>
      </c>
      <c r="N242" s="299" t="s">
        <v>41</v>
      </c>
      <c r="O242" s="92"/>
      <c r="P242" s="243">
        <f>O242*H242</f>
        <v>0</v>
      </c>
      <c r="Q242" s="243">
        <v>1</v>
      </c>
      <c r="R242" s="243">
        <f>Q242*H242</f>
        <v>5</v>
      </c>
      <c r="S242" s="243">
        <v>0</v>
      </c>
      <c r="T242" s="24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5" t="s">
        <v>1122</v>
      </c>
      <c r="AT242" s="245" t="s">
        <v>426</v>
      </c>
      <c r="AU242" s="245" t="s">
        <v>87</v>
      </c>
      <c r="AY242" s="18" t="s">
        <v>164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8" t="s">
        <v>33</v>
      </c>
      <c r="BK242" s="246">
        <f>ROUND(I242*H242,1)</f>
        <v>0</v>
      </c>
      <c r="BL242" s="18" t="s">
        <v>480</v>
      </c>
      <c r="BM242" s="245" t="s">
        <v>1123</v>
      </c>
    </row>
    <row r="243" s="13" customFormat="1">
      <c r="A243" s="13"/>
      <c r="B243" s="247"/>
      <c r="C243" s="248"/>
      <c r="D243" s="249" t="s">
        <v>171</v>
      </c>
      <c r="E243" s="248"/>
      <c r="F243" s="251" t="s">
        <v>1124</v>
      </c>
      <c r="G243" s="248"/>
      <c r="H243" s="252">
        <v>5</v>
      </c>
      <c r="I243" s="253"/>
      <c r="J243" s="248"/>
      <c r="K243" s="248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171</v>
      </c>
      <c r="AU243" s="258" t="s">
        <v>87</v>
      </c>
      <c r="AV243" s="13" t="s">
        <v>84</v>
      </c>
      <c r="AW243" s="13" t="s">
        <v>4</v>
      </c>
      <c r="AX243" s="13" t="s">
        <v>33</v>
      </c>
      <c r="AY243" s="258" t="s">
        <v>164</v>
      </c>
    </row>
    <row r="244" s="2" customFormat="1" ht="24.15" customHeight="1">
      <c r="A244" s="39"/>
      <c r="B244" s="40"/>
      <c r="C244" s="235" t="s">
        <v>522</v>
      </c>
      <c r="D244" s="235" t="s">
        <v>166</v>
      </c>
      <c r="E244" s="236" t="s">
        <v>1125</v>
      </c>
      <c r="F244" s="237" t="s">
        <v>1126</v>
      </c>
      <c r="G244" s="238" t="s">
        <v>342</v>
      </c>
      <c r="H244" s="239">
        <v>2.5</v>
      </c>
      <c r="I244" s="240"/>
      <c r="J244" s="239">
        <f>ROUND(I244*H244,1)</f>
        <v>0</v>
      </c>
      <c r="K244" s="237" t="s">
        <v>1</v>
      </c>
      <c r="L244" s="45"/>
      <c r="M244" s="241" t="s">
        <v>1</v>
      </c>
      <c r="N244" s="242" t="s">
        <v>41</v>
      </c>
      <c r="O244" s="92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480</v>
      </c>
      <c r="AT244" s="245" t="s">
        <v>166</v>
      </c>
      <c r="AU244" s="245" t="s">
        <v>87</v>
      </c>
      <c r="AY244" s="18" t="s">
        <v>164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33</v>
      </c>
      <c r="BK244" s="246">
        <f>ROUND(I244*H244,1)</f>
        <v>0</v>
      </c>
      <c r="BL244" s="18" t="s">
        <v>480</v>
      </c>
      <c r="BM244" s="245" t="s">
        <v>1127</v>
      </c>
    </row>
    <row r="245" s="2" customFormat="1" ht="24.15" customHeight="1">
      <c r="A245" s="39"/>
      <c r="B245" s="40"/>
      <c r="C245" s="235" t="s">
        <v>527</v>
      </c>
      <c r="D245" s="235" t="s">
        <v>166</v>
      </c>
      <c r="E245" s="236" t="s">
        <v>1128</v>
      </c>
      <c r="F245" s="237" t="s">
        <v>1126</v>
      </c>
      <c r="G245" s="238" t="s">
        <v>342</v>
      </c>
      <c r="H245" s="239">
        <v>12.5</v>
      </c>
      <c r="I245" s="240"/>
      <c r="J245" s="239">
        <f>ROUND(I245*H245,1)</f>
        <v>0</v>
      </c>
      <c r="K245" s="237" t="s">
        <v>1</v>
      </c>
      <c r="L245" s="45"/>
      <c r="M245" s="241" t="s">
        <v>1</v>
      </c>
      <c r="N245" s="242" t="s">
        <v>41</v>
      </c>
      <c r="O245" s="92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480</v>
      </c>
      <c r="AT245" s="245" t="s">
        <v>166</v>
      </c>
      <c r="AU245" s="245" t="s">
        <v>87</v>
      </c>
      <c r="AY245" s="18" t="s">
        <v>164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33</v>
      </c>
      <c r="BK245" s="246">
        <f>ROUND(I245*H245,1)</f>
        <v>0</v>
      </c>
      <c r="BL245" s="18" t="s">
        <v>480</v>
      </c>
      <c r="BM245" s="245" t="s">
        <v>1129</v>
      </c>
    </row>
    <row r="246" s="13" customFormat="1">
      <c r="A246" s="13"/>
      <c r="B246" s="247"/>
      <c r="C246" s="248"/>
      <c r="D246" s="249" t="s">
        <v>171</v>
      </c>
      <c r="E246" s="248"/>
      <c r="F246" s="251" t="s">
        <v>1130</v>
      </c>
      <c r="G246" s="248"/>
      <c r="H246" s="252">
        <v>12.5</v>
      </c>
      <c r="I246" s="253"/>
      <c r="J246" s="248"/>
      <c r="K246" s="248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171</v>
      </c>
      <c r="AU246" s="258" t="s">
        <v>87</v>
      </c>
      <c r="AV246" s="13" t="s">
        <v>84</v>
      </c>
      <c r="AW246" s="13" t="s">
        <v>4</v>
      </c>
      <c r="AX246" s="13" t="s">
        <v>33</v>
      </c>
      <c r="AY246" s="258" t="s">
        <v>164</v>
      </c>
    </row>
    <row r="247" s="2" customFormat="1" ht="37.8" customHeight="1">
      <c r="A247" s="39"/>
      <c r="B247" s="40"/>
      <c r="C247" s="235" t="s">
        <v>532</v>
      </c>
      <c r="D247" s="235" t="s">
        <v>166</v>
      </c>
      <c r="E247" s="236" t="s">
        <v>1131</v>
      </c>
      <c r="F247" s="237" t="s">
        <v>1132</v>
      </c>
      <c r="G247" s="238" t="s">
        <v>180</v>
      </c>
      <c r="H247" s="239">
        <v>4.5</v>
      </c>
      <c r="I247" s="240"/>
      <c r="J247" s="239">
        <f>ROUND(I247*H247,1)</f>
        <v>0</v>
      </c>
      <c r="K247" s="237" t="s">
        <v>1</v>
      </c>
      <c r="L247" s="45"/>
      <c r="M247" s="241" t="s">
        <v>1</v>
      </c>
      <c r="N247" s="242" t="s">
        <v>41</v>
      </c>
      <c r="O247" s="92"/>
      <c r="P247" s="243">
        <f>O247*H247</f>
        <v>0</v>
      </c>
      <c r="Q247" s="243">
        <v>0.014999999999999999</v>
      </c>
      <c r="R247" s="243">
        <f>Q247*H247</f>
        <v>0.067500000000000004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90</v>
      </c>
      <c r="AT247" s="245" t="s">
        <v>166</v>
      </c>
      <c r="AU247" s="245" t="s">
        <v>87</v>
      </c>
      <c r="AY247" s="18" t="s">
        <v>164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33</v>
      </c>
      <c r="BK247" s="246">
        <f>ROUND(I247*H247,1)</f>
        <v>0</v>
      </c>
      <c r="BL247" s="18" t="s">
        <v>90</v>
      </c>
      <c r="BM247" s="245" t="s">
        <v>1133</v>
      </c>
    </row>
    <row r="248" s="2" customFormat="1" ht="37.8" customHeight="1">
      <c r="A248" s="39"/>
      <c r="B248" s="40"/>
      <c r="C248" s="235" t="s">
        <v>537</v>
      </c>
      <c r="D248" s="235" t="s">
        <v>166</v>
      </c>
      <c r="E248" s="236" t="s">
        <v>1134</v>
      </c>
      <c r="F248" s="237" t="s">
        <v>1135</v>
      </c>
      <c r="G248" s="238" t="s">
        <v>180</v>
      </c>
      <c r="H248" s="239">
        <v>42.5</v>
      </c>
      <c r="I248" s="240"/>
      <c r="J248" s="239">
        <f>ROUND(I248*H248,1)</f>
        <v>0</v>
      </c>
      <c r="K248" s="237" t="s">
        <v>189</v>
      </c>
      <c r="L248" s="45"/>
      <c r="M248" s="241" t="s">
        <v>1</v>
      </c>
      <c r="N248" s="242" t="s">
        <v>41</v>
      </c>
      <c r="O248" s="92"/>
      <c r="P248" s="243">
        <f>O248*H248</f>
        <v>0</v>
      </c>
      <c r="Q248" s="243">
        <v>9.0000000000000006E-05</v>
      </c>
      <c r="R248" s="243">
        <f>Q248*H248</f>
        <v>0.0038250000000000003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480</v>
      </c>
      <c r="AT248" s="245" t="s">
        <v>166</v>
      </c>
      <c r="AU248" s="245" t="s">
        <v>87</v>
      </c>
      <c r="AY248" s="18" t="s">
        <v>164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33</v>
      </c>
      <c r="BK248" s="246">
        <f>ROUND(I248*H248,1)</f>
        <v>0</v>
      </c>
      <c r="BL248" s="18" t="s">
        <v>480</v>
      </c>
      <c r="BM248" s="245" t="s">
        <v>1136</v>
      </c>
    </row>
    <row r="249" s="2" customFormat="1" ht="33" customHeight="1">
      <c r="A249" s="39"/>
      <c r="B249" s="40"/>
      <c r="C249" s="235" t="s">
        <v>544</v>
      </c>
      <c r="D249" s="235" t="s">
        <v>166</v>
      </c>
      <c r="E249" s="236" t="s">
        <v>1137</v>
      </c>
      <c r="F249" s="237" t="s">
        <v>1138</v>
      </c>
      <c r="G249" s="238" t="s">
        <v>374</v>
      </c>
      <c r="H249" s="239">
        <v>5</v>
      </c>
      <c r="I249" s="240"/>
      <c r="J249" s="239">
        <f>ROUND(I249*H249,1)</f>
        <v>0</v>
      </c>
      <c r="K249" s="237" t="s">
        <v>189</v>
      </c>
      <c r="L249" s="45"/>
      <c r="M249" s="241" t="s">
        <v>1</v>
      </c>
      <c r="N249" s="242" t="s">
        <v>41</v>
      </c>
      <c r="O249" s="92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480</v>
      </c>
      <c r="AT249" s="245" t="s">
        <v>166</v>
      </c>
      <c r="AU249" s="245" t="s">
        <v>87</v>
      </c>
      <c r="AY249" s="18" t="s">
        <v>164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33</v>
      </c>
      <c r="BK249" s="246">
        <f>ROUND(I249*H249,1)</f>
        <v>0</v>
      </c>
      <c r="BL249" s="18" t="s">
        <v>480</v>
      </c>
      <c r="BM249" s="245" t="s">
        <v>1139</v>
      </c>
    </row>
    <row r="250" s="12" customFormat="1" ht="20.88" customHeight="1">
      <c r="A250" s="12"/>
      <c r="B250" s="219"/>
      <c r="C250" s="220"/>
      <c r="D250" s="221" t="s">
        <v>75</v>
      </c>
      <c r="E250" s="233" t="s">
        <v>1140</v>
      </c>
      <c r="F250" s="233" t="s">
        <v>1141</v>
      </c>
      <c r="G250" s="220"/>
      <c r="H250" s="220"/>
      <c r="I250" s="223"/>
      <c r="J250" s="234">
        <f>BK250</f>
        <v>0</v>
      </c>
      <c r="K250" s="220"/>
      <c r="L250" s="225"/>
      <c r="M250" s="226"/>
      <c r="N250" s="227"/>
      <c r="O250" s="227"/>
      <c r="P250" s="228">
        <f>SUM(P251:P257)</f>
        <v>0</v>
      </c>
      <c r="Q250" s="227"/>
      <c r="R250" s="228">
        <f>SUM(R251:R257)</f>
        <v>0</v>
      </c>
      <c r="S250" s="227"/>
      <c r="T250" s="229">
        <f>SUM(T251:T257)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0" t="s">
        <v>33</v>
      </c>
      <c r="AT250" s="231" t="s">
        <v>75</v>
      </c>
      <c r="AU250" s="231" t="s">
        <v>84</v>
      </c>
      <c r="AY250" s="230" t="s">
        <v>164</v>
      </c>
      <c r="BK250" s="232">
        <f>SUM(BK251:BK257)</f>
        <v>0</v>
      </c>
    </row>
    <row r="251" s="2" customFormat="1" ht="21.75" customHeight="1">
      <c r="A251" s="39"/>
      <c r="B251" s="40"/>
      <c r="C251" s="235" t="s">
        <v>551</v>
      </c>
      <c r="D251" s="235" t="s">
        <v>166</v>
      </c>
      <c r="E251" s="236" t="s">
        <v>1142</v>
      </c>
      <c r="F251" s="237" t="s">
        <v>1143</v>
      </c>
      <c r="G251" s="238" t="s">
        <v>1144</v>
      </c>
      <c r="H251" s="239">
        <v>70</v>
      </c>
      <c r="I251" s="240"/>
      <c r="J251" s="239">
        <f>ROUND(I251*H251,1)</f>
        <v>0</v>
      </c>
      <c r="K251" s="237" t="s">
        <v>1</v>
      </c>
      <c r="L251" s="45"/>
      <c r="M251" s="241" t="s">
        <v>1</v>
      </c>
      <c r="N251" s="242" t="s">
        <v>41</v>
      </c>
      <c r="O251" s="92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90</v>
      </c>
      <c r="AT251" s="245" t="s">
        <v>166</v>
      </c>
      <c r="AU251" s="245" t="s">
        <v>87</v>
      </c>
      <c r="AY251" s="18" t="s">
        <v>164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33</v>
      </c>
      <c r="BK251" s="246">
        <f>ROUND(I251*H251,1)</f>
        <v>0</v>
      </c>
      <c r="BL251" s="18" t="s">
        <v>90</v>
      </c>
      <c r="BM251" s="245" t="s">
        <v>1145</v>
      </c>
    </row>
    <row r="252" s="2" customFormat="1" ht="24.15" customHeight="1">
      <c r="A252" s="39"/>
      <c r="B252" s="40"/>
      <c r="C252" s="235" t="s">
        <v>1146</v>
      </c>
      <c r="D252" s="235" t="s">
        <v>166</v>
      </c>
      <c r="E252" s="236" t="s">
        <v>1147</v>
      </c>
      <c r="F252" s="237" t="s">
        <v>1148</v>
      </c>
      <c r="G252" s="238" t="s">
        <v>1144</v>
      </c>
      <c r="H252" s="239">
        <v>8</v>
      </c>
      <c r="I252" s="240"/>
      <c r="J252" s="239">
        <f>ROUND(I252*H252,1)</f>
        <v>0</v>
      </c>
      <c r="K252" s="237" t="s">
        <v>1</v>
      </c>
      <c r="L252" s="45"/>
      <c r="M252" s="241" t="s">
        <v>1</v>
      </c>
      <c r="N252" s="242" t="s">
        <v>41</v>
      </c>
      <c r="O252" s="92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5" t="s">
        <v>90</v>
      </c>
      <c r="AT252" s="245" t="s">
        <v>166</v>
      </c>
      <c r="AU252" s="245" t="s">
        <v>87</v>
      </c>
      <c r="AY252" s="18" t="s">
        <v>164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8" t="s">
        <v>33</v>
      </c>
      <c r="BK252" s="246">
        <f>ROUND(I252*H252,1)</f>
        <v>0</v>
      </c>
      <c r="BL252" s="18" t="s">
        <v>90</v>
      </c>
      <c r="BM252" s="245" t="s">
        <v>1149</v>
      </c>
    </row>
    <row r="253" s="2" customFormat="1" ht="24.15" customHeight="1">
      <c r="A253" s="39"/>
      <c r="B253" s="40"/>
      <c r="C253" s="235" t="s">
        <v>1150</v>
      </c>
      <c r="D253" s="235" t="s">
        <v>166</v>
      </c>
      <c r="E253" s="236" t="s">
        <v>1151</v>
      </c>
      <c r="F253" s="237" t="s">
        <v>1152</v>
      </c>
      <c r="G253" s="238" t="s">
        <v>1144</v>
      </c>
      <c r="H253" s="239">
        <v>10</v>
      </c>
      <c r="I253" s="240"/>
      <c r="J253" s="239">
        <f>ROUND(I253*H253,1)</f>
        <v>0</v>
      </c>
      <c r="K253" s="237" t="s">
        <v>1</v>
      </c>
      <c r="L253" s="45"/>
      <c r="M253" s="241" t="s">
        <v>1</v>
      </c>
      <c r="N253" s="242" t="s">
        <v>41</v>
      </c>
      <c r="O253" s="92"/>
      <c r="P253" s="243">
        <f>O253*H253</f>
        <v>0</v>
      </c>
      <c r="Q253" s="243">
        <v>0</v>
      </c>
      <c r="R253" s="243">
        <f>Q253*H253</f>
        <v>0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90</v>
      </c>
      <c r="AT253" s="245" t="s">
        <v>166</v>
      </c>
      <c r="AU253" s="245" t="s">
        <v>87</v>
      </c>
      <c r="AY253" s="18" t="s">
        <v>164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33</v>
      </c>
      <c r="BK253" s="246">
        <f>ROUND(I253*H253,1)</f>
        <v>0</v>
      </c>
      <c r="BL253" s="18" t="s">
        <v>90</v>
      </c>
      <c r="BM253" s="245" t="s">
        <v>1153</v>
      </c>
    </row>
    <row r="254" s="2" customFormat="1" ht="16.5" customHeight="1">
      <c r="A254" s="39"/>
      <c r="B254" s="40"/>
      <c r="C254" s="235" t="s">
        <v>1154</v>
      </c>
      <c r="D254" s="235" t="s">
        <v>166</v>
      </c>
      <c r="E254" s="236" t="s">
        <v>1155</v>
      </c>
      <c r="F254" s="237" t="s">
        <v>1156</v>
      </c>
      <c r="G254" s="238" t="s">
        <v>1018</v>
      </c>
      <c r="H254" s="239">
        <v>1</v>
      </c>
      <c r="I254" s="240"/>
      <c r="J254" s="239">
        <f>ROUND(I254*H254,1)</f>
        <v>0</v>
      </c>
      <c r="K254" s="237" t="s">
        <v>1</v>
      </c>
      <c r="L254" s="45"/>
      <c r="M254" s="241" t="s">
        <v>1</v>
      </c>
      <c r="N254" s="242" t="s">
        <v>41</v>
      </c>
      <c r="O254" s="92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5" t="s">
        <v>90</v>
      </c>
      <c r="AT254" s="245" t="s">
        <v>166</v>
      </c>
      <c r="AU254" s="245" t="s">
        <v>87</v>
      </c>
      <c r="AY254" s="18" t="s">
        <v>164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8" t="s">
        <v>33</v>
      </c>
      <c r="BK254" s="246">
        <f>ROUND(I254*H254,1)</f>
        <v>0</v>
      </c>
      <c r="BL254" s="18" t="s">
        <v>90</v>
      </c>
      <c r="BM254" s="245" t="s">
        <v>1157</v>
      </c>
    </row>
    <row r="255" s="2" customFormat="1" ht="16.5" customHeight="1">
      <c r="A255" s="39"/>
      <c r="B255" s="40"/>
      <c r="C255" s="235" t="s">
        <v>1158</v>
      </c>
      <c r="D255" s="235" t="s">
        <v>166</v>
      </c>
      <c r="E255" s="236" t="s">
        <v>1159</v>
      </c>
      <c r="F255" s="237" t="s">
        <v>1160</v>
      </c>
      <c r="G255" s="238" t="s">
        <v>1144</v>
      </c>
      <c r="H255" s="239">
        <v>20</v>
      </c>
      <c r="I255" s="240"/>
      <c r="J255" s="239">
        <f>ROUND(I255*H255,1)</f>
        <v>0</v>
      </c>
      <c r="K255" s="237" t="s">
        <v>1</v>
      </c>
      <c r="L255" s="45"/>
      <c r="M255" s="241" t="s">
        <v>1</v>
      </c>
      <c r="N255" s="242" t="s">
        <v>41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90</v>
      </c>
      <c r="AT255" s="245" t="s">
        <v>166</v>
      </c>
      <c r="AU255" s="245" t="s">
        <v>87</v>
      </c>
      <c r="AY255" s="18" t="s">
        <v>164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33</v>
      </c>
      <c r="BK255" s="246">
        <f>ROUND(I255*H255,1)</f>
        <v>0</v>
      </c>
      <c r="BL255" s="18" t="s">
        <v>90</v>
      </c>
      <c r="BM255" s="245" t="s">
        <v>1161</v>
      </c>
    </row>
    <row r="256" s="2" customFormat="1" ht="33" customHeight="1">
      <c r="A256" s="39"/>
      <c r="B256" s="40"/>
      <c r="C256" s="235" t="s">
        <v>1162</v>
      </c>
      <c r="D256" s="235" t="s">
        <v>166</v>
      </c>
      <c r="E256" s="236" t="s">
        <v>1163</v>
      </c>
      <c r="F256" s="237" t="s">
        <v>1164</v>
      </c>
      <c r="G256" s="238" t="s">
        <v>951</v>
      </c>
      <c r="H256" s="239">
        <v>1</v>
      </c>
      <c r="I256" s="240"/>
      <c r="J256" s="239">
        <f>ROUND(I256*H256,1)</f>
        <v>0</v>
      </c>
      <c r="K256" s="237" t="s">
        <v>1</v>
      </c>
      <c r="L256" s="45"/>
      <c r="M256" s="241" t="s">
        <v>1</v>
      </c>
      <c r="N256" s="242" t="s">
        <v>41</v>
      </c>
      <c r="O256" s="92"/>
      <c r="P256" s="243">
        <f>O256*H256</f>
        <v>0</v>
      </c>
      <c r="Q256" s="243">
        <v>0</v>
      </c>
      <c r="R256" s="243">
        <f>Q256*H256</f>
        <v>0</v>
      </c>
      <c r="S256" s="243">
        <v>0</v>
      </c>
      <c r="T256" s="24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5" t="s">
        <v>90</v>
      </c>
      <c r="AT256" s="245" t="s">
        <v>166</v>
      </c>
      <c r="AU256" s="245" t="s">
        <v>87</v>
      </c>
      <c r="AY256" s="18" t="s">
        <v>164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8" t="s">
        <v>33</v>
      </c>
      <c r="BK256" s="246">
        <f>ROUND(I256*H256,1)</f>
        <v>0</v>
      </c>
      <c r="BL256" s="18" t="s">
        <v>90</v>
      </c>
      <c r="BM256" s="245" t="s">
        <v>1165</v>
      </c>
    </row>
    <row r="257" s="2" customFormat="1" ht="16.5" customHeight="1">
      <c r="A257" s="39"/>
      <c r="B257" s="40"/>
      <c r="C257" s="235" t="s">
        <v>1166</v>
      </c>
      <c r="D257" s="235" t="s">
        <v>166</v>
      </c>
      <c r="E257" s="236" t="s">
        <v>1167</v>
      </c>
      <c r="F257" s="237" t="s">
        <v>1168</v>
      </c>
      <c r="G257" s="238" t="s">
        <v>1144</v>
      </c>
      <c r="H257" s="239">
        <v>15</v>
      </c>
      <c r="I257" s="240"/>
      <c r="J257" s="239">
        <f>ROUND(I257*H257,1)</f>
        <v>0</v>
      </c>
      <c r="K257" s="237" t="s">
        <v>1</v>
      </c>
      <c r="L257" s="45"/>
      <c r="M257" s="241" t="s">
        <v>1</v>
      </c>
      <c r="N257" s="242" t="s">
        <v>41</v>
      </c>
      <c r="O257" s="92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5" t="s">
        <v>90</v>
      </c>
      <c r="AT257" s="245" t="s">
        <v>166</v>
      </c>
      <c r="AU257" s="245" t="s">
        <v>87</v>
      </c>
      <c r="AY257" s="18" t="s">
        <v>164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8" t="s">
        <v>33</v>
      </c>
      <c r="BK257" s="246">
        <f>ROUND(I257*H257,1)</f>
        <v>0</v>
      </c>
      <c r="BL257" s="18" t="s">
        <v>90</v>
      </c>
      <c r="BM257" s="245" t="s">
        <v>1169</v>
      </c>
    </row>
    <row r="258" s="12" customFormat="1" ht="20.88" customHeight="1">
      <c r="A258" s="12"/>
      <c r="B258" s="219"/>
      <c r="C258" s="220"/>
      <c r="D258" s="221" t="s">
        <v>75</v>
      </c>
      <c r="E258" s="233" t="s">
        <v>1170</v>
      </c>
      <c r="F258" s="233" t="s">
        <v>1171</v>
      </c>
      <c r="G258" s="220"/>
      <c r="H258" s="220"/>
      <c r="I258" s="223"/>
      <c r="J258" s="234">
        <f>BK258</f>
        <v>0</v>
      </c>
      <c r="K258" s="220"/>
      <c r="L258" s="225"/>
      <c r="M258" s="226"/>
      <c r="N258" s="227"/>
      <c r="O258" s="227"/>
      <c r="P258" s="228">
        <f>P259</f>
        <v>0</v>
      </c>
      <c r="Q258" s="227"/>
      <c r="R258" s="228">
        <f>R259</f>
        <v>0</v>
      </c>
      <c r="S258" s="227"/>
      <c r="T258" s="229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0" t="s">
        <v>33</v>
      </c>
      <c r="AT258" s="231" t="s">
        <v>75</v>
      </c>
      <c r="AU258" s="231" t="s">
        <v>84</v>
      </c>
      <c r="AY258" s="230" t="s">
        <v>164</v>
      </c>
      <c r="BK258" s="232">
        <f>BK259</f>
        <v>0</v>
      </c>
    </row>
    <row r="259" s="2" customFormat="1" ht="24.15" customHeight="1">
      <c r="A259" s="39"/>
      <c r="B259" s="40"/>
      <c r="C259" s="235" t="s">
        <v>1172</v>
      </c>
      <c r="D259" s="235" t="s">
        <v>166</v>
      </c>
      <c r="E259" s="236" t="s">
        <v>1173</v>
      </c>
      <c r="F259" s="237" t="s">
        <v>1174</v>
      </c>
      <c r="G259" s="238" t="s">
        <v>1144</v>
      </c>
      <c r="H259" s="239">
        <v>15</v>
      </c>
      <c r="I259" s="240"/>
      <c r="J259" s="239">
        <f>ROUND(I259*H259,1)</f>
        <v>0</v>
      </c>
      <c r="K259" s="237" t="s">
        <v>1</v>
      </c>
      <c r="L259" s="45"/>
      <c r="M259" s="241" t="s">
        <v>1</v>
      </c>
      <c r="N259" s="242" t="s">
        <v>41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</v>
      </c>
      <c r="T259" s="24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90</v>
      </c>
      <c r="AT259" s="245" t="s">
        <v>166</v>
      </c>
      <c r="AU259" s="245" t="s">
        <v>87</v>
      </c>
      <c r="AY259" s="18" t="s">
        <v>164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33</v>
      </c>
      <c r="BK259" s="246">
        <f>ROUND(I259*H259,1)</f>
        <v>0</v>
      </c>
      <c r="BL259" s="18" t="s">
        <v>90</v>
      </c>
      <c r="BM259" s="245" t="s">
        <v>1175</v>
      </c>
    </row>
    <row r="260" s="12" customFormat="1" ht="20.88" customHeight="1">
      <c r="A260" s="12"/>
      <c r="B260" s="219"/>
      <c r="C260" s="220"/>
      <c r="D260" s="221" t="s">
        <v>75</v>
      </c>
      <c r="E260" s="233" t="s">
        <v>1176</v>
      </c>
      <c r="F260" s="233" t="s">
        <v>1177</v>
      </c>
      <c r="G260" s="220"/>
      <c r="H260" s="220"/>
      <c r="I260" s="223"/>
      <c r="J260" s="234">
        <f>BK260</f>
        <v>0</v>
      </c>
      <c r="K260" s="220"/>
      <c r="L260" s="225"/>
      <c r="M260" s="226"/>
      <c r="N260" s="227"/>
      <c r="O260" s="227"/>
      <c r="P260" s="228">
        <f>SUM(P261:P263)</f>
        <v>0</v>
      </c>
      <c r="Q260" s="227"/>
      <c r="R260" s="228">
        <f>SUM(R261:R263)</f>
        <v>0</v>
      </c>
      <c r="S260" s="227"/>
      <c r="T260" s="229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0" t="s">
        <v>33</v>
      </c>
      <c r="AT260" s="231" t="s">
        <v>75</v>
      </c>
      <c r="AU260" s="231" t="s">
        <v>84</v>
      </c>
      <c r="AY260" s="230" t="s">
        <v>164</v>
      </c>
      <c r="BK260" s="232">
        <f>SUM(BK261:BK263)</f>
        <v>0</v>
      </c>
    </row>
    <row r="261" s="2" customFormat="1" ht="37.8" customHeight="1">
      <c r="A261" s="39"/>
      <c r="B261" s="40"/>
      <c r="C261" s="235" t="s">
        <v>1178</v>
      </c>
      <c r="D261" s="235" t="s">
        <v>166</v>
      </c>
      <c r="E261" s="236" t="s">
        <v>1179</v>
      </c>
      <c r="F261" s="237" t="s">
        <v>1180</v>
      </c>
      <c r="G261" s="238" t="s">
        <v>1018</v>
      </c>
      <c r="H261" s="239">
        <v>1</v>
      </c>
      <c r="I261" s="240"/>
      <c r="J261" s="239">
        <f>ROUND(I261*H261,1)</f>
        <v>0</v>
      </c>
      <c r="K261" s="237" t="s">
        <v>1</v>
      </c>
      <c r="L261" s="45"/>
      <c r="M261" s="241" t="s">
        <v>1</v>
      </c>
      <c r="N261" s="242" t="s">
        <v>41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</v>
      </c>
      <c r="T261" s="24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90</v>
      </c>
      <c r="AT261" s="245" t="s">
        <v>166</v>
      </c>
      <c r="AU261" s="245" t="s">
        <v>87</v>
      </c>
      <c r="AY261" s="18" t="s">
        <v>164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33</v>
      </c>
      <c r="BK261" s="246">
        <f>ROUND(I261*H261,1)</f>
        <v>0</v>
      </c>
      <c r="BL261" s="18" t="s">
        <v>90</v>
      </c>
      <c r="BM261" s="245" t="s">
        <v>1181</v>
      </c>
    </row>
    <row r="262" s="2" customFormat="1" ht="33" customHeight="1">
      <c r="A262" s="39"/>
      <c r="B262" s="40"/>
      <c r="C262" s="235" t="s">
        <v>1182</v>
      </c>
      <c r="D262" s="235" t="s">
        <v>166</v>
      </c>
      <c r="E262" s="236" t="s">
        <v>1183</v>
      </c>
      <c r="F262" s="237" t="s">
        <v>1184</v>
      </c>
      <c r="G262" s="238" t="s">
        <v>1018</v>
      </c>
      <c r="H262" s="239">
        <v>1</v>
      </c>
      <c r="I262" s="240"/>
      <c r="J262" s="239">
        <f>ROUND(I262*H262,1)</f>
        <v>0</v>
      </c>
      <c r="K262" s="237" t="s">
        <v>1</v>
      </c>
      <c r="L262" s="45"/>
      <c r="M262" s="241" t="s">
        <v>1</v>
      </c>
      <c r="N262" s="242" t="s">
        <v>41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90</v>
      </c>
      <c r="AT262" s="245" t="s">
        <v>166</v>
      </c>
      <c r="AU262" s="245" t="s">
        <v>87</v>
      </c>
      <c r="AY262" s="18" t="s">
        <v>164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33</v>
      </c>
      <c r="BK262" s="246">
        <f>ROUND(I262*H262,1)</f>
        <v>0</v>
      </c>
      <c r="BL262" s="18" t="s">
        <v>90</v>
      </c>
      <c r="BM262" s="245" t="s">
        <v>1185</v>
      </c>
    </row>
    <row r="263" s="2" customFormat="1" ht="24.15" customHeight="1">
      <c r="A263" s="39"/>
      <c r="B263" s="40"/>
      <c r="C263" s="235" t="s">
        <v>1186</v>
      </c>
      <c r="D263" s="235" t="s">
        <v>166</v>
      </c>
      <c r="E263" s="236" t="s">
        <v>1187</v>
      </c>
      <c r="F263" s="237" t="s">
        <v>1188</v>
      </c>
      <c r="G263" s="238" t="s">
        <v>1018</v>
      </c>
      <c r="H263" s="239">
        <v>1</v>
      </c>
      <c r="I263" s="240"/>
      <c r="J263" s="239">
        <f>ROUND(I263*H263,1)</f>
        <v>0</v>
      </c>
      <c r="K263" s="237" t="s">
        <v>1</v>
      </c>
      <c r="L263" s="45"/>
      <c r="M263" s="241" t="s">
        <v>1</v>
      </c>
      <c r="N263" s="242" t="s">
        <v>41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</v>
      </c>
      <c r="T263" s="24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90</v>
      </c>
      <c r="AT263" s="245" t="s">
        <v>166</v>
      </c>
      <c r="AU263" s="245" t="s">
        <v>87</v>
      </c>
      <c r="AY263" s="18" t="s">
        <v>164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33</v>
      </c>
      <c r="BK263" s="246">
        <f>ROUND(I263*H263,1)</f>
        <v>0</v>
      </c>
      <c r="BL263" s="18" t="s">
        <v>90</v>
      </c>
      <c r="BM263" s="245" t="s">
        <v>1189</v>
      </c>
    </row>
    <row r="264" s="12" customFormat="1" ht="25.92" customHeight="1">
      <c r="A264" s="12"/>
      <c r="B264" s="219"/>
      <c r="C264" s="220"/>
      <c r="D264" s="221" t="s">
        <v>75</v>
      </c>
      <c r="E264" s="222" t="s">
        <v>549</v>
      </c>
      <c r="F264" s="222" t="s">
        <v>550</v>
      </c>
      <c r="G264" s="220"/>
      <c r="H264" s="220"/>
      <c r="I264" s="223"/>
      <c r="J264" s="224">
        <f>BK264</f>
        <v>0</v>
      </c>
      <c r="K264" s="220"/>
      <c r="L264" s="225"/>
      <c r="M264" s="226"/>
      <c r="N264" s="227"/>
      <c r="O264" s="227"/>
      <c r="P264" s="228">
        <f>SUM(P265:P266)</f>
        <v>0</v>
      </c>
      <c r="Q264" s="227"/>
      <c r="R264" s="228">
        <f>SUM(R265:R266)</f>
        <v>0</v>
      </c>
      <c r="S264" s="227"/>
      <c r="T264" s="229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0" t="s">
        <v>90</v>
      </c>
      <c r="AT264" s="231" t="s">
        <v>75</v>
      </c>
      <c r="AU264" s="231" t="s">
        <v>76</v>
      </c>
      <c r="AY264" s="230" t="s">
        <v>164</v>
      </c>
      <c r="BK264" s="232">
        <f>SUM(BK265:BK266)</f>
        <v>0</v>
      </c>
    </row>
    <row r="265" s="2" customFormat="1" ht="24.15" customHeight="1">
      <c r="A265" s="39"/>
      <c r="B265" s="40"/>
      <c r="C265" s="235" t="s">
        <v>1190</v>
      </c>
      <c r="D265" s="235" t="s">
        <v>166</v>
      </c>
      <c r="E265" s="236" t="s">
        <v>552</v>
      </c>
      <c r="F265" s="237" t="s">
        <v>553</v>
      </c>
      <c r="G265" s="238" t="s">
        <v>554</v>
      </c>
      <c r="H265" s="239">
        <v>10</v>
      </c>
      <c r="I265" s="240"/>
      <c r="J265" s="239">
        <f>ROUND(I265*H265,1)</f>
        <v>0</v>
      </c>
      <c r="K265" s="237" t="s">
        <v>205</v>
      </c>
      <c r="L265" s="45"/>
      <c r="M265" s="241" t="s">
        <v>1</v>
      </c>
      <c r="N265" s="242" t="s">
        <v>41</v>
      </c>
      <c r="O265" s="92"/>
      <c r="P265" s="243">
        <f>O265*H265</f>
        <v>0</v>
      </c>
      <c r="Q265" s="243">
        <v>0</v>
      </c>
      <c r="R265" s="243">
        <f>Q265*H265</f>
        <v>0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555</v>
      </c>
      <c r="AT265" s="245" t="s">
        <v>166</v>
      </c>
      <c r="AU265" s="245" t="s">
        <v>33</v>
      </c>
      <c r="AY265" s="18" t="s">
        <v>164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33</v>
      </c>
      <c r="BK265" s="246">
        <f>ROUND(I265*H265,1)</f>
        <v>0</v>
      </c>
      <c r="BL265" s="18" t="s">
        <v>555</v>
      </c>
      <c r="BM265" s="245" t="s">
        <v>1191</v>
      </c>
    </row>
    <row r="266" s="2" customFormat="1" ht="37.8" customHeight="1">
      <c r="A266" s="39"/>
      <c r="B266" s="40"/>
      <c r="C266" s="235" t="s">
        <v>1192</v>
      </c>
      <c r="D266" s="235" t="s">
        <v>166</v>
      </c>
      <c r="E266" s="236" t="s">
        <v>1193</v>
      </c>
      <c r="F266" s="237" t="s">
        <v>1194</v>
      </c>
      <c r="G266" s="238" t="s">
        <v>554</v>
      </c>
      <c r="H266" s="239">
        <v>15</v>
      </c>
      <c r="I266" s="240"/>
      <c r="J266" s="239">
        <f>ROUND(I266*H266,1)</f>
        <v>0</v>
      </c>
      <c r="K266" s="237" t="s">
        <v>205</v>
      </c>
      <c r="L266" s="45"/>
      <c r="M266" s="300" t="s">
        <v>1</v>
      </c>
      <c r="N266" s="301" t="s">
        <v>41</v>
      </c>
      <c r="O266" s="302"/>
      <c r="P266" s="303">
        <f>O266*H266</f>
        <v>0</v>
      </c>
      <c r="Q266" s="303">
        <v>0</v>
      </c>
      <c r="R266" s="303">
        <f>Q266*H266</f>
        <v>0</v>
      </c>
      <c r="S266" s="303">
        <v>0</v>
      </c>
      <c r="T266" s="30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5" t="s">
        <v>555</v>
      </c>
      <c r="AT266" s="245" t="s">
        <v>166</v>
      </c>
      <c r="AU266" s="245" t="s">
        <v>33</v>
      </c>
      <c r="AY266" s="18" t="s">
        <v>164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8" t="s">
        <v>33</v>
      </c>
      <c r="BK266" s="246">
        <f>ROUND(I266*H266,1)</f>
        <v>0</v>
      </c>
      <c r="BL266" s="18" t="s">
        <v>555</v>
      </c>
      <c r="BM266" s="245" t="s">
        <v>1195</v>
      </c>
    </row>
    <row r="267" s="2" customFormat="1" ht="6.96" customHeight="1">
      <c r="A267" s="39"/>
      <c r="B267" s="67"/>
      <c r="C267" s="68"/>
      <c r="D267" s="68"/>
      <c r="E267" s="68"/>
      <c r="F267" s="68"/>
      <c r="G267" s="68"/>
      <c r="H267" s="68"/>
      <c r="I267" s="68"/>
      <c r="J267" s="68"/>
      <c r="K267" s="68"/>
      <c r="L267" s="45"/>
      <c r="M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</row>
  </sheetData>
  <sheetProtection sheet="1" autoFilter="0" formatColumns="0" formatRows="0" objects="1" scenarios="1" spinCount="100000" saltValue="HP2sAY34XpAmcSn7zdHJIPXy2e8TEvPmfpcfqp7xzZpb1gqGpWgezfHW4sjgv2diGmgjPzlgRWVbyZTQ4FSsqA==" hashValue="dfvOh2xHxS5rRmbmTKcakUhlPEbm06UxRULJJOsPYJL/NyZaIvr1ojJ/66BK+n76yernQEvqCgBLKpSe5M7QvA==" algorithmName="SHA-512" password="CC35"/>
  <autoFilter ref="C144:K266"/>
  <mergeCells count="14">
    <mergeCell ref="E7:H7"/>
    <mergeCell ref="E9:H9"/>
    <mergeCell ref="E18:H18"/>
    <mergeCell ref="E27:H27"/>
    <mergeCell ref="E85:H85"/>
    <mergeCell ref="E87:H87"/>
    <mergeCell ref="D119:F119"/>
    <mergeCell ref="D120:F120"/>
    <mergeCell ref="D121:F121"/>
    <mergeCell ref="D122:F122"/>
    <mergeCell ref="D123:F123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1196</v>
      </c>
      <c r="H4" s="21"/>
    </row>
    <row r="5" s="1" customFormat="1" ht="12" customHeight="1">
      <c r="B5" s="21"/>
      <c r="C5" s="305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6" t="s">
        <v>16</v>
      </c>
      <c r="D6" s="307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25. 7. 2025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8"/>
      <c r="B9" s="308"/>
      <c r="C9" s="309" t="s">
        <v>57</v>
      </c>
      <c r="D9" s="310" t="s">
        <v>58</v>
      </c>
      <c r="E9" s="310" t="s">
        <v>151</v>
      </c>
      <c r="F9" s="311" t="s">
        <v>1197</v>
      </c>
      <c r="G9" s="208"/>
      <c r="H9" s="308"/>
    </row>
    <row r="10" s="2" customFormat="1" ht="26.4" customHeight="1">
      <c r="A10" s="39"/>
      <c r="B10" s="45"/>
      <c r="C10" s="312" t="s">
        <v>33</v>
      </c>
      <c r="D10" s="312" t="s">
        <v>81</v>
      </c>
      <c r="E10" s="39"/>
      <c r="F10" s="39"/>
      <c r="G10" s="39"/>
      <c r="H10" s="45"/>
    </row>
    <row r="11" s="2" customFormat="1" ht="16.8" customHeight="1">
      <c r="A11" s="39"/>
      <c r="B11" s="45"/>
      <c r="C11" s="313" t="s">
        <v>107</v>
      </c>
      <c r="D11" s="314" t="s">
        <v>108</v>
      </c>
      <c r="E11" s="315" t="s">
        <v>98</v>
      </c>
      <c r="F11" s="316">
        <v>37.149999999999999</v>
      </c>
      <c r="G11" s="39"/>
      <c r="H11" s="45"/>
    </row>
    <row r="12" s="2" customFormat="1" ht="16.8" customHeight="1">
      <c r="A12" s="39"/>
      <c r="B12" s="45"/>
      <c r="C12" s="317" t="s">
        <v>1</v>
      </c>
      <c r="D12" s="317" t="s">
        <v>1198</v>
      </c>
      <c r="E12" s="18" t="s">
        <v>1</v>
      </c>
      <c r="F12" s="318">
        <v>23.760000000000002</v>
      </c>
      <c r="G12" s="39"/>
      <c r="H12" s="45"/>
    </row>
    <row r="13" s="2" customFormat="1" ht="16.8" customHeight="1">
      <c r="A13" s="39"/>
      <c r="B13" s="45"/>
      <c r="C13" s="317" t="s">
        <v>1</v>
      </c>
      <c r="D13" s="317" t="s">
        <v>1199</v>
      </c>
      <c r="E13" s="18" t="s">
        <v>1</v>
      </c>
      <c r="F13" s="318">
        <v>13.390000000000001</v>
      </c>
      <c r="G13" s="39"/>
      <c r="H13" s="45"/>
    </row>
    <row r="14" s="2" customFormat="1" ht="16.8" customHeight="1">
      <c r="A14" s="39"/>
      <c r="B14" s="45"/>
      <c r="C14" s="317" t="s">
        <v>1</v>
      </c>
      <c r="D14" s="317" t="s">
        <v>177</v>
      </c>
      <c r="E14" s="18" t="s">
        <v>1</v>
      </c>
      <c r="F14" s="318">
        <v>37.149999999999999</v>
      </c>
      <c r="G14" s="39"/>
      <c r="H14" s="45"/>
    </row>
    <row r="15" s="2" customFormat="1" ht="16.8" customHeight="1">
      <c r="A15" s="39"/>
      <c r="B15" s="45"/>
      <c r="C15" s="319" t="s">
        <v>1200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17" t="s">
        <v>251</v>
      </c>
      <c r="D16" s="317" t="s">
        <v>1201</v>
      </c>
      <c r="E16" s="18" t="s">
        <v>98</v>
      </c>
      <c r="F16" s="318">
        <v>37.149999999999999</v>
      </c>
      <c r="G16" s="39"/>
      <c r="H16" s="45"/>
    </row>
    <row r="17" s="2" customFormat="1" ht="16.8" customHeight="1">
      <c r="A17" s="39"/>
      <c r="B17" s="45"/>
      <c r="C17" s="317" t="s">
        <v>248</v>
      </c>
      <c r="D17" s="317" t="s">
        <v>1202</v>
      </c>
      <c r="E17" s="18" t="s">
        <v>98</v>
      </c>
      <c r="F17" s="318">
        <v>37.149999999999999</v>
      </c>
      <c r="G17" s="39"/>
      <c r="H17" s="45"/>
    </row>
    <row r="18" s="2" customFormat="1" ht="16.8" customHeight="1">
      <c r="A18" s="39"/>
      <c r="B18" s="45"/>
      <c r="C18" s="317" t="s">
        <v>261</v>
      </c>
      <c r="D18" s="317" t="s">
        <v>1203</v>
      </c>
      <c r="E18" s="18" t="s">
        <v>98</v>
      </c>
      <c r="F18" s="318">
        <v>528.16999999999996</v>
      </c>
      <c r="G18" s="39"/>
      <c r="H18" s="45"/>
    </row>
    <row r="19" s="2" customFormat="1" ht="16.8" customHeight="1">
      <c r="A19" s="39"/>
      <c r="B19" s="45"/>
      <c r="C19" s="317" t="s">
        <v>502</v>
      </c>
      <c r="D19" s="317" t="s">
        <v>1204</v>
      </c>
      <c r="E19" s="18" t="s">
        <v>98</v>
      </c>
      <c r="F19" s="318">
        <v>445.20999999999998</v>
      </c>
      <c r="G19" s="39"/>
      <c r="H19" s="45"/>
    </row>
    <row r="20" s="2" customFormat="1" ht="16.8" customHeight="1">
      <c r="A20" s="39"/>
      <c r="B20" s="45"/>
      <c r="C20" s="317" t="s">
        <v>513</v>
      </c>
      <c r="D20" s="317" t="s">
        <v>1205</v>
      </c>
      <c r="E20" s="18" t="s">
        <v>98</v>
      </c>
      <c r="F20" s="318">
        <v>266.92000000000002</v>
      </c>
      <c r="G20" s="39"/>
      <c r="H20" s="45"/>
    </row>
    <row r="21" s="2" customFormat="1" ht="16.8" customHeight="1">
      <c r="A21" s="39"/>
      <c r="B21" s="45"/>
      <c r="C21" s="317" t="s">
        <v>538</v>
      </c>
      <c r="D21" s="317" t="s">
        <v>1206</v>
      </c>
      <c r="E21" s="18" t="s">
        <v>98</v>
      </c>
      <c r="F21" s="318">
        <v>549.99000000000001</v>
      </c>
      <c r="G21" s="39"/>
      <c r="H21" s="45"/>
    </row>
    <row r="22" s="2" customFormat="1">
      <c r="A22" s="39"/>
      <c r="B22" s="45"/>
      <c r="C22" s="317" t="s">
        <v>355</v>
      </c>
      <c r="D22" s="317" t="s">
        <v>1207</v>
      </c>
      <c r="E22" s="18" t="s">
        <v>98</v>
      </c>
      <c r="F22" s="318">
        <v>266.92000000000002</v>
      </c>
      <c r="G22" s="39"/>
      <c r="H22" s="45"/>
    </row>
    <row r="23" s="2" customFormat="1" ht="16.8" customHeight="1">
      <c r="A23" s="39"/>
      <c r="B23" s="45"/>
      <c r="C23" s="313" t="s">
        <v>113</v>
      </c>
      <c r="D23" s="314" t="s">
        <v>114</v>
      </c>
      <c r="E23" s="315" t="s">
        <v>98</v>
      </c>
      <c r="F23" s="316">
        <v>80.640000000000001</v>
      </c>
      <c r="G23" s="39"/>
      <c r="H23" s="45"/>
    </row>
    <row r="24" s="2" customFormat="1" ht="16.8" customHeight="1">
      <c r="A24" s="39"/>
      <c r="B24" s="45"/>
      <c r="C24" s="317" t="s">
        <v>1</v>
      </c>
      <c r="D24" s="317" t="s">
        <v>1208</v>
      </c>
      <c r="E24" s="18" t="s">
        <v>1</v>
      </c>
      <c r="F24" s="318">
        <v>80.640000000000001</v>
      </c>
      <c r="G24" s="39"/>
      <c r="H24" s="45"/>
    </row>
    <row r="25" s="2" customFormat="1" ht="16.8" customHeight="1">
      <c r="A25" s="39"/>
      <c r="B25" s="45"/>
      <c r="C25" s="319" t="s">
        <v>1200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317" t="s">
        <v>235</v>
      </c>
      <c r="D26" s="317" t="s">
        <v>1209</v>
      </c>
      <c r="E26" s="18" t="s">
        <v>98</v>
      </c>
      <c r="F26" s="318">
        <v>185.41999999999999</v>
      </c>
      <c r="G26" s="39"/>
      <c r="H26" s="45"/>
    </row>
    <row r="27" s="2" customFormat="1" ht="16.8" customHeight="1">
      <c r="A27" s="39"/>
      <c r="B27" s="45"/>
      <c r="C27" s="317" t="s">
        <v>261</v>
      </c>
      <c r="D27" s="317" t="s">
        <v>1203</v>
      </c>
      <c r="E27" s="18" t="s">
        <v>98</v>
      </c>
      <c r="F27" s="318">
        <v>528.16999999999996</v>
      </c>
      <c r="G27" s="39"/>
      <c r="H27" s="45"/>
    </row>
    <row r="28" s="2" customFormat="1" ht="16.8" customHeight="1">
      <c r="A28" s="39"/>
      <c r="B28" s="45"/>
      <c r="C28" s="317" t="s">
        <v>502</v>
      </c>
      <c r="D28" s="317" t="s">
        <v>1204</v>
      </c>
      <c r="E28" s="18" t="s">
        <v>98</v>
      </c>
      <c r="F28" s="318">
        <v>445.20999999999998</v>
      </c>
      <c r="G28" s="39"/>
      <c r="H28" s="45"/>
    </row>
    <row r="29" s="2" customFormat="1" ht="16.8" customHeight="1">
      <c r="A29" s="39"/>
      <c r="B29" s="45"/>
      <c r="C29" s="317" t="s">
        <v>538</v>
      </c>
      <c r="D29" s="317" t="s">
        <v>1206</v>
      </c>
      <c r="E29" s="18" t="s">
        <v>98</v>
      </c>
      <c r="F29" s="318">
        <v>549.99000000000001</v>
      </c>
      <c r="G29" s="39"/>
      <c r="H29" s="45"/>
    </row>
    <row r="30" s="2" customFormat="1" ht="16.8" customHeight="1">
      <c r="A30" s="39"/>
      <c r="B30" s="45"/>
      <c r="C30" s="317" t="s">
        <v>360</v>
      </c>
      <c r="D30" s="317" t="s">
        <v>1210</v>
      </c>
      <c r="E30" s="18" t="s">
        <v>98</v>
      </c>
      <c r="F30" s="318">
        <v>185.41999999999999</v>
      </c>
      <c r="G30" s="39"/>
      <c r="H30" s="45"/>
    </row>
    <row r="31" s="2" customFormat="1" ht="16.8" customHeight="1">
      <c r="A31" s="39"/>
      <c r="B31" s="45"/>
      <c r="C31" s="317" t="s">
        <v>325</v>
      </c>
      <c r="D31" s="317" t="s">
        <v>1211</v>
      </c>
      <c r="E31" s="18" t="s">
        <v>98</v>
      </c>
      <c r="F31" s="318">
        <v>14.51</v>
      </c>
      <c r="G31" s="39"/>
      <c r="H31" s="45"/>
    </row>
    <row r="32" s="2" customFormat="1" ht="16.8" customHeight="1">
      <c r="A32" s="39"/>
      <c r="B32" s="45"/>
      <c r="C32" s="313" t="s">
        <v>100</v>
      </c>
      <c r="D32" s="314" t="s">
        <v>101</v>
      </c>
      <c r="E32" s="315" t="s">
        <v>98</v>
      </c>
      <c r="F32" s="316">
        <v>104.78</v>
      </c>
      <c r="G32" s="39"/>
      <c r="H32" s="45"/>
    </row>
    <row r="33" s="2" customFormat="1" ht="16.8" customHeight="1">
      <c r="A33" s="39"/>
      <c r="B33" s="45"/>
      <c r="C33" s="317" t="s">
        <v>1</v>
      </c>
      <c r="D33" s="317" t="s">
        <v>1212</v>
      </c>
      <c r="E33" s="18" t="s">
        <v>1</v>
      </c>
      <c r="F33" s="318">
        <v>104.78</v>
      </c>
      <c r="G33" s="39"/>
      <c r="H33" s="45"/>
    </row>
    <row r="34" s="2" customFormat="1" ht="16.8" customHeight="1">
      <c r="A34" s="39"/>
      <c r="B34" s="45"/>
      <c r="C34" s="319" t="s">
        <v>1200</v>
      </c>
      <c r="D34" s="39"/>
      <c r="E34" s="39"/>
      <c r="F34" s="39"/>
      <c r="G34" s="39"/>
      <c r="H34" s="45"/>
    </row>
    <row r="35" s="2" customFormat="1" ht="16.8" customHeight="1">
      <c r="A35" s="39"/>
      <c r="B35" s="45"/>
      <c r="C35" s="317" t="s">
        <v>235</v>
      </c>
      <c r="D35" s="317" t="s">
        <v>1209</v>
      </c>
      <c r="E35" s="18" t="s">
        <v>98</v>
      </c>
      <c r="F35" s="318">
        <v>185.41999999999999</v>
      </c>
      <c r="G35" s="39"/>
      <c r="H35" s="45"/>
    </row>
    <row r="36" s="2" customFormat="1" ht="16.8" customHeight="1">
      <c r="A36" s="39"/>
      <c r="B36" s="45"/>
      <c r="C36" s="317" t="s">
        <v>261</v>
      </c>
      <c r="D36" s="317" t="s">
        <v>1203</v>
      </c>
      <c r="E36" s="18" t="s">
        <v>98</v>
      </c>
      <c r="F36" s="318">
        <v>528.16999999999996</v>
      </c>
      <c r="G36" s="39"/>
      <c r="H36" s="45"/>
    </row>
    <row r="37" s="2" customFormat="1" ht="16.8" customHeight="1">
      <c r="A37" s="39"/>
      <c r="B37" s="45"/>
      <c r="C37" s="317" t="s">
        <v>497</v>
      </c>
      <c r="D37" s="317" t="s">
        <v>498</v>
      </c>
      <c r="E37" s="18" t="s">
        <v>98</v>
      </c>
      <c r="F37" s="318">
        <v>180.61000000000001</v>
      </c>
      <c r="G37" s="39"/>
      <c r="H37" s="45"/>
    </row>
    <row r="38" s="2" customFormat="1" ht="16.8" customHeight="1">
      <c r="A38" s="39"/>
      <c r="B38" s="45"/>
      <c r="C38" s="317" t="s">
        <v>538</v>
      </c>
      <c r="D38" s="317" t="s">
        <v>1206</v>
      </c>
      <c r="E38" s="18" t="s">
        <v>98</v>
      </c>
      <c r="F38" s="318">
        <v>549.99000000000001</v>
      </c>
      <c r="G38" s="39"/>
      <c r="H38" s="45"/>
    </row>
    <row r="39" s="2" customFormat="1" ht="16.8" customHeight="1">
      <c r="A39" s="39"/>
      <c r="B39" s="45"/>
      <c r="C39" s="317" t="s">
        <v>360</v>
      </c>
      <c r="D39" s="317" t="s">
        <v>1210</v>
      </c>
      <c r="E39" s="18" t="s">
        <v>98</v>
      </c>
      <c r="F39" s="318">
        <v>185.41999999999999</v>
      </c>
      <c r="G39" s="39"/>
      <c r="H39" s="45"/>
    </row>
    <row r="40" s="2" customFormat="1" ht="16.8" customHeight="1">
      <c r="A40" s="39"/>
      <c r="B40" s="45"/>
      <c r="C40" s="317" t="s">
        <v>325</v>
      </c>
      <c r="D40" s="317" t="s">
        <v>1211</v>
      </c>
      <c r="E40" s="18" t="s">
        <v>98</v>
      </c>
      <c r="F40" s="318">
        <v>14.51</v>
      </c>
      <c r="G40" s="39"/>
      <c r="H40" s="45"/>
    </row>
    <row r="41" s="2" customFormat="1" ht="16.8" customHeight="1">
      <c r="A41" s="39"/>
      <c r="B41" s="45"/>
      <c r="C41" s="313" t="s">
        <v>104</v>
      </c>
      <c r="D41" s="314" t="s">
        <v>105</v>
      </c>
      <c r="E41" s="315" t="s">
        <v>98</v>
      </c>
      <c r="F41" s="316">
        <v>75.829999999999998</v>
      </c>
      <c r="G41" s="39"/>
      <c r="H41" s="45"/>
    </row>
    <row r="42" s="2" customFormat="1" ht="16.8" customHeight="1">
      <c r="A42" s="39"/>
      <c r="B42" s="45"/>
      <c r="C42" s="317" t="s">
        <v>1</v>
      </c>
      <c r="D42" s="317" t="s">
        <v>1213</v>
      </c>
      <c r="E42" s="18" t="s">
        <v>1</v>
      </c>
      <c r="F42" s="318">
        <v>75.829999999999998</v>
      </c>
      <c r="G42" s="39"/>
      <c r="H42" s="45"/>
    </row>
    <row r="43" s="2" customFormat="1" ht="16.8" customHeight="1">
      <c r="A43" s="39"/>
      <c r="B43" s="45"/>
      <c r="C43" s="319" t="s">
        <v>1200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317" t="s">
        <v>254</v>
      </c>
      <c r="D44" s="317" t="s">
        <v>1214</v>
      </c>
      <c r="E44" s="18" t="s">
        <v>98</v>
      </c>
      <c r="F44" s="318">
        <v>75.829999999999998</v>
      </c>
      <c r="G44" s="39"/>
      <c r="H44" s="45"/>
    </row>
    <row r="45" s="2" customFormat="1" ht="16.8" customHeight="1">
      <c r="A45" s="39"/>
      <c r="B45" s="45"/>
      <c r="C45" s="317" t="s">
        <v>257</v>
      </c>
      <c r="D45" s="317" t="s">
        <v>1215</v>
      </c>
      <c r="E45" s="18" t="s">
        <v>98</v>
      </c>
      <c r="F45" s="318">
        <v>75.829999999999998</v>
      </c>
      <c r="G45" s="39"/>
      <c r="H45" s="45"/>
    </row>
    <row r="46" s="2" customFormat="1" ht="16.8" customHeight="1">
      <c r="A46" s="39"/>
      <c r="B46" s="45"/>
      <c r="C46" s="317" t="s">
        <v>261</v>
      </c>
      <c r="D46" s="317" t="s">
        <v>1203</v>
      </c>
      <c r="E46" s="18" t="s">
        <v>98</v>
      </c>
      <c r="F46" s="318">
        <v>528.16999999999996</v>
      </c>
      <c r="G46" s="39"/>
      <c r="H46" s="45"/>
    </row>
    <row r="47" s="2" customFormat="1" ht="16.8" customHeight="1">
      <c r="A47" s="39"/>
      <c r="B47" s="45"/>
      <c r="C47" s="317" t="s">
        <v>497</v>
      </c>
      <c r="D47" s="317" t="s">
        <v>498</v>
      </c>
      <c r="E47" s="18" t="s">
        <v>98</v>
      </c>
      <c r="F47" s="318">
        <v>180.61000000000001</v>
      </c>
      <c r="G47" s="39"/>
      <c r="H47" s="45"/>
    </row>
    <row r="48" s="2" customFormat="1">
      <c r="A48" s="39"/>
      <c r="B48" s="45"/>
      <c r="C48" s="317" t="s">
        <v>346</v>
      </c>
      <c r="D48" s="317" t="s">
        <v>1216</v>
      </c>
      <c r="E48" s="18" t="s">
        <v>98</v>
      </c>
      <c r="F48" s="318">
        <v>75.829999999999998</v>
      </c>
      <c r="G48" s="39"/>
      <c r="H48" s="45"/>
    </row>
    <row r="49" s="2" customFormat="1" ht="16.8" customHeight="1">
      <c r="A49" s="39"/>
      <c r="B49" s="45"/>
      <c r="C49" s="313" t="s">
        <v>96</v>
      </c>
      <c r="D49" s="314" t="s">
        <v>97</v>
      </c>
      <c r="E49" s="315" t="s">
        <v>98</v>
      </c>
      <c r="F49" s="316">
        <v>327.42000000000002</v>
      </c>
      <c r="G49" s="39"/>
      <c r="H49" s="45"/>
    </row>
    <row r="50" s="2" customFormat="1" ht="16.8" customHeight="1">
      <c r="A50" s="39"/>
      <c r="B50" s="45"/>
      <c r="C50" s="317" t="s">
        <v>1</v>
      </c>
      <c r="D50" s="317" t="s">
        <v>286</v>
      </c>
      <c r="E50" s="18" t="s">
        <v>1</v>
      </c>
      <c r="F50" s="318">
        <v>223.19999999999999</v>
      </c>
      <c r="G50" s="39"/>
      <c r="H50" s="45"/>
    </row>
    <row r="51" s="2" customFormat="1" ht="16.8" customHeight="1">
      <c r="A51" s="39"/>
      <c r="B51" s="45"/>
      <c r="C51" s="317" t="s">
        <v>1</v>
      </c>
      <c r="D51" s="317" t="s">
        <v>287</v>
      </c>
      <c r="E51" s="18" t="s">
        <v>1</v>
      </c>
      <c r="F51" s="318">
        <v>195.30000000000001</v>
      </c>
      <c r="G51" s="39"/>
      <c r="H51" s="45"/>
    </row>
    <row r="52" s="2" customFormat="1" ht="16.8" customHeight="1">
      <c r="A52" s="39"/>
      <c r="B52" s="45"/>
      <c r="C52" s="317" t="s">
        <v>1</v>
      </c>
      <c r="D52" s="317" t="s">
        <v>1217</v>
      </c>
      <c r="E52" s="18" t="s">
        <v>1</v>
      </c>
      <c r="F52" s="318">
        <v>-41.579999999999998</v>
      </c>
      <c r="G52" s="39"/>
      <c r="H52" s="45"/>
    </row>
    <row r="53" s="2" customFormat="1" ht="16.8" customHeight="1">
      <c r="A53" s="39"/>
      <c r="B53" s="45"/>
      <c r="C53" s="317" t="s">
        <v>1</v>
      </c>
      <c r="D53" s="317" t="s">
        <v>1218</v>
      </c>
      <c r="E53" s="18" t="s">
        <v>1</v>
      </c>
      <c r="F53" s="318">
        <v>-49.5</v>
      </c>
      <c r="G53" s="39"/>
      <c r="H53" s="45"/>
    </row>
    <row r="54" s="2" customFormat="1" ht="16.8" customHeight="1">
      <c r="A54" s="39"/>
      <c r="B54" s="45"/>
      <c r="C54" s="317" t="s">
        <v>1</v>
      </c>
      <c r="D54" s="317" t="s">
        <v>177</v>
      </c>
      <c r="E54" s="18" t="s">
        <v>1</v>
      </c>
      <c r="F54" s="318">
        <v>327.42000000000002</v>
      </c>
      <c r="G54" s="39"/>
      <c r="H54" s="45"/>
    </row>
    <row r="55" s="2" customFormat="1" ht="16.8" customHeight="1">
      <c r="A55" s="39"/>
      <c r="B55" s="45"/>
      <c r="C55" s="319" t="s">
        <v>1200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317" t="s">
        <v>172</v>
      </c>
      <c r="D56" s="317" t="s">
        <v>1219</v>
      </c>
      <c r="E56" s="18" t="s">
        <v>98</v>
      </c>
      <c r="F56" s="318">
        <v>114.88</v>
      </c>
      <c r="G56" s="39"/>
      <c r="H56" s="45"/>
    </row>
    <row r="57" s="2" customFormat="1" ht="16.8" customHeight="1">
      <c r="A57" s="39"/>
      <c r="B57" s="45"/>
      <c r="C57" s="317" t="s">
        <v>203</v>
      </c>
      <c r="D57" s="317" t="s">
        <v>1220</v>
      </c>
      <c r="E57" s="18" t="s">
        <v>98</v>
      </c>
      <c r="F57" s="318">
        <v>229.77000000000001</v>
      </c>
      <c r="G57" s="39"/>
      <c r="H57" s="45"/>
    </row>
    <row r="58" s="2" customFormat="1" ht="16.8" customHeight="1">
      <c r="A58" s="39"/>
      <c r="B58" s="45"/>
      <c r="C58" s="317" t="s">
        <v>212</v>
      </c>
      <c r="D58" s="317" t="s">
        <v>1221</v>
      </c>
      <c r="E58" s="18" t="s">
        <v>98</v>
      </c>
      <c r="F58" s="318">
        <v>312.93000000000001</v>
      </c>
      <c r="G58" s="39"/>
      <c r="H58" s="45"/>
    </row>
    <row r="59" s="2" customFormat="1" ht="16.8" customHeight="1">
      <c r="A59" s="39"/>
      <c r="B59" s="45"/>
      <c r="C59" s="317" t="s">
        <v>261</v>
      </c>
      <c r="D59" s="317" t="s">
        <v>1203</v>
      </c>
      <c r="E59" s="18" t="s">
        <v>98</v>
      </c>
      <c r="F59" s="318">
        <v>528.16999999999996</v>
      </c>
      <c r="G59" s="39"/>
      <c r="H59" s="45"/>
    </row>
    <row r="60" s="2" customFormat="1" ht="16.8" customHeight="1">
      <c r="A60" s="39"/>
      <c r="B60" s="45"/>
      <c r="C60" s="317" t="s">
        <v>502</v>
      </c>
      <c r="D60" s="317" t="s">
        <v>1204</v>
      </c>
      <c r="E60" s="18" t="s">
        <v>98</v>
      </c>
      <c r="F60" s="318">
        <v>445.20999999999998</v>
      </c>
      <c r="G60" s="39"/>
      <c r="H60" s="45"/>
    </row>
    <row r="61" s="2" customFormat="1" ht="16.8" customHeight="1">
      <c r="A61" s="39"/>
      <c r="B61" s="45"/>
      <c r="C61" s="317" t="s">
        <v>513</v>
      </c>
      <c r="D61" s="317" t="s">
        <v>1205</v>
      </c>
      <c r="E61" s="18" t="s">
        <v>98</v>
      </c>
      <c r="F61" s="318">
        <v>266.92000000000002</v>
      </c>
      <c r="G61" s="39"/>
      <c r="H61" s="45"/>
    </row>
    <row r="62" s="2" customFormat="1" ht="16.8" customHeight="1">
      <c r="A62" s="39"/>
      <c r="B62" s="45"/>
      <c r="C62" s="317" t="s">
        <v>538</v>
      </c>
      <c r="D62" s="317" t="s">
        <v>1206</v>
      </c>
      <c r="E62" s="18" t="s">
        <v>98</v>
      </c>
      <c r="F62" s="318">
        <v>549.99000000000001</v>
      </c>
      <c r="G62" s="39"/>
      <c r="H62" s="45"/>
    </row>
    <row r="63" s="2" customFormat="1">
      <c r="A63" s="39"/>
      <c r="B63" s="45"/>
      <c r="C63" s="317" t="s">
        <v>355</v>
      </c>
      <c r="D63" s="317" t="s">
        <v>1207</v>
      </c>
      <c r="E63" s="18" t="s">
        <v>98</v>
      </c>
      <c r="F63" s="318">
        <v>266.92000000000002</v>
      </c>
      <c r="G63" s="39"/>
      <c r="H63" s="45"/>
    </row>
    <row r="64" s="2" customFormat="1" ht="16.8" customHeight="1">
      <c r="A64" s="39"/>
      <c r="B64" s="45"/>
      <c r="C64" s="313" t="s">
        <v>110</v>
      </c>
      <c r="D64" s="314" t="s">
        <v>111</v>
      </c>
      <c r="E64" s="315" t="s">
        <v>98</v>
      </c>
      <c r="F64" s="316">
        <v>41.579999999999998</v>
      </c>
      <c r="G64" s="39"/>
      <c r="H64" s="45"/>
    </row>
    <row r="65" s="2" customFormat="1" ht="16.8" customHeight="1">
      <c r="A65" s="39"/>
      <c r="B65" s="45"/>
      <c r="C65" s="317" t="s">
        <v>1</v>
      </c>
      <c r="D65" s="317" t="s">
        <v>1222</v>
      </c>
      <c r="E65" s="18" t="s">
        <v>1</v>
      </c>
      <c r="F65" s="318">
        <v>41.579999999999998</v>
      </c>
      <c r="G65" s="39"/>
      <c r="H65" s="45"/>
    </row>
    <row r="66" s="2" customFormat="1" ht="16.8" customHeight="1">
      <c r="A66" s="39"/>
      <c r="B66" s="45"/>
      <c r="C66" s="319" t="s">
        <v>1200</v>
      </c>
      <c r="D66" s="39"/>
      <c r="E66" s="39"/>
      <c r="F66" s="39"/>
      <c r="G66" s="39"/>
      <c r="H66" s="45"/>
    </row>
    <row r="67" s="2" customFormat="1">
      <c r="A67" s="39"/>
      <c r="B67" s="45"/>
      <c r="C67" s="317" t="s">
        <v>167</v>
      </c>
      <c r="D67" s="317" t="s">
        <v>1223</v>
      </c>
      <c r="E67" s="18" t="s">
        <v>98</v>
      </c>
      <c r="F67" s="318">
        <v>41.579999999999998</v>
      </c>
      <c r="G67" s="39"/>
      <c r="H67" s="45"/>
    </row>
    <row r="68" s="2" customFormat="1" ht="16.8" customHeight="1">
      <c r="A68" s="39"/>
      <c r="B68" s="45"/>
      <c r="C68" s="317" t="s">
        <v>218</v>
      </c>
      <c r="D68" s="317" t="s">
        <v>1224</v>
      </c>
      <c r="E68" s="18" t="s">
        <v>98</v>
      </c>
      <c r="F68" s="318">
        <v>41.579999999999998</v>
      </c>
      <c r="G68" s="39"/>
      <c r="H68" s="45"/>
    </row>
    <row r="69" s="2" customFormat="1" ht="16.8" customHeight="1">
      <c r="A69" s="39"/>
      <c r="B69" s="45"/>
      <c r="C69" s="317" t="s">
        <v>226</v>
      </c>
      <c r="D69" s="317" t="s">
        <v>1225</v>
      </c>
      <c r="E69" s="18" t="s">
        <v>98</v>
      </c>
      <c r="F69" s="318">
        <v>41.579999999999998</v>
      </c>
      <c r="G69" s="39"/>
      <c r="H69" s="45"/>
    </row>
    <row r="70" s="2" customFormat="1" ht="26.4" customHeight="1">
      <c r="A70" s="39"/>
      <c r="B70" s="45"/>
      <c r="C70" s="312" t="s">
        <v>87</v>
      </c>
      <c r="D70" s="312" t="s">
        <v>88</v>
      </c>
      <c r="E70" s="39"/>
      <c r="F70" s="39"/>
      <c r="G70" s="39"/>
      <c r="H70" s="45"/>
    </row>
    <row r="71" s="2" customFormat="1" ht="16.8" customHeight="1">
      <c r="A71" s="39"/>
      <c r="B71" s="45"/>
      <c r="C71" s="313" t="s">
        <v>678</v>
      </c>
      <c r="D71" s="314" t="s">
        <v>679</v>
      </c>
      <c r="E71" s="315" t="s">
        <v>98</v>
      </c>
      <c r="F71" s="316">
        <v>457.52999999999997</v>
      </c>
      <c r="G71" s="39"/>
      <c r="H71" s="45"/>
    </row>
    <row r="72" s="2" customFormat="1" ht="16.8" customHeight="1">
      <c r="A72" s="39"/>
      <c r="B72" s="45"/>
      <c r="C72" s="317" t="s">
        <v>1</v>
      </c>
      <c r="D72" s="317" t="s">
        <v>1226</v>
      </c>
      <c r="E72" s="18" t="s">
        <v>1</v>
      </c>
      <c r="F72" s="318">
        <v>39.119999999999997</v>
      </c>
      <c r="G72" s="39"/>
      <c r="H72" s="45"/>
    </row>
    <row r="73" s="2" customFormat="1" ht="16.8" customHeight="1">
      <c r="A73" s="39"/>
      <c r="B73" s="45"/>
      <c r="C73" s="317" t="s">
        <v>1</v>
      </c>
      <c r="D73" s="317" t="s">
        <v>1227</v>
      </c>
      <c r="E73" s="18" t="s">
        <v>1</v>
      </c>
      <c r="F73" s="318">
        <v>225.99000000000001</v>
      </c>
      <c r="G73" s="39"/>
      <c r="H73" s="45"/>
    </row>
    <row r="74" s="2" customFormat="1" ht="16.8" customHeight="1">
      <c r="A74" s="39"/>
      <c r="B74" s="45"/>
      <c r="C74" s="317" t="s">
        <v>1</v>
      </c>
      <c r="D74" s="317" t="s">
        <v>1228</v>
      </c>
      <c r="E74" s="18" t="s">
        <v>1</v>
      </c>
      <c r="F74" s="318">
        <v>100.44</v>
      </c>
      <c r="G74" s="39"/>
      <c r="H74" s="45"/>
    </row>
    <row r="75" s="2" customFormat="1" ht="16.8" customHeight="1">
      <c r="A75" s="39"/>
      <c r="B75" s="45"/>
      <c r="C75" s="317" t="s">
        <v>1</v>
      </c>
      <c r="D75" s="317" t="s">
        <v>1229</v>
      </c>
      <c r="E75" s="18" t="s">
        <v>1</v>
      </c>
      <c r="F75" s="318">
        <v>141.47999999999999</v>
      </c>
      <c r="G75" s="39"/>
      <c r="H75" s="45"/>
    </row>
    <row r="76" s="2" customFormat="1" ht="16.8" customHeight="1">
      <c r="A76" s="39"/>
      <c r="B76" s="45"/>
      <c r="C76" s="317" t="s">
        <v>1</v>
      </c>
      <c r="D76" s="317" t="s">
        <v>1230</v>
      </c>
      <c r="E76" s="18" t="s">
        <v>1</v>
      </c>
      <c r="F76" s="318">
        <v>-49.5</v>
      </c>
      <c r="G76" s="39"/>
      <c r="H76" s="45"/>
    </row>
    <row r="77" s="2" customFormat="1" ht="16.8" customHeight="1">
      <c r="A77" s="39"/>
      <c r="B77" s="45"/>
      <c r="C77" s="317" t="s">
        <v>1</v>
      </c>
      <c r="D77" s="317" t="s">
        <v>177</v>
      </c>
      <c r="E77" s="18" t="s">
        <v>1</v>
      </c>
      <c r="F77" s="318">
        <v>457.52999999999997</v>
      </c>
      <c r="G77" s="39"/>
      <c r="H77" s="45"/>
    </row>
    <row r="78" s="2" customFormat="1" ht="16.8" customHeight="1">
      <c r="A78" s="39"/>
      <c r="B78" s="45"/>
      <c r="C78" s="319" t="s">
        <v>1200</v>
      </c>
      <c r="D78" s="39"/>
      <c r="E78" s="39"/>
      <c r="F78" s="39"/>
      <c r="G78" s="39"/>
      <c r="H78" s="45"/>
    </row>
    <row r="79" s="2" customFormat="1" ht="16.8" customHeight="1">
      <c r="A79" s="39"/>
      <c r="B79" s="45"/>
      <c r="C79" s="317" t="s">
        <v>226</v>
      </c>
      <c r="D79" s="317" t="s">
        <v>1225</v>
      </c>
      <c r="E79" s="18" t="s">
        <v>98</v>
      </c>
      <c r="F79" s="318">
        <v>457.52999999999997</v>
      </c>
      <c r="G79" s="39"/>
      <c r="H79" s="45"/>
    </row>
    <row r="80" s="2" customFormat="1">
      <c r="A80" s="39"/>
      <c r="B80" s="45"/>
      <c r="C80" s="317" t="s">
        <v>691</v>
      </c>
      <c r="D80" s="317" t="s">
        <v>1231</v>
      </c>
      <c r="E80" s="18" t="s">
        <v>98</v>
      </c>
      <c r="F80" s="318">
        <v>415.94999999999999</v>
      </c>
      <c r="G80" s="39"/>
      <c r="H80" s="45"/>
    </row>
    <row r="81" s="2" customFormat="1" ht="16.8" customHeight="1">
      <c r="A81" s="39"/>
      <c r="B81" s="45"/>
      <c r="C81" s="317" t="s">
        <v>261</v>
      </c>
      <c r="D81" s="317" t="s">
        <v>1232</v>
      </c>
      <c r="E81" s="18" t="s">
        <v>98</v>
      </c>
      <c r="F81" s="318">
        <v>481.25</v>
      </c>
      <c r="G81" s="39"/>
      <c r="H81" s="45"/>
    </row>
    <row r="82" s="2" customFormat="1" ht="16.8" customHeight="1">
      <c r="A82" s="39"/>
      <c r="B82" s="45"/>
      <c r="C82" s="317" t="s">
        <v>502</v>
      </c>
      <c r="D82" s="317" t="s">
        <v>1204</v>
      </c>
      <c r="E82" s="18" t="s">
        <v>98</v>
      </c>
      <c r="F82" s="318">
        <v>471.06</v>
      </c>
      <c r="G82" s="39"/>
      <c r="H82" s="45"/>
    </row>
    <row r="83" s="2" customFormat="1">
      <c r="A83" s="39"/>
      <c r="B83" s="45"/>
      <c r="C83" s="317" t="s">
        <v>753</v>
      </c>
      <c r="D83" s="317" t="s">
        <v>1233</v>
      </c>
      <c r="E83" s="18" t="s">
        <v>98</v>
      </c>
      <c r="F83" s="318">
        <v>457.52999999999997</v>
      </c>
      <c r="G83" s="39"/>
      <c r="H83" s="45"/>
    </row>
    <row r="84" s="2" customFormat="1" ht="16.8" customHeight="1">
      <c r="A84" s="39"/>
      <c r="B84" s="45"/>
      <c r="C84" s="313" t="s">
        <v>107</v>
      </c>
      <c r="D84" s="314" t="s">
        <v>108</v>
      </c>
      <c r="E84" s="315" t="s">
        <v>98</v>
      </c>
      <c r="F84" s="316">
        <v>33.799999999999997</v>
      </c>
      <c r="G84" s="39"/>
      <c r="H84" s="45"/>
    </row>
    <row r="85" s="2" customFormat="1" ht="16.8" customHeight="1">
      <c r="A85" s="39"/>
      <c r="B85" s="45"/>
      <c r="C85" s="317" t="s">
        <v>1</v>
      </c>
      <c r="D85" s="317" t="s">
        <v>1198</v>
      </c>
      <c r="E85" s="18" t="s">
        <v>1</v>
      </c>
      <c r="F85" s="318">
        <v>23.760000000000002</v>
      </c>
      <c r="G85" s="39"/>
      <c r="H85" s="45"/>
    </row>
    <row r="86" s="2" customFormat="1" ht="16.8" customHeight="1">
      <c r="A86" s="39"/>
      <c r="B86" s="45"/>
      <c r="C86" s="317" t="s">
        <v>1</v>
      </c>
      <c r="D86" s="317" t="s">
        <v>1234</v>
      </c>
      <c r="E86" s="18" t="s">
        <v>1</v>
      </c>
      <c r="F86" s="318">
        <v>10.039999999999999</v>
      </c>
      <c r="G86" s="39"/>
      <c r="H86" s="45"/>
    </row>
    <row r="87" s="2" customFormat="1" ht="16.8" customHeight="1">
      <c r="A87" s="39"/>
      <c r="B87" s="45"/>
      <c r="C87" s="317" t="s">
        <v>1</v>
      </c>
      <c r="D87" s="317" t="s">
        <v>177</v>
      </c>
      <c r="E87" s="18" t="s">
        <v>1</v>
      </c>
      <c r="F87" s="318">
        <v>33.799999999999997</v>
      </c>
      <c r="G87" s="39"/>
      <c r="H87" s="45"/>
    </row>
    <row r="88" s="2" customFormat="1" ht="16.8" customHeight="1">
      <c r="A88" s="39"/>
      <c r="B88" s="45"/>
      <c r="C88" s="313" t="s">
        <v>681</v>
      </c>
      <c r="D88" s="314" t="s">
        <v>682</v>
      </c>
      <c r="E88" s="315" t="s">
        <v>98</v>
      </c>
      <c r="F88" s="316">
        <v>13.529999999999999</v>
      </c>
      <c r="G88" s="39"/>
      <c r="H88" s="45"/>
    </row>
    <row r="89" s="2" customFormat="1" ht="16.8" customHeight="1">
      <c r="A89" s="39"/>
      <c r="B89" s="45"/>
      <c r="C89" s="317" t="s">
        <v>1</v>
      </c>
      <c r="D89" s="317" t="s">
        <v>1235</v>
      </c>
      <c r="E89" s="18" t="s">
        <v>1</v>
      </c>
      <c r="F89" s="318">
        <v>13.529999999999999</v>
      </c>
      <c r="G89" s="39"/>
      <c r="H89" s="45"/>
    </row>
    <row r="90" s="2" customFormat="1" ht="16.8" customHeight="1">
      <c r="A90" s="39"/>
      <c r="B90" s="45"/>
      <c r="C90" s="319" t="s">
        <v>1200</v>
      </c>
      <c r="D90" s="39"/>
      <c r="E90" s="39"/>
      <c r="F90" s="39"/>
      <c r="G90" s="39"/>
      <c r="H90" s="45"/>
    </row>
    <row r="91" s="2" customFormat="1">
      <c r="A91" s="39"/>
      <c r="B91" s="45"/>
      <c r="C91" s="317" t="s">
        <v>695</v>
      </c>
      <c r="D91" s="317" t="s">
        <v>1236</v>
      </c>
      <c r="E91" s="18" t="s">
        <v>98</v>
      </c>
      <c r="F91" s="318">
        <v>13.529999999999999</v>
      </c>
      <c r="G91" s="39"/>
      <c r="H91" s="45"/>
    </row>
    <row r="92" s="2" customFormat="1" ht="16.8" customHeight="1">
      <c r="A92" s="39"/>
      <c r="B92" s="45"/>
      <c r="C92" s="317" t="s">
        <v>698</v>
      </c>
      <c r="D92" s="317" t="s">
        <v>1237</v>
      </c>
      <c r="E92" s="18" t="s">
        <v>98</v>
      </c>
      <c r="F92" s="318">
        <v>13.529999999999999</v>
      </c>
      <c r="G92" s="39"/>
      <c r="H92" s="45"/>
    </row>
    <row r="93" s="2" customFormat="1" ht="16.8" customHeight="1">
      <c r="A93" s="39"/>
      <c r="B93" s="45"/>
      <c r="C93" s="317" t="s">
        <v>261</v>
      </c>
      <c r="D93" s="317" t="s">
        <v>1232</v>
      </c>
      <c r="E93" s="18" t="s">
        <v>98</v>
      </c>
      <c r="F93" s="318">
        <v>481.25</v>
      </c>
      <c r="G93" s="39"/>
      <c r="H93" s="45"/>
    </row>
    <row r="94" s="2" customFormat="1" ht="16.8" customHeight="1">
      <c r="A94" s="39"/>
      <c r="B94" s="45"/>
      <c r="C94" s="317" t="s">
        <v>502</v>
      </c>
      <c r="D94" s="317" t="s">
        <v>1204</v>
      </c>
      <c r="E94" s="18" t="s">
        <v>98</v>
      </c>
      <c r="F94" s="318">
        <v>471.06</v>
      </c>
      <c r="G94" s="39"/>
      <c r="H94" s="45"/>
    </row>
    <row r="95" s="2" customFormat="1">
      <c r="A95" s="39"/>
      <c r="B95" s="45"/>
      <c r="C95" s="317" t="s">
        <v>757</v>
      </c>
      <c r="D95" s="317" t="s">
        <v>1238</v>
      </c>
      <c r="E95" s="18" t="s">
        <v>98</v>
      </c>
      <c r="F95" s="318">
        <v>13.529999999999999</v>
      </c>
      <c r="G95" s="39"/>
      <c r="H95" s="45"/>
    </row>
    <row r="96" s="2" customFormat="1" ht="16.8" customHeight="1">
      <c r="A96" s="39"/>
      <c r="B96" s="45"/>
      <c r="C96" s="313" t="s">
        <v>113</v>
      </c>
      <c r="D96" s="314" t="s">
        <v>114</v>
      </c>
      <c r="E96" s="315" t="s">
        <v>98</v>
      </c>
      <c r="F96" s="316">
        <v>80.640000000000001</v>
      </c>
      <c r="G96" s="39"/>
      <c r="H96" s="45"/>
    </row>
    <row r="97" s="2" customFormat="1" ht="16.8" customHeight="1">
      <c r="A97" s="39"/>
      <c r="B97" s="45"/>
      <c r="C97" s="317" t="s">
        <v>1</v>
      </c>
      <c r="D97" s="317" t="s">
        <v>1208</v>
      </c>
      <c r="E97" s="18" t="s">
        <v>1</v>
      </c>
      <c r="F97" s="318">
        <v>80.640000000000001</v>
      </c>
      <c r="G97" s="39"/>
      <c r="H97" s="45"/>
    </row>
    <row r="98" s="2" customFormat="1" ht="16.8" customHeight="1">
      <c r="A98" s="39"/>
      <c r="B98" s="45"/>
      <c r="C98" s="313" t="s">
        <v>100</v>
      </c>
      <c r="D98" s="314" t="s">
        <v>101</v>
      </c>
      <c r="E98" s="315" t="s">
        <v>98</v>
      </c>
      <c r="F98" s="316">
        <v>104.78</v>
      </c>
      <c r="G98" s="39"/>
      <c r="H98" s="45"/>
    </row>
    <row r="99" s="2" customFormat="1" ht="16.8" customHeight="1">
      <c r="A99" s="39"/>
      <c r="B99" s="45"/>
      <c r="C99" s="317" t="s">
        <v>1</v>
      </c>
      <c r="D99" s="317" t="s">
        <v>1212</v>
      </c>
      <c r="E99" s="18" t="s">
        <v>1</v>
      </c>
      <c r="F99" s="318">
        <v>104.78</v>
      </c>
      <c r="G99" s="39"/>
      <c r="H99" s="45"/>
    </row>
    <row r="100" s="2" customFormat="1" ht="16.8" customHeight="1">
      <c r="A100" s="39"/>
      <c r="B100" s="45"/>
      <c r="C100" s="313" t="s">
        <v>104</v>
      </c>
      <c r="D100" s="314" t="s">
        <v>105</v>
      </c>
      <c r="E100" s="315" t="s">
        <v>98</v>
      </c>
      <c r="F100" s="316">
        <v>75.829999999999998</v>
      </c>
      <c r="G100" s="39"/>
      <c r="H100" s="45"/>
    </row>
    <row r="101" s="2" customFormat="1" ht="16.8" customHeight="1">
      <c r="A101" s="39"/>
      <c r="B101" s="45"/>
      <c r="C101" s="317" t="s">
        <v>1</v>
      </c>
      <c r="D101" s="317" t="s">
        <v>1213</v>
      </c>
      <c r="E101" s="18" t="s">
        <v>1</v>
      </c>
      <c r="F101" s="318">
        <v>75.829999999999998</v>
      </c>
      <c r="G101" s="39"/>
      <c r="H101" s="45"/>
    </row>
    <row r="102" s="2" customFormat="1" ht="16.8" customHeight="1">
      <c r="A102" s="39"/>
      <c r="B102" s="45"/>
      <c r="C102" s="313" t="s">
        <v>96</v>
      </c>
      <c r="D102" s="314" t="s">
        <v>97</v>
      </c>
      <c r="E102" s="315" t="s">
        <v>98</v>
      </c>
      <c r="F102" s="316">
        <v>327.42000000000002</v>
      </c>
      <c r="G102" s="39"/>
      <c r="H102" s="45"/>
    </row>
    <row r="103" s="2" customFormat="1" ht="16.8" customHeight="1">
      <c r="A103" s="39"/>
      <c r="B103" s="45"/>
      <c r="C103" s="317" t="s">
        <v>1</v>
      </c>
      <c r="D103" s="317" t="s">
        <v>286</v>
      </c>
      <c r="E103" s="18" t="s">
        <v>1</v>
      </c>
      <c r="F103" s="318">
        <v>223.19999999999999</v>
      </c>
      <c r="G103" s="39"/>
      <c r="H103" s="45"/>
    </row>
    <row r="104" s="2" customFormat="1" ht="16.8" customHeight="1">
      <c r="A104" s="39"/>
      <c r="B104" s="45"/>
      <c r="C104" s="317" t="s">
        <v>1</v>
      </c>
      <c r="D104" s="317" t="s">
        <v>287</v>
      </c>
      <c r="E104" s="18" t="s">
        <v>1</v>
      </c>
      <c r="F104" s="318">
        <v>195.30000000000001</v>
      </c>
      <c r="G104" s="39"/>
      <c r="H104" s="45"/>
    </row>
    <row r="105" s="2" customFormat="1" ht="16.8" customHeight="1">
      <c r="A105" s="39"/>
      <c r="B105" s="45"/>
      <c r="C105" s="317" t="s">
        <v>1</v>
      </c>
      <c r="D105" s="317" t="s">
        <v>1217</v>
      </c>
      <c r="E105" s="18" t="s">
        <v>1</v>
      </c>
      <c r="F105" s="318">
        <v>-41.579999999999998</v>
      </c>
      <c r="G105" s="39"/>
      <c r="H105" s="45"/>
    </row>
    <row r="106" s="2" customFormat="1" ht="16.8" customHeight="1">
      <c r="A106" s="39"/>
      <c r="B106" s="45"/>
      <c r="C106" s="317" t="s">
        <v>1</v>
      </c>
      <c r="D106" s="317" t="s">
        <v>1218</v>
      </c>
      <c r="E106" s="18" t="s">
        <v>1</v>
      </c>
      <c r="F106" s="318">
        <v>-49.5</v>
      </c>
      <c r="G106" s="39"/>
      <c r="H106" s="45"/>
    </row>
    <row r="107" s="2" customFormat="1" ht="16.8" customHeight="1">
      <c r="A107" s="39"/>
      <c r="B107" s="45"/>
      <c r="C107" s="317" t="s">
        <v>1</v>
      </c>
      <c r="D107" s="317" t="s">
        <v>177</v>
      </c>
      <c r="E107" s="18" t="s">
        <v>1</v>
      </c>
      <c r="F107" s="318">
        <v>327.42000000000002</v>
      </c>
      <c r="G107" s="39"/>
      <c r="H107" s="45"/>
    </row>
    <row r="108" s="2" customFormat="1" ht="7.44" customHeight="1">
      <c r="A108" s="39"/>
      <c r="B108" s="174"/>
      <c r="C108" s="175"/>
      <c r="D108" s="175"/>
      <c r="E108" s="175"/>
      <c r="F108" s="175"/>
      <c r="G108" s="175"/>
      <c r="H108" s="45"/>
    </row>
    <row r="109" s="2" customFormat="1">
      <c r="A109" s="39"/>
      <c r="B109" s="39"/>
      <c r="C109" s="39"/>
      <c r="D109" s="39"/>
      <c r="E109" s="39"/>
      <c r="F109" s="39"/>
      <c r="G109" s="39"/>
      <c r="H109" s="39"/>
    </row>
  </sheetData>
  <sheetProtection sheet="1" formatColumns="0" formatRows="0" objects="1" scenarios="1" spinCount="100000" saltValue="XSqwE+ePliB5SYjiv2ROAjTvgNfsnTzzcFLc02z51NpQC6lIb6NpNUYxvLGSNFQCZxR+eRNfu1Ol54snjkFR4Q==" hashValue="DI3d48dBQL2L9u25ZYjdEjww2lwM2Lkum5sODE6ohlTNRSB1QQQoh+x8fmPl/G3dvppidzCY04D9B5LrQiAbog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Klobouk</dc:creator>
  <cp:lastModifiedBy>Petr Klobouk</cp:lastModifiedBy>
  <dcterms:created xsi:type="dcterms:W3CDTF">2025-08-13T08:22:09Z</dcterms:created>
  <dcterms:modified xsi:type="dcterms:W3CDTF">2025-08-13T08:22:13Z</dcterms:modified>
</cp:coreProperties>
</file>