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Paulík\ZAKÁZKY - 2020\SAKO Brno\Rozpočty\SO 02\"/>
    </mc:Choice>
  </mc:AlternateContent>
  <bookViews>
    <workbookView xWindow="0" yWindow="0" windowWidth="28800" windowHeight="14250"/>
  </bookViews>
  <sheets>
    <sheet name="Titulní list" sheetId="1" r:id="rId1"/>
    <sheet name="Konstrukce" sheetId="2" r:id="rId2"/>
    <sheet name="Nátěry" sheetId="3" r:id="rId3"/>
    <sheet name="Podklady OK" sheetId="4" r:id="rId4"/>
    <sheet name="Podklady N" sheetId="5" r:id="rId5"/>
    <sheet name="ÚRS" sheetId="6" r:id="rId6"/>
    <sheet name="HILTI" sheetId="7" r:id="rId7"/>
    <sheet name="Kování" sheetId="8" r:id="rId8"/>
  </sheets>
  <externalReferences>
    <externalReference r:id="rId9"/>
  </externalReferences>
  <definedNames>
    <definedName name="_xlnm.Print_Area" localSheetId="1">Konstrukce!$A$1:$AA$660</definedName>
    <definedName name="_xlnm.Print_Area" localSheetId="2">Nátěry!$A$1:$AA$99</definedName>
    <definedName name="_xlnm.Print_Area" localSheetId="0">'Titulní list'!$A$1:$AX$45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77" i="3" l="1"/>
  <c r="AA1" i="3"/>
  <c r="AA647" i="2"/>
  <c r="T647" i="2"/>
  <c r="AA639" i="2"/>
  <c r="AL624" i="2"/>
  <c r="AI624" i="2"/>
  <c r="AL623" i="2"/>
  <c r="AI623" i="2"/>
  <c r="AI625" i="2" s="1"/>
  <c r="AL625" i="2" l="1"/>
  <c r="AB627" i="2"/>
  <c r="V629" i="2" s="1"/>
  <c r="Z627" i="2" l="1"/>
  <c r="W627" i="2" l="1"/>
  <c r="X627" i="2" s="1"/>
  <c r="AA627" i="2"/>
  <c r="T629" i="2" l="1"/>
  <c r="Y629" i="2" l="1"/>
  <c r="V621" i="2"/>
  <c r="Y621" i="2"/>
  <c r="T621" i="2"/>
  <c r="Z619" i="2"/>
  <c r="AA619" i="2" s="1"/>
  <c r="V80" i="3"/>
  <c r="V49" i="3"/>
  <c r="V59" i="3" s="1"/>
  <c r="X615" i="2"/>
  <c r="V579" i="2"/>
  <c r="T579" i="2"/>
  <c r="V577" i="2"/>
  <c r="H577" i="2"/>
  <c r="H575" i="2"/>
  <c r="H574" i="2"/>
  <c r="X573" i="2"/>
  <c r="H573" i="2"/>
  <c r="X571" i="2"/>
  <c r="H571" i="2"/>
  <c r="H570" i="2"/>
  <c r="Z568" i="2"/>
  <c r="AA568" i="2" s="1"/>
  <c r="Y565" i="2"/>
  <c r="T565" i="2"/>
  <c r="X563" i="2"/>
  <c r="V560" i="2"/>
  <c r="Y560" i="2"/>
  <c r="T560" i="2"/>
  <c r="Z556" i="2"/>
  <c r="V86" i="3" l="1"/>
  <c r="V94" i="3"/>
  <c r="V90" i="3"/>
  <c r="V83" i="3"/>
  <c r="W619" i="2"/>
  <c r="X619" i="2" s="1"/>
  <c r="Y577" i="2"/>
  <c r="Y579" i="2"/>
  <c r="W568" i="2"/>
  <c r="X568" i="2" s="1"/>
  <c r="W556" i="2"/>
  <c r="X556" i="2" s="1"/>
  <c r="AA556" i="2"/>
  <c r="Y553" i="2"/>
  <c r="T553" i="2"/>
  <c r="Y551" i="2"/>
  <c r="T551" i="2"/>
  <c r="V536" i="2"/>
  <c r="T536" i="2"/>
  <c r="V534" i="2"/>
  <c r="X534" i="2" s="1"/>
  <c r="V530" i="2"/>
  <c r="X530" i="2" s="1"/>
  <c r="X515" i="2"/>
  <c r="X509" i="2"/>
  <c r="X507" i="2"/>
  <c r="X505" i="2"/>
  <c r="Y502" i="2"/>
  <c r="T502" i="2"/>
  <c r="Y486" i="2"/>
  <c r="T486" i="2"/>
  <c r="Y484" i="2"/>
  <c r="T484" i="2"/>
  <c r="V482" i="2"/>
  <c r="T482" i="2"/>
  <c r="H482" i="2"/>
  <c r="H480" i="2"/>
  <c r="H479" i="2"/>
  <c r="X478" i="2"/>
  <c r="T478" i="2"/>
  <c r="H478" i="2"/>
  <c r="X476" i="2"/>
  <c r="T476" i="2"/>
  <c r="H476" i="2"/>
  <c r="H475" i="2"/>
  <c r="T472" i="2"/>
  <c r="Z470" i="2"/>
  <c r="V470" i="2"/>
  <c r="Z467" i="2"/>
  <c r="AA467" i="2" s="1"/>
  <c r="X460" i="2"/>
  <c r="X458" i="2"/>
  <c r="X456" i="2"/>
  <c r="Y453" i="2"/>
  <c r="T453" i="2"/>
  <c r="Y437" i="2"/>
  <c r="T437" i="2"/>
  <c r="Y435" i="2"/>
  <c r="T435" i="2"/>
  <c r="V433" i="2"/>
  <c r="T433" i="2"/>
  <c r="H433" i="2"/>
  <c r="H431" i="2"/>
  <c r="H430" i="2"/>
  <c r="X429" i="2"/>
  <c r="T429" i="2"/>
  <c r="H429" i="2"/>
  <c r="X427" i="2"/>
  <c r="T427" i="2"/>
  <c r="H427" i="2"/>
  <c r="H426" i="2"/>
  <c r="T423" i="2"/>
  <c r="Z421" i="2"/>
  <c r="V421" i="2"/>
  <c r="Z418" i="2"/>
  <c r="X411" i="2"/>
  <c r="X409" i="2"/>
  <c r="X407" i="2"/>
  <c r="Y404" i="2"/>
  <c r="T404" i="2"/>
  <c r="Y388" i="2"/>
  <c r="T388" i="2"/>
  <c r="Y386" i="2"/>
  <c r="T386" i="2"/>
  <c r="V384" i="2"/>
  <c r="T384" i="2"/>
  <c r="H384" i="2"/>
  <c r="H382" i="2"/>
  <c r="H381" i="2"/>
  <c r="X380" i="2"/>
  <c r="T380" i="2"/>
  <c r="H380" i="2"/>
  <c r="X378" i="2"/>
  <c r="T378" i="2"/>
  <c r="H378" i="2"/>
  <c r="H377" i="2"/>
  <c r="T374" i="2"/>
  <c r="Z372" i="2"/>
  <c r="V372" i="2"/>
  <c r="Z369" i="2"/>
  <c r="AA369" i="2"/>
  <c r="X362" i="2"/>
  <c r="X360" i="2"/>
  <c r="X358" i="2"/>
  <c r="Y355" i="2"/>
  <c r="T355" i="2"/>
  <c r="Y339" i="2"/>
  <c r="T339" i="2"/>
  <c r="Y337" i="2"/>
  <c r="T337" i="2"/>
  <c r="V335" i="2"/>
  <c r="T335" i="2"/>
  <c r="H335" i="2"/>
  <c r="H333" i="2"/>
  <c r="H332" i="2"/>
  <c r="X331" i="2"/>
  <c r="T331" i="2"/>
  <c r="H331" i="2"/>
  <c r="X329" i="2"/>
  <c r="T329" i="2"/>
  <c r="H329" i="2"/>
  <c r="H328" i="2"/>
  <c r="T325" i="2"/>
  <c r="Z323" i="2"/>
  <c r="V323" i="2"/>
  <c r="Z320" i="2"/>
  <c r="X313" i="2"/>
  <c r="X311" i="2"/>
  <c r="X309" i="2"/>
  <c r="Y306" i="2"/>
  <c r="T306" i="2"/>
  <c r="Y291" i="2"/>
  <c r="T291" i="2"/>
  <c r="T289" i="2"/>
  <c r="V287" i="2"/>
  <c r="T287" i="2"/>
  <c r="H287" i="2"/>
  <c r="H285" i="2"/>
  <c r="H284" i="2"/>
  <c r="X283" i="2"/>
  <c r="T283" i="2"/>
  <c r="H283" i="2"/>
  <c r="X281" i="2"/>
  <c r="T281" i="2"/>
  <c r="H281" i="2"/>
  <c r="H280" i="2"/>
  <c r="T277" i="2"/>
  <c r="Z275" i="2"/>
  <c r="V275" i="2"/>
  <c r="X275" i="2" s="1"/>
  <c r="Z272" i="2"/>
  <c r="X265" i="2"/>
  <c r="T259" i="2"/>
  <c r="V257" i="2"/>
  <c r="T257" i="2"/>
  <c r="V242" i="2"/>
  <c r="T242" i="2"/>
  <c r="V240" i="2"/>
  <c r="X240" i="2" s="1"/>
  <c r="V237" i="2"/>
  <c r="X237" i="2" s="1"/>
  <c r="X225" i="2"/>
  <c r="X219" i="2"/>
  <c r="X218" i="2"/>
  <c r="X212" i="2"/>
  <c r="T190" i="2"/>
  <c r="V188" i="2"/>
  <c r="Y188" i="2" s="1"/>
  <c r="V186" i="2"/>
  <c r="T186" i="2"/>
  <c r="V184" i="2"/>
  <c r="T184" i="2"/>
  <c r="V181" i="2"/>
  <c r="T181" i="2"/>
  <c r="V179" i="2"/>
  <c r="X179" i="2" s="1"/>
  <c r="V176" i="2"/>
  <c r="X176" i="2" s="1"/>
  <c r="X163" i="2"/>
  <c r="T145" i="2"/>
  <c r="V143" i="2"/>
  <c r="Y143" i="2" s="1"/>
  <c r="V141" i="2"/>
  <c r="T141" i="2"/>
  <c r="V139" i="2"/>
  <c r="T139" i="2"/>
  <c r="V136" i="2"/>
  <c r="V145" i="2" s="1"/>
  <c r="T136" i="2"/>
  <c r="V134" i="2"/>
  <c r="X134" i="2" s="1"/>
  <c r="V131" i="2"/>
  <c r="X131" i="2" s="1"/>
  <c r="X118" i="2"/>
  <c r="T112" i="2"/>
  <c r="V110" i="2"/>
  <c r="T110" i="2"/>
  <c r="V96" i="2"/>
  <c r="V112" i="2" s="1"/>
  <c r="T96" i="2"/>
  <c r="V94" i="2"/>
  <c r="X94" i="2" s="1"/>
  <c r="V91" i="2"/>
  <c r="X91" i="2" s="1"/>
  <c r="X78" i="2"/>
  <c r="T72" i="2"/>
  <c r="V70" i="2"/>
  <c r="T70" i="2"/>
  <c r="V68" i="2"/>
  <c r="V72" i="2" s="1"/>
  <c r="T68" i="2"/>
  <c r="V66" i="2"/>
  <c r="X66" i="2" s="1"/>
  <c r="V61" i="2"/>
  <c r="X61" i="2" s="1"/>
  <c r="AA323" i="2" l="1"/>
  <c r="V325" i="2" s="1"/>
  <c r="AA272" i="2"/>
  <c r="AA372" i="2"/>
  <c r="V374" i="2" s="1"/>
  <c r="Y374" i="2" s="1"/>
  <c r="X96" i="2"/>
  <c r="X181" i="2"/>
  <c r="AA421" i="2"/>
  <c r="V423" i="2" s="1"/>
  <c r="Y423" i="2" s="1"/>
  <c r="X139" i="2"/>
  <c r="Y325" i="2"/>
  <c r="Y384" i="2"/>
  <c r="Y186" i="2"/>
  <c r="X242" i="2"/>
  <c r="X68" i="2"/>
  <c r="W272" i="2"/>
  <c r="X272" i="2" s="1"/>
  <c r="X536" i="2"/>
  <c r="V190" i="2"/>
  <c r="Y190" i="2" s="1"/>
  <c r="Y482" i="2"/>
  <c r="Y335" i="2"/>
  <c r="W467" i="2"/>
  <c r="X467" i="2" s="1"/>
  <c r="AA470" i="2"/>
  <c r="V472" i="2" s="1"/>
  <c r="Y472" i="2" s="1"/>
  <c r="X136" i="2"/>
  <c r="X184" i="2"/>
  <c r="W369" i="2"/>
  <c r="X369" i="2" s="1"/>
  <c r="Y433" i="2"/>
  <c r="V259" i="2"/>
  <c r="Y259" i="2" s="1"/>
  <c r="AA275" i="2"/>
  <c r="V277" i="2" s="1"/>
  <c r="Y277" i="2" s="1"/>
  <c r="Y287" i="2"/>
  <c r="X470" i="2"/>
  <c r="X421" i="2"/>
  <c r="W418" i="2"/>
  <c r="X418" i="2" s="1"/>
  <c r="AA418" i="2"/>
  <c r="X372" i="2"/>
  <c r="X323" i="2"/>
  <c r="W320" i="2"/>
  <c r="X320" i="2" s="1"/>
  <c r="AA320" i="2"/>
  <c r="Y289" i="2"/>
  <c r="Y257" i="2"/>
  <c r="Y145" i="2"/>
  <c r="Y141" i="2"/>
  <c r="Y112" i="2"/>
  <c r="Y110" i="2"/>
  <c r="Y72" i="2"/>
  <c r="Y70" i="2"/>
  <c r="X34" i="2"/>
  <c r="X33" i="2"/>
  <c r="X26" i="2"/>
  <c r="W671" i="2" l="1"/>
  <c r="X671" i="2" s="1"/>
  <c r="T671" i="2"/>
  <c r="H671" i="2"/>
  <c r="H678" i="2"/>
  <c r="H676" i="2"/>
  <c r="H674" i="2"/>
  <c r="H675" i="2"/>
  <c r="W663" i="2" l="1"/>
  <c r="T663" i="2"/>
  <c r="W667" i="2" l="1"/>
  <c r="X667" i="2" s="1"/>
  <c r="T667" i="2"/>
  <c r="H667" i="2"/>
  <c r="W678" i="2" l="1"/>
  <c r="T678" i="2"/>
  <c r="I30" i="5" l="1"/>
  <c r="D30" i="5" l="1"/>
  <c r="H672" i="2" l="1"/>
  <c r="H670" i="2"/>
  <c r="H669" i="2"/>
  <c r="H668" i="2"/>
  <c r="H666" i="2"/>
  <c r="W686" i="2" l="1"/>
  <c r="X686" i="2" s="1"/>
  <c r="T686" i="2"/>
  <c r="H686" i="2"/>
  <c r="W685" i="2"/>
  <c r="X685" i="2" s="1"/>
  <c r="T685" i="2"/>
  <c r="H685" i="2"/>
  <c r="W670" i="2" l="1"/>
  <c r="X670" i="2" s="1"/>
  <c r="T670" i="2"/>
  <c r="W672" i="2"/>
  <c r="X672" i="2" s="1"/>
  <c r="T672" i="2"/>
  <c r="W669" i="2"/>
  <c r="X669" i="2" s="1"/>
  <c r="T669" i="2"/>
  <c r="W689" i="2"/>
  <c r="X689" i="2" s="1"/>
  <c r="T689" i="2"/>
  <c r="H689" i="2"/>
  <c r="W688" i="2"/>
  <c r="X688" i="2" s="1"/>
  <c r="T688" i="2"/>
  <c r="H688" i="2"/>
  <c r="W687" i="2"/>
  <c r="X687" i="2" s="1"/>
  <c r="T687" i="2"/>
  <c r="H687" i="2"/>
  <c r="H681" i="2"/>
  <c r="T681" i="2"/>
  <c r="W681" i="2"/>
  <c r="X681" i="2" s="1"/>
  <c r="H682" i="2"/>
  <c r="H683" i="2"/>
  <c r="T683" i="2"/>
  <c r="W683" i="2"/>
  <c r="X683" i="2" s="1"/>
  <c r="H684" i="2"/>
  <c r="T684" i="2"/>
  <c r="W684" i="2"/>
  <c r="X684" i="2" s="1"/>
  <c r="Y663" i="2"/>
  <c r="Y678" i="2" l="1"/>
  <c r="W674" i="2"/>
  <c r="X674" i="2" s="1"/>
  <c r="T674" i="2"/>
  <c r="W668" i="2"/>
  <c r="X668" i="2" s="1"/>
  <c r="T668" i="2"/>
  <c r="Y49" i="2" l="1"/>
  <c r="T59" i="2" l="1"/>
  <c r="AA49" i="2" l="1"/>
  <c r="AA51" i="2" l="1"/>
  <c r="T108" i="2" l="1"/>
  <c r="AA100" i="2"/>
  <c r="AA59" i="2"/>
  <c r="Y59" i="2"/>
  <c r="Y98" i="2" l="1"/>
  <c r="Y108" i="2" s="1"/>
  <c r="Y147" i="2" s="1"/>
  <c r="Y157" i="2" s="1"/>
  <c r="Y196" i="2" s="1"/>
  <c r="Y206" i="2" s="1"/>
  <c r="Y245" i="2" s="1"/>
  <c r="Y255" i="2" s="1"/>
  <c r="Y294" i="2" s="1"/>
  <c r="Y304" i="2" s="1"/>
  <c r="Y343" i="2" s="1"/>
  <c r="Y353" i="2" s="1"/>
  <c r="Y392" i="2" s="1"/>
  <c r="Y402" i="2" s="1"/>
  <c r="Y441" i="2" s="1"/>
  <c r="Y451" i="2" s="1"/>
  <c r="Y490" i="2" s="1"/>
  <c r="Y500" i="2" s="1"/>
  <c r="Y539" i="2" s="1"/>
  <c r="Y549" i="2" s="1"/>
  <c r="Y588" i="2" s="1"/>
  <c r="Y598" i="2" s="1"/>
  <c r="Y637" i="2" s="1"/>
  <c r="Y647" i="2" s="1"/>
  <c r="AA98" i="2"/>
  <c r="AA108" i="2" s="1"/>
  <c r="AA147" i="2" s="1"/>
  <c r="AA157" i="2" s="1"/>
  <c r="AA196" i="2" s="1"/>
  <c r="AA206" i="2" s="1"/>
  <c r="AA245" i="2" s="1"/>
  <c r="AA255" i="2" s="1"/>
  <c r="AA294" i="2" s="1"/>
  <c r="AA304" i="2" s="1"/>
  <c r="AA343" i="2" s="1"/>
  <c r="AA353" i="2" s="1"/>
  <c r="AA392" i="2" s="1"/>
  <c r="AA402" i="2" s="1"/>
  <c r="AA441" i="2" s="1"/>
  <c r="AA451" i="2" s="1"/>
  <c r="AA490" i="2" s="1"/>
  <c r="AA500" i="2" s="1"/>
  <c r="AA539" i="2" s="1"/>
  <c r="AA549" i="2" s="1"/>
  <c r="AA588" i="2" s="1"/>
  <c r="AA598" i="2" s="1"/>
  <c r="AA637" i="2" s="1"/>
  <c r="AA149" i="2"/>
  <c r="T157" i="2"/>
  <c r="X94" i="3"/>
  <c r="X80" i="3"/>
  <c r="X90" i="3"/>
  <c r="X86" i="3"/>
  <c r="X83" i="3"/>
  <c r="X49" i="2"/>
  <c r="AA198" i="2" l="1"/>
  <c r="T206" i="2"/>
  <c r="X99" i="3"/>
  <c r="AA247" i="2" l="1"/>
  <c r="T255" i="2"/>
  <c r="X59" i="2"/>
  <c r="X98" i="2" l="1"/>
  <c r="X108" i="2" s="1"/>
  <c r="X147" i="2" s="1"/>
  <c r="X157" i="2" s="1"/>
  <c r="X196" i="2" s="1"/>
  <c r="X206" i="2" s="1"/>
  <c r="X245" i="2" s="1"/>
  <c r="X255" i="2" s="1"/>
  <c r="X294" i="2" s="1"/>
  <c r="X304" i="2" s="1"/>
  <c r="X343" i="2" s="1"/>
  <c r="X353" i="2" s="1"/>
  <c r="X392" i="2" s="1"/>
  <c r="X402" i="2" s="1"/>
  <c r="X441" i="2" s="1"/>
  <c r="X451" i="2" s="1"/>
  <c r="X490" i="2" s="1"/>
  <c r="X500" i="2" s="1"/>
  <c r="X539" i="2" s="1"/>
  <c r="X549" i="2" s="1"/>
  <c r="X588" i="2" s="1"/>
  <c r="X598" i="2" s="1"/>
  <c r="X637" i="2" s="1"/>
  <c r="X647" i="2" s="1"/>
  <c r="AA296" i="2"/>
  <c r="T304" i="2"/>
  <c r="Y655" i="2" l="1"/>
  <c r="Y653" i="2"/>
  <c r="X660" i="2"/>
  <c r="T353" i="2"/>
  <c r="AA345" i="2"/>
  <c r="Y660" i="2" l="1"/>
  <c r="V23" i="1"/>
  <c r="AA394" i="2"/>
  <c r="T402" i="2"/>
  <c r="V27" i="1"/>
  <c r="V25" i="1" l="1"/>
  <c r="AA443" i="2"/>
  <c r="T451" i="2"/>
  <c r="T500" i="2" l="1"/>
  <c r="AA492" i="2"/>
  <c r="AA541" i="2" l="1"/>
  <c r="T549" i="2"/>
  <c r="T598" i="2" l="1"/>
  <c r="AA590" i="2"/>
  <c r="AA51" i="3" l="1"/>
  <c r="AT43" i="1" s="1"/>
  <c r="T59" i="3"/>
</calcChain>
</file>

<file path=xl/sharedStrings.xml><?xml version="1.0" encoding="utf-8"?>
<sst xmlns="http://schemas.openxmlformats.org/spreadsheetml/2006/main" count="4640" uniqueCount="2141">
  <si>
    <t>ČÁST 08</t>
  </si>
  <si>
    <t>ZÁMEČNICKÉ KONSTRUKCE</t>
  </si>
  <si>
    <t>Počet listů</t>
  </si>
  <si>
    <t>List číslo</t>
  </si>
  <si>
    <t>Archivní číslo</t>
  </si>
  <si>
    <t>Zakázkové číslo</t>
  </si>
  <si>
    <t>Vypracoval</t>
  </si>
  <si>
    <t>Paulík</t>
  </si>
  <si>
    <t>Kontroloval</t>
  </si>
  <si>
    <t>Datum</t>
  </si>
  <si>
    <t>Stupeň</t>
  </si>
  <si>
    <t>Stavba</t>
  </si>
  <si>
    <t>Akce</t>
  </si>
  <si>
    <t>Místo</t>
  </si>
  <si>
    <t>Investor</t>
  </si>
  <si>
    <t>ROZPOČTOVÉ NÁKLADY</t>
  </si>
  <si>
    <t>PS</t>
  </si>
  <si>
    <t>SO</t>
  </si>
  <si>
    <t>Dodavatel</t>
  </si>
  <si>
    <t>Dodatek</t>
  </si>
  <si>
    <t>Práce PSV</t>
  </si>
  <si>
    <t>Dodávka :</t>
  </si>
  <si>
    <t>Montáž :</t>
  </si>
  <si>
    <t>Nátěry :</t>
  </si>
  <si>
    <t>CENOVÉ NORMATIVY ZPRACOVÁNÍ</t>
  </si>
  <si>
    <t>Označení</t>
  </si>
  <si>
    <t>JKPOV</t>
  </si>
  <si>
    <t>Název skupiny výrobků</t>
  </si>
  <si>
    <t>Cenový</t>
  </si>
  <si>
    <t>normativ</t>
  </si>
  <si>
    <t>Kč / kg</t>
  </si>
  <si>
    <t>skupin</t>
  </si>
  <si>
    <t>Stěny ocelové vstupní a dělící pro zasklení nebo s výplní plechem</t>
  </si>
  <si>
    <t>Stěny ocelové s výplní pletivem ( šatní, sklepní, přepážky do strojoven,</t>
  </si>
  <si>
    <t>části ochranné konstrukce výtahů apod. )</t>
  </si>
  <si>
    <t>Výkladce ocelové bez mříže a s mříží, bez větracích mřížek a žaluzií</t>
  </si>
  <si>
    <t>553 419 1</t>
  </si>
  <si>
    <t>Poklopy a kryty atypické</t>
  </si>
  <si>
    <t>Popis prací a dodávek včetně ocenění</t>
  </si>
  <si>
    <t>Stavba :</t>
  </si>
  <si>
    <t>Objekt :</t>
  </si>
  <si>
    <t>List</t>
  </si>
  <si>
    <t>číslo</t>
  </si>
  <si>
    <t>položky</t>
  </si>
  <si>
    <t>ceníkové</t>
  </si>
  <si>
    <t>Hmotnost v t</t>
  </si>
  <si>
    <t>Jednotk.</t>
  </si>
  <si>
    <t>Celkem</t>
  </si>
  <si>
    <t>Zakázk.</t>
  </si>
  <si>
    <t>Archiv.</t>
  </si>
  <si>
    <t>měrná</t>
  </si>
  <si>
    <t>jednotka</t>
  </si>
  <si>
    <t>Množství</t>
  </si>
  <si>
    <t>Jednotková</t>
  </si>
  <si>
    <t>cena</t>
  </si>
  <si>
    <t>Náklady</t>
  </si>
  <si>
    <t>celkem</t>
  </si>
  <si>
    <t>Dodávka</t>
  </si>
  <si>
    <t>Montáž</t>
  </si>
  <si>
    <t>Zkrácený popis</t>
  </si>
  <si>
    <t>553 419 2</t>
  </si>
  <si>
    <t>Dveře kovové atypické</t>
  </si>
  <si>
    <t>553 419 3</t>
  </si>
  <si>
    <t>553 419 6</t>
  </si>
  <si>
    <t>Okna ocelová ( bez skla ) bez obložení</t>
  </si>
  <si>
    <t>Okna ocelová ( bez skla ) s obložením</t>
  </si>
  <si>
    <t>Okna ocelová sklepní</t>
  </si>
  <si>
    <t>Vrata a vrátka pro oplocení</t>
  </si>
  <si>
    <t>Rámy pro oplocení</t>
  </si>
  <si>
    <t>Sloupky pro oplocení bez vzpěr</t>
  </si>
  <si>
    <t>Sloupky pro oplocení se vzpěrami</t>
  </si>
  <si>
    <t>Mříže</t>
  </si>
  <si>
    <t>Žaluzie</t>
  </si>
  <si>
    <t>Zábradlí rovné z profilové oceli</t>
  </si>
  <si>
    <t>Zábradlí rovné z trubek</t>
  </si>
  <si>
    <t>Zábradlí šikmé z profilové oceli</t>
  </si>
  <si>
    <t>Zábradlí šikmé z trubek</t>
  </si>
  <si>
    <t>Zábradlí pro mostní a ostatní inženýrské objekty</t>
  </si>
  <si>
    <t>Žebříky</t>
  </si>
  <si>
    <t>Schody</t>
  </si>
  <si>
    <t>Plošiny, podesty</t>
  </si>
  <si>
    <t>ks</t>
  </si>
  <si>
    <t>Zpracování / kg</t>
  </si>
  <si>
    <t>Druh materiálu</t>
  </si>
  <si>
    <t>Normativ materiálu</t>
  </si>
  <si>
    <t>553 419 až</t>
  </si>
  <si>
    <t>a 553 439</t>
  </si>
  <si>
    <t>PREFA</t>
  </si>
  <si>
    <t>Trubky</t>
  </si>
  <si>
    <t>přes 15 kg / m</t>
  </si>
  <si>
    <t>Ocel profilovaná</t>
  </si>
  <si>
    <t>o hmotnosti</t>
  </si>
  <si>
    <t>ocel pro výztuž do betonu žebírková</t>
  </si>
  <si>
    <t>Plechy ocelové</t>
  </si>
  <si>
    <t>do 2 mm</t>
  </si>
  <si>
    <t>se vzorovaným povrchem tl.</t>
  </si>
  <si>
    <t>hladké tl.</t>
  </si>
  <si>
    <t>pozinkované tl.</t>
  </si>
  <si>
    <t>Tenkostěnné profily ocelové</t>
  </si>
  <si>
    <t>bezešvé o hmotnosti</t>
  </si>
  <si>
    <t>podélně svařované o hmotnosti</t>
  </si>
  <si>
    <t>otevřené o hmotnosti</t>
  </si>
  <si>
    <t>uzavřené o hmotnosti</t>
  </si>
  <si>
    <t>Normativ výrobku</t>
  </si>
  <si>
    <t>podle stupně složitosti</t>
  </si>
  <si>
    <t>Lávky komínové a podobné jednoduché lávky</t>
  </si>
  <si>
    <t>Příslušenství stavební ostatní</t>
  </si>
  <si>
    <t>Doplňky stavební ostatní atypické</t>
  </si>
  <si>
    <t>( hmotnost dokončeného výrobku )</t>
  </si>
  <si>
    <t>do 1,00 kg</t>
  </si>
  <si>
    <t>Prvky kovové pro výrobu a montáž prefabrikátu</t>
  </si>
  <si>
    <t>Název skupiny ( do 300 kg )</t>
  </si>
  <si>
    <t>Prvky a konstrukce kovové nad 300 kg</t>
  </si>
  <si>
    <t>Kč / kg čisté hmotnosti</t>
  </si>
  <si>
    <t>Lehké jednoduché</t>
  </si>
  <si>
    <t>krátké</t>
  </si>
  <si>
    <t>dlouhé</t>
  </si>
  <si>
    <t>Lehké složité</t>
  </si>
  <si>
    <t>Těžké jednoduché</t>
  </si>
  <si>
    <t>Těžké složité - dynamicky nenamáhané</t>
  </si>
  <si>
    <t>Těžké složité - dynamicky namáhané</t>
  </si>
  <si>
    <t>Přesun hmot v objektech</t>
  </si>
  <si>
    <t>výšky do 24 m</t>
  </si>
  <si>
    <t>800 - 767</t>
  </si>
  <si>
    <t>CELKEM</t>
  </si>
  <si>
    <t>Kč</t>
  </si>
  <si>
    <t>DODÁVKA / kus</t>
  </si>
  <si>
    <t>Trubky / kg</t>
  </si>
  <si>
    <t>Profily / kg</t>
  </si>
  <si>
    <t>Plechy / kg</t>
  </si>
  <si>
    <t>Tenk. prof. / kg</t>
  </si>
  <si>
    <t>CENOVÉ NORMATIVY MATERIÁLŮ</t>
  </si>
  <si>
    <t>KONSTRUKCE ZÁMEČNICKÉ</t>
  </si>
  <si>
    <t>NÁTĚRY</t>
  </si>
  <si>
    <t>800 - 783</t>
  </si>
  <si>
    <t>m2</t>
  </si>
  <si>
    <t>Příplatek za zvětšený</t>
  </si>
  <si>
    <t>přesun do 500 m</t>
  </si>
  <si>
    <t>ROZVINUTÉ PLOCHY OCELOVÝCH PROFILŮ</t>
  </si>
  <si>
    <t>I</t>
  </si>
  <si>
    <t>IPE</t>
  </si>
  <si>
    <t>U</t>
  </si>
  <si>
    <t>UPE</t>
  </si>
  <si>
    <t>UE</t>
  </si>
  <si>
    <t>HEA</t>
  </si>
  <si>
    <t>HEB</t>
  </si>
  <si>
    <t>T</t>
  </si>
  <si>
    <t>L-rovnoram.</t>
  </si>
  <si>
    <t>L-nerovnoram.</t>
  </si>
  <si>
    <t>30x20</t>
  </si>
  <si>
    <t>70x50</t>
  </si>
  <si>
    <t>40x25</t>
  </si>
  <si>
    <t>40x30</t>
  </si>
  <si>
    <t>45x30</t>
  </si>
  <si>
    <t>50x30</t>
  </si>
  <si>
    <t>60x40</t>
  </si>
  <si>
    <t>65x50</t>
  </si>
  <si>
    <t>70x45</t>
  </si>
  <si>
    <t>80x60</t>
  </si>
  <si>
    <t>90x60</t>
  </si>
  <si>
    <t>100x50</t>
  </si>
  <si>
    <t>100x65</t>
  </si>
  <si>
    <t>120x80</t>
  </si>
  <si>
    <t>140x90</t>
  </si>
  <si>
    <t>160x100</t>
  </si>
  <si>
    <t>Položku nutno vypsat</t>
  </si>
  <si>
    <t>Položka z podkladů</t>
  </si>
  <si>
    <t>Položka se vypočítá</t>
  </si>
  <si>
    <t>Položka z ceníku</t>
  </si>
  <si>
    <t>Přesun do výšky</t>
  </si>
  <si>
    <t>do 6 m</t>
  </si>
  <si>
    <t>přes 6 do 12 m</t>
  </si>
  <si>
    <t>přes 12 do 24 m</t>
  </si>
  <si>
    <t>přes 24 do 36 m</t>
  </si>
  <si>
    <t>přes 36 do 48 m</t>
  </si>
  <si>
    <t>přes 48 do 60 m</t>
  </si>
  <si>
    <t>Zvětšený přesun</t>
  </si>
  <si>
    <t>do 100 m</t>
  </si>
  <si>
    <t>do 500 m</t>
  </si>
  <si>
    <t>do 1000 m</t>
  </si>
  <si>
    <t>i započatých 1000 m</t>
  </si>
  <si>
    <t>za každých dalších</t>
  </si>
  <si>
    <t>POZINK</t>
  </si>
  <si>
    <t>MEZISOUČET</t>
  </si>
  <si>
    <t>Příplatek</t>
  </si>
  <si>
    <t>PŘEVOD Z LISTU</t>
  </si>
  <si>
    <t>%</t>
  </si>
  <si>
    <t>76-7203</t>
  </si>
  <si>
    <t>76-7293</t>
  </si>
  <si>
    <t>76-7202</t>
  </si>
  <si>
    <t>76-7204</t>
  </si>
  <si>
    <t>76-7205</t>
  </si>
  <si>
    <t>76-7206</t>
  </si>
  <si>
    <t>76-7201</t>
  </si>
  <si>
    <t>76-7292</t>
  </si>
  <si>
    <t>76-7294</t>
  </si>
  <si>
    <t>76-7299</t>
  </si>
  <si>
    <t>Vrata kovová atypická</t>
  </si>
  <si>
    <t>plechy do 10 mm</t>
  </si>
  <si>
    <t>Lehké - úhelník do 100 mm, profily a trubky do 180 mm,</t>
  </si>
  <si>
    <t>do 3 m</t>
  </si>
  <si>
    <t>přes 3 m</t>
  </si>
  <si>
    <t>Těžké - úhelník přes 100 mm, profily a trubky přes 180 mm,</t>
  </si>
  <si>
    <t>plechy přes 12 mm</t>
  </si>
  <si>
    <t>drát ocelový</t>
  </si>
  <si>
    <t>Výpis jednotlivých prvků</t>
  </si>
  <si>
    <t>určených</t>
  </si>
  <si>
    <t>k syntetickému nátěru :</t>
  </si>
  <si>
    <t>30-1303</t>
  </si>
  <si>
    <t>Odrezivění odrezovač.</t>
  </si>
  <si>
    <t>bezoplachovým</t>
  </si>
  <si>
    <t>30-1313</t>
  </si>
  <si>
    <t>Odmaštění odmašťov.</t>
  </si>
  <si>
    <t>ředidlovým</t>
  </si>
  <si>
    <t>31-4203</t>
  </si>
  <si>
    <t>Základní antikorozní</t>
  </si>
  <si>
    <t>nátěr syntetický</t>
  </si>
  <si>
    <t>31-5103</t>
  </si>
  <si>
    <t xml:space="preserve">Mezinátěr </t>
  </si>
  <si>
    <t>jednonásobný</t>
  </si>
  <si>
    <t>syntetický</t>
  </si>
  <si>
    <t>31-7105</t>
  </si>
  <si>
    <t>Krycí nátěr</t>
  </si>
  <si>
    <t>List 1</t>
  </si>
  <si>
    <t>Položka</t>
  </si>
  <si>
    <t>Popis</t>
  </si>
  <si>
    <t>m.j.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</si>
  <si>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ZÁBRADLÍ ROVNÉHO</t>
    </r>
  </si>
  <si>
    <r>
      <rPr>
        <sz val="11"/>
        <color rgb="FFFFC000"/>
        <rFont val="Calibri"/>
        <family val="2"/>
        <charset val="238"/>
        <scheme val="minor"/>
      </rPr>
      <t>z trubek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nebo tenkostěnných </t>
    </r>
    <r>
      <rPr>
        <sz val="11"/>
        <color rgb="FFFFC000"/>
        <rFont val="Calibri"/>
        <family val="2"/>
        <charset val="238"/>
        <scheme val="minor"/>
      </rPr>
      <t>profilů</t>
    </r>
  </si>
  <si>
    <r>
      <t>do zdiva,</t>
    </r>
    <r>
      <rPr>
        <sz val="11"/>
        <rFont val="Calibri"/>
        <family val="2"/>
        <charset val="238"/>
        <scheme val="minor"/>
      </rPr>
      <t xml:space="preserve"> hmotnost 1 m zábradlí</t>
    </r>
  </si>
  <si>
    <t>16-1111</t>
  </si>
  <si>
    <t>do 20 kg</t>
  </si>
  <si>
    <t>m</t>
  </si>
  <si>
    <t>16-1114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</si>
  <si>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30 kg</t>
    </r>
  </si>
  <si>
    <t>16-1117</t>
  </si>
  <si>
    <r>
      <t xml:space="preserve">přes 30 </t>
    </r>
    <r>
      <rPr>
        <sz val="11"/>
        <color rgb="FF00B050"/>
        <rFont val="Calibri"/>
        <family val="2"/>
        <charset val="238"/>
        <scheme val="minor"/>
      </rPr>
      <t>do 45 kg</t>
    </r>
  </si>
  <si>
    <t>16-1119</t>
  </si>
  <si>
    <t>přes 45 kg</t>
  </si>
  <si>
    <r>
      <t>na ocelovou konstrukci,</t>
    </r>
    <r>
      <rPr>
        <sz val="11"/>
        <rFont val="Calibri"/>
        <family val="2"/>
        <charset val="238"/>
        <scheme val="minor"/>
      </rPr>
      <t xml:space="preserve"> hmotnost 1 m zábradlí</t>
    </r>
  </si>
  <si>
    <t>16-1123</t>
  </si>
  <si>
    <t>16-1126</t>
  </si>
  <si>
    <t>16-1129</t>
  </si>
  <si>
    <t>16-1132</t>
  </si>
  <si>
    <t>z profilové oceli</t>
  </si>
  <si>
    <t>16-1211</t>
  </si>
  <si>
    <t>16-1214</t>
  </si>
  <si>
    <t>16-1217</t>
  </si>
  <si>
    <t>16-1219</t>
  </si>
  <si>
    <r>
      <t xml:space="preserve">přes 45 </t>
    </r>
    <r>
      <rPr>
        <sz val="11"/>
        <color rgb="FF00B050"/>
        <rFont val="Calibri"/>
        <family val="2"/>
        <charset val="238"/>
        <scheme val="minor"/>
      </rPr>
      <t>do 60 kg</t>
    </r>
  </si>
  <si>
    <t>16-1223</t>
  </si>
  <si>
    <t>přes 60 kg</t>
  </si>
  <si>
    <t>16-1226</t>
  </si>
  <si>
    <t>16-1229</t>
  </si>
  <si>
    <t>16-1232</t>
  </si>
  <si>
    <t>16-1235</t>
  </si>
  <si>
    <t>16-1238</t>
  </si>
  <si>
    <r>
      <rPr>
        <sz val="11"/>
        <color rgb="FFFF0000"/>
        <rFont val="Calibri"/>
        <family val="2"/>
        <charset val="238"/>
        <scheme val="minor"/>
      </rPr>
      <t xml:space="preserve">madel </t>
    </r>
    <r>
      <rPr>
        <sz val="11"/>
        <color rgb="FFFFC000"/>
        <rFont val="Calibri"/>
        <family val="2"/>
        <charset val="238"/>
        <scheme val="minor"/>
      </rPr>
      <t>z trubek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nebo tenkostěnných </t>
    </r>
    <r>
      <rPr>
        <sz val="11"/>
        <color rgb="FFFFC000"/>
        <rFont val="Calibri"/>
        <family val="2"/>
        <charset val="238"/>
        <scheme val="minor"/>
      </rPr>
      <t>profilů</t>
    </r>
  </si>
  <si>
    <t>16-5111</t>
  </si>
  <si>
    <t>šroubováním</t>
  </si>
  <si>
    <t>16-5114</t>
  </si>
  <si>
    <t>svařováním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</si>
  <si>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SCHODNIC OCELOVÝCH</t>
    </r>
  </si>
  <si>
    <t>rovných</t>
  </si>
  <si>
    <t>21-0111</t>
  </si>
  <si>
    <t>v prostoru, podepřené</t>
  </si>
  <si>
    <t>21-0112</t>
  </si>
  <si>
    <t>do zdiva</t>
  </si>
  <si>
    <t>21-0113</t>
  </si>
  <si>
    <t>na ocelovou konstrukci šroubováním</t>
  </si>
  <si>
    <t>21-0114</t>
  </si>
  <si>
    <t>na ocelovou konstrukci svařováním</t>
  </si>
  <si>
    <t>vřetenových</t>
  </si>
  <si>
    <t>21-0121</t>
  </si>
  <si>
    <t>21-0122</t>
  </si>
  <si>
    <t>21-0123</t>
  </si>
  <si>
    <t>21-0124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</si>
  <si>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SCHODIŠŤOVÝCH STUPŇŮ Z OCELI</t>
    </r>
  </si>
  <si>
    <r>
      <t xml:space="preserve">rovných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vřetenových</t>
    </r>
  </si>
  <si>
    <t>21-0151</t>
  </si>
  <si>
    <t>kus</t>
  </si>
  <si>
    <t>21-0153</t>
  </si>
  <si>
    <t>List 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</si>
  <si>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SCHODIŠŤOVÉHO ZÁBRADLÍ</t>
    </r>
  </si>
  <si>
    <t>22-0110</t>
  </si>
  <si>
    <t>do 15 kg</t>
  </si>
  <si>
    <t>22-0120</t>
  </si>
  <si>
    <r>
      <t xml:space="preserve">přes 15 </t>
    </r>
    <r>
      <rPr>
        <sz val="11"/>
        <color rgb="FF00B050"/>
        <rFont val="Calibri"/>
        <family val="2"/>
        <charset val="238"/>
        <scheme val="minor"/>
      </rPr>
      <t>do 25 kg</t>
    </r>
  </si>
  <si>
    <t>22-0130</t>
  </si>
  <si>
    <t>přes 25 kg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</si>
  <si>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 cenám</t>
    </r>
  </si>
  <si>
    <t>22-0191</t>
  </si>
  <si>
    <r>
      <t xml:space="preserve">za vytvoření ohybu </t>
    </r>
    <r>
      <rPr>
        <sz val="11"/>
        <rFont val="Calibri"/>
        <family val="2"/>
        <charset val="238"/>
        <scheme val="minor"/>
      </rPr>
      <t>nebo ohybníku</t>
    </r>
  </si>
  <si>
    <t>22-0210</t>
  </si>
  <si>
    <t>22-0220</t>
  </si>
  <si>
    <t>22-0230</t>
  </si>
  <si>
    <t>22-0410</t>
  </si>
  <si>
    <t>22-0420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</si>
  <si>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40 kg</t>
    </r>
  </si>
  <si>
    <t>22-0430</t>
  </si>
  <si>
    <t>přes 40 kg</t>
  </si>
  <si>
    <t>22-0490</t>
  </si>
  <si>
    <t>22-0510</t>
  </si>
  <si>
    <t>22-0520</t>
  </si>
  <si>
    <t>22-0530</t>
  </si>
  <si>
    <t>Osazení</t>
  </si>
  <si>
    <t>22-0550</t>
  </si>
  <si>
    <r>
      <rPr>
        <sz val="11"/>
        <rFont val="Calibri"/>
        <family val="2"/>
        <charset val="238"/>
        <scheme val="minor"/>
      </rPr>
      <t xml:space="preserve">samostatného </t>
    </r>
    <r>
      <rPr>
        <sz val="11"/>
        <color rgb="FF00B050"/>
        <rFont val="Calibri"/>
        <family val="2"/>
        <charset val="238"/>
        <scheme val="minor"/>
      </rPr>
      <t>sloupku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</si>
  <si>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PODEST Z OCELI</t>
    </r>
  </si>
  <si>
    <t>25-0111</t>
  </si>
  <si>
    <t>25-0113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</si>
  <si>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KRYTIN Z TVAROVANÝCH PLECHŮ</t>
    </r>
  </si>
  <si>
    <r>
      <rPr>
        <sz val="11"/>
        <color rgb="FFFFC000"/>
        <rFont val="Calibri"/>
        <family val="2"/>
        <charset val="238"/>
        <scheme val="minor"/>
      </rPr>
      <t xml:space="preserve">trapézových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 xml:space="preserve">vlnitých, </t>
    </r>
    <r>
      <rPr>
        <sz val="11"/>
        <rFont val="Calibri"/>
        <family val="2"/>
        <charset val="238"/>
        <scheme val="minor"/>
      </rPr>
      <t>uchycením</t>
    </r>
  </si>
  <si>
    <t>39-1111</t>
  </si>
  <si>
    <t>nýtováním</t>
  </si>
  <si>
    <t>39-1113</t>
  </si>
  <si>
    <t>přistřelením</t>
  </si>
  <si>
    <t>39-1207</t>
  </si>
  <si>
    <t>šroubováním přes kaloty</t>
  </si>
  <si>
    <t>39-1209</t>
  </si>
  <si>
    <r>
      <t xml:space="preserve">za antikondenzační úpravu </t>
    </r>
    <r>
      <rPr>
        <sz val="11"/>
        <rFont val="Calibri"/>
        <family val="2"/>
        <charset val="238"/>
        <scheme val="minor"/>
      </rPr>
      <t>plechu</t>
    </r>
  </si>
  <si>
    <r>
      <rPr>
        <sz val="11"/>
        <color rgb="FFFFC000"/>
        <rFont val="Calibri"/>
        <family val="2"/>
        <charset val="238"/>
        <scheme val="minor"/>
      </rPr>
      <t>hřebene</t>
    </r>
    <r>
      <rPr>
        <sz val="11"/>
        <rFont val="Calibri"/>
        <family val="2"/>
        <charset val="238"/>
        <scheme val="minor"/>
      </rPr>
      <t xml:space="preserve"> nebo </t>
    </r>
    <r>
      <rPr>
        <sz val="11"/>
        <color rgb="FFFFC000"/>
        <rFont val="Calibri"/>
        <family val="2"/>
        <charset val="238"/>
        <scheme val="minor"/>
      </rPr>
      <t>nároží</t>
    </r>
  </si>
  <si>
    <t>39-1231</t>
  </si>
  <si>
    <t>z hřebenáčů</t>
  </si>
  <si>
    <t>vložení</t>
  </si>
  <si>
    <t>39-1235</t>
  </si>
  <si>
    <r>
      <t xml:space="preserve">těsnícího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větracího prvku</t>
    </r>
  </si>
  <si>
    <t>39-1237</t>
  </si>
  <si>
    <r>
      <t xml:space="preserve">těsnícího pásku </t>
    </r>
    <r>
      <rPr>
        <sz val="11"/>
        <rFont val="Calibri"/>
        <family val="2"/>
        <charset val="238"/>
        <scheme val="minor"/>
      </rPr>
      <t xml:space="preserve">do spojů plechů </t>
    </r>
    <r>
      <rPr>
        <sz val="11"/>
        <color rgb="FF00B050"/>
        <rFont val="Calibri"/>
        <family val="2"/>
        <charset val="238"/>
        <scheme val="minor"/>
      </rPr>
      <t>ve sklonu do 10 stupňů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</si>
  <si>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KANÁLOVÝCH KRYTŮ</t>
    </r>
  </si>
  <si>
    <t>51-0111</t>
  </si>
  <si>
    <t>osazení</t>
  </si>
  <si>
    <t>kg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</si>
  <si>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 ceně</t>
    </r>
  </si>
  <si>
    <t>51-0191</t>
  </si>
  <si>
    <r>
      <t xml:space="preserve">za vyřezání </t>
    </r>
    <r>
      <rPr>
        <sz val="11"/>
        <rFont val="Calibri"/>
        <family val="2"/>
        <charset val="238"/>
        <scheme val="minor"/>
      </rPr>
      <t xml:space="preserve">a úpravu </t>
    </r>
    <r>
      <rPr>
        <sz val="11"/>
        <color rgb="FF00B050"/>
        <rFont val="Calibri"/>
        <family val="2"/>
        <charset val="238"/>
        <scheme val="minor"/>
      </rPr>
      <t xml:space="preserve">otvoru </t>
    </r>
    <r>
      <rPr>
        <sz val="11"/>
        <rFont val="Calibri"/>
        <family val="2"/>
        <charset val="238"/>
        <scheme val="minor"/>
      </rPr>
      <t>do průměru 50 mm nebo</t>
    </r>
  </si>
  <si>
    <t>obvodu do 160 mm</t>
  </si>
  <si>
    <t>51-0192</t>
  </si>
  <si>
    <r>
      <t xml:space="preserve">za zhotovení rohu </t>
    </r>
    <r>
      <rPr>
        <sz val="11"/>
        <rFont val="Calibri"/>
        <family val="2"/>
        <charset val="238"/>
        <scheme val="minor"/>
      </rPr>
      <t>lemovacích úhelníků</t>
    </r>
  </si>
  <si>
    <t>List 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</si>
  <si>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VSTUPNÍCH ČISTÍCÍCH ZÓN Z ROHOŽÍ</t>
    </r>
  </si>
  <si>
    <t>53-1111</t>
  </si>
  <si>
    <r>
      <t xml:space="preserve">kovových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plastových</t>
    </r>
  </si>
  <si>
    <r>
      <rPr>
        <sz val="11"/>
        <color rgb="FFFFC000"/>
        <rFont val="Calibri"/>
        <family val="2"/>
        <charset val="238"/>
        <scheme val="minor"/>
      </rPr>
      <t>osazení rámu</t>
    </r>
    <r>
      <rPr>
        <sz val="11"/>
        <rFont val="Calibri"/>
        <family val="2"/>
        <charset val="238"/>
        <scheme val="minor"/>
      </rPr>
      <t xml:space="preserve"> mosazného nebo hliníkového </t>
    </r>
    <r>
      <rPr>
        <sz val="11"/>
        <color rgb="FFFFC000"/>
        <rFont val="Calibri"/>
        <family val="2"/>
        <charset val="238"/>
        <scheme val="minor"/>
      </rPr>
      <t>zapuštěného</t>
    </r>
  </si>
  <si>
    <t>53-1121</t>
  </si>
  <si>
    <t>z L profilů</t>
  </si>
  <si>
    <t>náběhového</t>
  </si>
  <si>
    <t>53-1125</t>
  </si>
  <si>
    <r>
      <t xml:space="preserve">širokého </t>
    </r>
    <r>
      <rPr>
        <sz val="11"/>
        <rFont val="Calibri"/>
        <family val="2"/>
        <charset val="238"/>
        <scheme val="minor"/>
      </rPr>
      <t>65 mm</t>
    </r>
  </si>
  <si>
    <t>53-1126</t>
  </si>
  <si>
    <r>
      <t xml:space="preserve">úzkého </t>
    </r>
    <r>
      <rPr>
        <sz val="11"/>
        <rFont val="Calibri"/>
        <family val="2"/>
        <charset val="238"/>
        <scheme val="minor"/>
      </rPr>
      <t>45 mm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</si>
  <si>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PODLAHOVÝCH KONSTRUKCÍ</t>
    </r>
  </si>
  <si>
    <r>
      <rPr>
        <sz val="11"/>
        <rFont val="Calibri"/>
        <family val="2"/>
        <charset val="238"/>
        <scheme val="minor"/>
      </rPr>
      <t xml:space="preserve">podlahových </t>
    </r>
    <r>
      <rPr>
        <sz val="11"/>
        <color rgb="FFFFC000"/>
        <rFont val="Calibri"/>
        <family val="2"/>
        <charset val="238"/>
        <scheme val="minor"/>
      </rPr>
      <t xml:space="preserve">roštů, podlah </t>
    </r>
    <r>
      <rPr>
        <sz val="11"/>
        <rFont val="Calibri"/>
        <family val="2"/>
        <charset val="238"/>
        <scheme val="minor"/>
      </rPr>
      <t>připevněných</t>
    </r>
  </si>
  <si>
    <t>59-0110</t>
  </si>
  <si>
    <t>59-0120</t>
  </si>
  <si>
    <t>59-0125</t>
  </si>
  <si>
    <t>59-0190</t>
  </si>
  <si>
    <r>
      <t xml:space="preserve">za vyřezání </t>
    </r>
    <r>
      <rPr>
        <sz val="11"/>
        <rFont val="Calibri"/>
        <family val="2"/>
        <charset val="238"/>
        <scheme val="minor"/>
      </rPr>
      <t xml:space="preserve">a úpravu </t>
    </r>
    <r>
      <rPr>
        <sz val="11"/>
        <color rgb="FF00B050"/>
        <rFont val="Calibri"/>
        <family val="2"/>
        <charset val="238"/>
        <scheme val="minor"/>
      </rPr>
      <t>otvoru</t>
    </r>
  </si>
  <si>
    <t>59-0192</t>
  </si>
  <si>
    <r>
      <t xml:space="preserve">za úpravu roštů </t>
    </r>
    <r>
      <rPr>
        <sz val="11"/>
        <rFont val="Calibri"/>
        <family val="2"/>
        <charset val="238"/>
        <scheme val="minor"/>
      </rPr>
      <t>( krácení)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</si>
  <si>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DVEŘÍ OCELOVÝCH</t>
    </r>
  </si>
  <si>
    <t>vchodových</t>
  </si>
  <si>
    <t>jednokřídlových</t>
  </si>
  <si>
    <t>64-0111</t>
  </si>
  <si>
    <t>bez nadsvětlíku</t>
  </si>
  <si>
    <t>64-0112</t>
  </si>
  <si>
    <t>s nadvětlíkem</t>
  </si>
  <si>
    <t>64-0113</t>
  </si>
  <si>
    <t>s pevným bočním dílem</t>
  </si>
  <si>
    <t>64-0114</t>
  </si>
  <si>
    <t>s pevným bočním dílem a nadsvětlíkem</t>
  </si>
  <si>
    <t>dvoukřídlových</t>
  </si>
  <si>
    <t>64-0221</t>
  </si>
  <si>
    <t>64-0222</t>
  </si>
  <si>
    <t>64-0223</t>
  </si>
  <si>
    <t>64-0224</t>
  </si>
  <si>
    <t>vnitřních</t>
  </si>
  <si>
    <t>64-0311</t>
  </si>
  <si>
    <t>64-0322</t>
  </si>
  <si>
    <r>
      <t xml:space="preserve">revizních dvířek </t>
    </r>
    <r>
      <rPr>
        <sz val="11"/>
        <rFont val="Calibri"/>
        <family val="2"/>
        <charset val="238"/>
        <scheme val="minor"/>
      </rPr>
      <t>s rámem</t>
    </r>
  </si>
  <si>
    <r>
      <t xml:space="preserve">jednokřídlových, </t>
    </r>
    <r>
      <rPr>
        <sz val="11"/>
        <rFont val="Calibri"/>
        <family val="2"/>
        <charset val="238"/>
        <scheme val="minor"/>
      </rPr>
      <t>výšky</t>
    </r>
  </si>
  <si>
    <t>64-6401</t>
  </si>
  <si>
    <t>do 1000 mm</t>
  </si>
  <si>
    <t>64-6402</t>
  </si>
  <si>
    <r>
      <t xml:space="preserve">přes 1000 </t>
    </r>
    <r>
      <rPr>
        <sz val="11"/>
        <color rgb="FF00B050"/>
        <rFont val="Calibri"/>
        <family val="2"/>
        <charset val="238"/>
        <scheme val="minor"/>
      </rPr>
      <t>do 1500 mm</t>
    </r>
  </si>
  <si>
    <t>64-6403</t>
  </si>
  <si>
    <r>
      <t xml:space="preserve">přes 1500 </t>
    </r>
    <r>
      <rPr>
        <sz val="11"/>
        <color rgb="FF00B050"/>
        <rFont val="Calibri"/>
        <family val="2"/>
        <charset val="238"/>
        <scheme val="minor"/>
      </rPr>
      <t>do 1800 mm</t>
    </r>
  </si>
  <si>
    <r>
      <t xml:space="preserve">dvoukřídlových, </t>
    </r>
    <r>
      <rPr>
        <sz val="11"/>
        <rFont val="Calibri"/>
        <family val="2"/>
        <charset val="238"/>
        <scheme val="minor"/>
      </rPr>
      <t>výšky</t>
    </r>
  </si>
  <si>
    <t>64-6421</t>
  </si>
  <si>
    <t>64-6422</t>
  </si>
  <si>
    <t>64-6423</t>
  </si>
  <si>
    <r>
      <t xml:space="preserve">protipožárních </t>
    </r>
    <r>
      <rPr>
        <sz val="11"/>
        <rFont val="Calibri"/>
        <family val="2"/>
        <charset val="238"/>
        <scheme val="minor"/>
      </rPr>
      <t>uzávěrů</t>
    </r>
  </si>
  <si>
    <t>64-6510</t>
  </si>
  <si>
    <t>64-6521</t>
  </si>
  <si>
    <t>do 1970 mm</t>
  </si>
  <si>
    <t>64-6522</t>
  </si>
  <si>
    <r>
      <t xml:space="preserve">přes 1970 </t>
    </r>
    <r>
      <rPr>
        <sz val="11"/>
        <color rgb="FF00B050"/>
        <rFont val="Calibri"/>
        <family val="2"/>
        <charset val="238"/>
        <scheme val="minor"/>
      </rPr>
      <t>do 2200 mm</t>
    </r>
  </si>
  <si>
    <t>64-6523</t>
  </si>
  <si>
    <r>
      <t xml:space="preserve">přes 2200 </t>
    </r>
    <r>
      <rPr>
        <sz val="11"/>
        <color rgb="FF00B050"/>
        <rFont val="Calibri"/>
        <family val="2"/>
        <charset val="238"/>
        <scheme val="minor"/>
      </rPr>
      <t>do 2400 mm</t>
    </r>
  </si>
  <si>
    <t>stavěče křídel</t>
  </si>
  <si>
    <t>64-6593</t>
  </si>
  <si>
    <t>elektromagnetického</t>
  </si>
  <si>
    <t>List 4</t>
  </si>
  <si>
    <t>spojení dveří a stěn</t>
  </si>
  <si>
    <t>64-8351</t>
  </si>
  <si>
    <t>průběžné</t>
  </si>
  <si>
    <t>64-8352</t>
  </si>
  <si>
    <t>kolmé</t>
  </si>
  <si>
    <t>64-8353</t>
  </si>
  <si>
    <t>rohové</t>
  </si>
  <si>
    <t>ocelového prahu dveří</t>
  </si>
  <si>
    <t>64-8511</t>
  </si>
  <si>
    <t>64-8512</t>
  </si>
  <si>
    <t>doplňků dveří</t>
  </si>
  <si>
    <t>64-9191</t>
  </si>
  <si>
    <t>samozavírače hydraulického</t>
  </si>
  <si>
    <t>64-9192</t>
  </si>
  <si>
    <t>samozavírače podlahového</t>
  </si>
  <si>
    <t>64-9193</t>
  </si>
  <si>
    <t>64-9494</t>
  </si>
  <si>
    <t>madel</t>
  </si>
  <si>
    <t>64-9195</t>
  </si>
  <si>
    <t>druhého zámku</t>
  </si>
  <si>
    <t>64-9196</t>
  </si>
  <si>
    <t>krácení dveřního křídla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</si>
  <si>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AUTOMATICKÝCH DVEŘÍ</t>
    </r>
  </si>
  <si>
    <t>posuvných, výšky do 2200 mm</t>
  </si>
  <si>
    <r>
      <t xml:space="preserve">lineárních, </t>
    </r>
    <r>
      <rPr>
        <sz val="11"/>
        <rFont val="Calibri"/>
        <family val="2"/>
        <charset val="238"/>
        <scheme val="minor"/>
      </rPr>
      <t>šířky</t>
    </r>
  </si>
  <si>
    <t>64-1111</t>
  </si>
  <si>
    <t>64-1112</t>
  </si>
  <si>
    <r>
      <t xml:space="preserve">přes 1000 </t>
    </r>
    <r>
      <rPr>
        <sz val="11"/>
        <color rgb="FF00B050"/>
        <rFont val="Calibri"/>
        <family val="2"/>
        <charset val="238"/>
        <scheme val="minor"/>
      </rPr>
      <t>do 1800 mm</t>
    </r>
  </si>
  <si>
    <t>64-1114</t>
  </si>
  <si>
    <r>
      <t xml:space="preserve">přes 1800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</si>
  <si>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t xml:space="preserve">teleskopických, </t>
    </r>
    <r>
      <rPr>
        <sz val="11"/>
        <rFont val="Calibri"/>
        <family val="2"/>
        <charset val="238"/>
        <scheme val="minor"/>
      </rPr>
      <t>šířky</t>
    </r>
  </si>
  <si>
    <t>64-1211</t>
  </si>
  <si>
    <t>do 2000 mm</t>
  </si>
  <si>
    <t>64-1212</t>
  </si>
  <si>
    <r>
      <t xml:space="preserve">přes 2000 </t>
    </r>
    <r>
      <rPr>
        <sz val="11"/>
        <color rgb="FF00B050"/>
        <rFont val="Calibri"/>
        <family val="2"/>
        <charset val="238"/>
        <scheme val="minor"/>
      </rPr>
      <t>do 2500 mm</t>
    </r>
  </si>
  <si>
    <t>64-1213</t>
  </si>
  <si>
    <r>
      <t xml:space="preserve">přes 2500 </t>
    </r>
    <r>
      <rPr>
        <sz val="11"/>
        <color rgb="FF00B050"/>
        <rFont val="Calibri"/>
        <family val="2"/>
        <charset val="238"/>
        <scheme val="minor"/>
      </rPr>
      <t>do 3500 mm</t>
    </r>
  </si>
  <si>
    <t>64-1214</t>
  </si>
  <si>
    <r>
      <t xml:space="preserve">přes 3500 </t>
    </r>
    <r>
      <rPr>
        <sz val="11"/>
        <color rgb="FF00B050"/>
        <rFont val="Calibri"/>
        <family val="2"/>
        <charset val="238"/>
        <scheme val="minor"/>
      </rPr>
      <t>do 4000 mm</t>
    </r>
  </si>
  <si>
    <r>
      <t xml:space="preserve">obloukových, </t>
    </r>
    <r>
      <rPr>
        <sz val="11"/>
        <rFont val="Calibri"/>
        <family val="2"/>
        <charset val="238"/>
        <scheme val="minor"/>
      </rPr>
      <t>průměru</t>
    </r>
  </si>
  <si>
    <t>64-1311</t>
  </si>
  <si>
    <t>do 2200 mm</t>
  </si>
  <si>
    <t>64-1312</t>
  </si>
  <si>
    <r>
      <t xml:space="preserve">přes 2200 </t>
    </r>
    <r>
      <rPr>
        <sz val="11"/>
        <color rgb="FF00B050"/>
        <rFont val="Calibri"/>
        <family val="2"/>
        <charset val="238"/>
        <scheme val="minor"/>
      </rPr>
      <t>do 3000 mm</t>
    </r>
  </si>
  <si>
    <r>
      <t xml:space="preserve">kruhových, </t>
    </r>
    <r>
      <rPr>
        <sz val="11"/>
        <rFont val="Calibri"/>
        <family val="2"/>
        <charset val="238"/>
        <scheme val="minor"/>
      </rPr>
      <t>průměru</t>
    </r>
  </si>
  <si>
    <t>64-1411</t>
  </si>
  <si>
    <t>do 3000 mm</t>
  </si>
  <si>
    <r>
      <t xml:space="preserve">panikových, </t>
    </r>
    <r>
      <rPr>
        <sz val="11"/>
        <rFont val="Calibri"/>
        <family val="2"/>
        <charset val="238"/>
        <scheme val="minor"/>
      </rPr>
      <t>šířky</t>
    </r>
  </si>
  <si>
    <t>64-1511</t>
  </si>
  <si>
    <t>do 4000 mm</t>
  </si>
  <si>
    <r>
      <t xml:space="preserve">šípových, </t>
    </r>
    <r>
      <rPr>
        <sz val="11"/>
        <rFont val="Calibri"/>
        <family val="2"/>
        <charset val="238"/>
        <scheme val="minor"/>
      </rPr>
      <t>šířky</t>
    </r>
  </si>
  <si>
    <t>64-1611</t>
  </si>
  <si>
    <t>do 3800 mm</t>
  </si>
  <si>
    <r>
      <t xml:space="preserve">turniketu, výšky do 2200 mm, </t>
    </r>
    <r>
      <rPr>
        <sz val="11"/>
        <rFont val="Calibri"/>
        <family val="2"/>
        <charset val="238"/>
        <scheme val="minor"/>
      </rPr>
      <t>průměru</t>
    </r>
  </si>
  <si>
    <t>64-1711</t>
  </si>
  <si>
    <t>64-1712</t>
  </si>
  <si>
    <t>přes 3000 mm</t>
  </si>
  <si>
    <t>posuvných, výšky přes 2200 do 3000 mm</t>
  </si>
  <si>
    <t>64-2111</t>
  </si>
  <si>
    <t>64-2112</t>
  </si>
  <si>
    <t>64-2114</t>
  </si>
  <si>
    <t>64-2211</t>
  </si>
  <si>
    <t>64-2212</t>
  </si>
  <si>
    <t>64-2213</t>
  </si>
  <si>
    <t>64-2214</t>
  </si>
  <si>
    <t>List 5</t>
  </si>
  <si>
    <t>64-2311</t>
  </si>
  <si>
    <t>64-2411</t>
  </si>
  <si>
    <t>64-2511</t>
  </si>
  <si>
    <t>64-2611</t>
  </si>
  <si>
    <r>
      <t xml:space="preserve">turniketu, výšky přes 2200 do 3000 mm, </t>
    </r>
    <r>
      <rPr>
        <sz val="11"/>
        <rFont val="Calibri"/>
        <family val="2"/>
        <charset val="238"/>
        <scheme val="minor"/>
      </rPr>
      <t>průměru</t>
    </r>
  </si>
  <si>
    <t>64-2711</t>
  </si>
  <si>
    <t>64-2712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</si>
  <si>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 xml:space="preserve">VRAT GARÁŽOVÝCH </t>
    </r>
    <r>
      <rPr>
        <b/>
        <sz val="11"/>
        <rFont val="Calibri"/>
        <family val="2"/>
        <charset val="238"/>
        <scheme val="minor"/>
      </rPr>
      <t xml:space="preserve">NEBO </t>
    </r>
    <r>
      <rPr>
        <b/>
        <sz val="11"/>
        <color rgb="FFFF0000"/>
        <rFont val="Calibri"/>
        <family val="2"/>
        <charset val="238"/>
        <scheme val="minor"/>
      </rPr>
      <t>PRŮMYSLOVÝCH</t>
    </r>
  </si>
  <si>
    <r>
      <t xml:space="preserve">sekčních zajíždějících pod strop, </t>
    </r>
    <r>
      <rPr>
        <sz val="11"/>
        <rFont val="Calibri"/>
        <family val="2"/>
        <charset val="238"/>
        <scheme val="minor"/>
      </rPr>
      <t>plochy</t>
    </r>
  </si>
  <si>
    <t>65-1111</t>
  </si>
  <si>
    <t>65-1112</t>
  </si>
  <si>
    <r>
      <t xml:space="preserve">přes 6 </t>
    </r>
    <r>
      <rPr>
        <sz val="11"/>
        <color rgb="FF00B050"/>
        <rFont val="Calibri"/>
        <family val="2"/>
        <charset val="238"/>
        <scheme val="minor"/>
      </rPr>
      <t>do 9m2</t>
    </r>
  </si>
  <si>
    <t>65-1113</t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</si>
  <si>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13m2</t>
    </r>
  </si>
  <si>
    <t>65-1114</t>
  </si>
  <si>
    <r>
      <t xml:space="preserve">příslušenství </t>
    </r>
    <r>
      <rPr>
        <sz val="11"/>
        <rFont val="Calibri"/>
        <family val="2"/>
        <charset val="238"/>
        <scheme val="minor"/>
      </rPr>
      <t>sekčních vrat</t>
    </r>
  </si>
  <si>
    <t>65-1121</t>
  </si>
  <si>
    <r>
      <t xml:space="preserve">kliky se zámkem </t>
    </r>
    <r>
      <rPr>
        <sz val="11"/>
        <rFont val="Calibri"/>
        <family val="2"/>
        <charset val="238"/>
        <scheme val="minor"/>
      </rPr>
      <t>pro ruční otevírání</t>
    </r>
  </si>
  <si>
    <t>elektrického pohonu</t>
  </si>
  <si>
    <t>65-1131</t>
  </si>
  <si>
    <r>
      <t xml:space="preserve">fotobuněk </t>
    </r>
    <r>
      <rPr>
        <sz val="11"/>
        <rFont val="Calibri"/>
        <family val="2"/>
        <charset val="238"/>
        <scheme val="minor"/>
      </rPr>
      <t>pro bezpečný chod</t>
    </r>
  </si>
  <si>
    <t>pár</t>
  </si>
  <si>
    <t>otvíravých</t>
  </si>
  <si>
    <r>
      <t xml:space="preserve">do ocelové zárubně </t>
    </r>
    <r>
      <rPr>
        <sz val="11"/>
        <rFont val="Calibri"/>
        <family val="2"/>
        <charset val="238"/>
        <scheme val="minor"/>
      </rPr>
      <t>z dílů, plochy</t>
    </r>
  </si>
  <si>
    <t>65-1210</t>
  </si>
  <si>
    <t>65-1220</t>
  </si>
  <si>
    <t>65-1230</t>
  </si>
  <si>
    <t>65-1240</t>
  </si>
  <si>
    <r>
      <t>do ocelové konstrukce,</t>
    </r>
    <r>
      <rPr>
        <sz val="11"/>
        <rFont val="Calibri"/>
        <family val="2"/>
        <charset val="238"/>
        <scheme val="minor"/>
      </rPr>
      <t xml:space="preserve"> plochy</t>
    </r>
  </si>
  <si>
    <t>65-2210</t>
  </si>
  <si>
    <t>65-2220</t>
  </si>
  <si>
    <t>65-2230</t>
  </si>
  <si>
    <t>65-2240</t>
  </si>
  <si>
    <t>posuvných</t>
  </si>
  <si>
    <t>65-3210</t>
  </si>
  <si>
    <t>65-3220</t>
  </si>
  <si>
    <t>65-3230</t>
  </si>
  <si>
    <t>65-3240</t>
  </si>
  <si>
    <t>65-3250</t>
  </si>
  <si>
    <t>65-3260</t>
  </si>
  <si>
    <t>65-4210</t>
  </si>
  <si>
    <t>65-4220</t>
  </si>
  <si>
    <t>65-4230</t>
  </si>
  <si>
    <t>65-4240</t>
  </si>
  <si>
    <t>65-4250</t>
  </si>
  <si>
    <t>65-4260</t>
  </si>
  <si>
    <t>List 6</t>
  </si>
  <si>
    <r>
      <t xml:space="preserve">skládacích, </t>
    </r>
    <r>
      <rPr>
        <sz val="11"/>
        <rFont val="Calibri"/>
        <family val="2"/>
        <charset val="238"/>
        <scheme val="minor"/>
      </rPr>
      <t>osazovaných</t>
    </r>
  </si>
  <si>
    <r>
      <t xml:space="preserve">do ocelové zárubně, </t>
    </r>
    <r>
      <rPr>
        <sz val="11"/>
        <rFont val="Calibri"/>
        <family val="2"/>
        <charset val="238"/>
        <scheme val="minor"/>
      </rPr>
      <t>z dílů</t>
    </r>
  </si>
  <si>
    <r>
      <t>tříkřídlových,</t>
    </r>
    <r>
      <rPr>
        <sz val="11"/>
        <rFont val="Calibri"/>
        <family val="2"/>
        <charset val="238"/>
        <scheme val="minor"/>
      </rPr>
      <t xml:space="preserve"> plochy</t>
    </r>
  </si>
  <si>
    <t>65-5210</t>
  </si>
  <si>
    <t>65-5220</t>
  </si>
  <si>
    <t>65-5230</t>
  </si>
  <si>
    <t>65-5231</t>
  </si>
  <si>
    <r>
      <t>čtykřídlových,</t>
    </r>
    <r>
      <rPr>
        <sz val="11"/>
        <rFont val="Calibri"/>
        <family val="2"/>
        <charset val="238"/>
        <scheme val="minor"/>
      </rPr>
      <t xml:space="preserve"> plochy</t>
    </r>
  </si>
  <si>
    <t>65-5240</t>
  </si>
  <si>
    <t>65-5250</t>
  </si>
  <si>
    <t>65-5260</t>
  </si>
  <si>
    <t>do ocelové konstrukce</t>
  </si>
  <si>
    <t>65-6210</t>
  </si>
  <si>
    <t>65-6220</t>
  </si>
  <si>
    <t>65-6230</t>
  </si>
  <si>
    <t>65-6231</t>
  </si>
  <si>
    <t>65-6240</t>
  </si>
  <si>
    <t>65-6250</t>
  </si>
  <si>
    <t>65-6260</t>
  </si>
  <si>
    <r>
      <t xml:space="preserve">zvedacích, výklopných </t>
    </r>
    <r>
      <rPr>
        <sz val="11"/>
        <rFont val="Calibri"/>
        <family val="2"/>
        <charset val="238"/>
        <scheme val="minor"/>
      </rPr>
      <t xml:space="preserve"> osazovaných</t>
    </r>
  </si>
  <si>
    <r>
      <t xml:space="preserve">do ocelové zárubně, </t>
    </r>
    <r>
      <rPr>
        <sz val="11"/>
        <rFont val="Calibri"/>
        <family val="2"/>
        <charset val="238"/>
        <scheme val="minor"/>
      </rPr>
      <t>z dílů, plochy</t>
    </r>
  </si>
  <si>
    <t>65-7210</t>
  </si>
  <si>
    <t>65-7220</t>
  </si>
  <si>
    <t>65-7230</t>
  </si>
  <si>
    <t>65-7240</t>
  </si>
  <si>
    <r>
      <t xml:space="preserve">do ocelové konstrukce, </t>
    </r>
    <r>
      <rPr>
        <sz val="11"/>
        <rFont val="Calibri"/>
        <family val="2"/>
        <charset val="238"/>
        <scheme val="minor"/>
      </rPr>
      <t>plochy</t>
    </r>
  </si>
  <si>
    <t>65-7310</t>
  </si>
  <si>
    <t>65-7320</t>
  </si>
  <si>
    <t>65-7330</t>
  </si>
  <si>
    <t>65-7340</t>
  </si>
  <si>
    <r>
      <t xml:space="preserve">protipožárních </t>
    </r>
    <r>
      <rPr>
        <sz val="11"/>
        <rFont val="Calibri"/>
        <family val="2"/>
        <charset val="238"/>
        <scheme val="minor"/>
      </rPr>
      <t>uzávěrů, výšky</t>
    </r>
  </si>
  <si>
    <t>65-7521</t>
  </si>
  <si>
    <t>65-7522</t>
  </si>
  <si>
    <t>65-7523</t>
  </si>
  <si>
    <t>vratového těsnícího límce</t>
  </si>
  <si>
    <t>65-9111</t>
  </si>
  <si>
    <r>
      <t xml:space="preserve">rozměru </t>
    </r>
    <r>
      <rPr>
        <sz val="11"/>
        <color rgb="FF00B050"/>
        <rFont val="Calibri"/>
        <family val="2"/>
        <charset val="238"/>
        <scheme val="minor"/>
      </rPr>
      <t>do 3500 mm x 3500 mm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</si>
  <si>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MŘÍŽÍ</t>
    </r>
  </si>
  <si>
    <t>66-2110</t>
  </si>
  <si>
    <r>
      <t xml:space="preserve">pevných, </t>
    </r>
    <r>
      <rPr>
        <sz val="11"/>
        <rFont val="Calibri"/>
        <family val="2"/>
        <charset val="238"/>
        <scheme val="minor"/>
      </rPr>
      <t xml:space="preserve">připevněných </t>
    </r>
    <r>
      <rPr>
        <sz val="11"/>
        <color rgb="FF00B050"/>
        <rFont val="Calibri"/>
        <family val="2"/>
        <charset val="238"/>
        <scheme val="minor"/>
      </rPr>
      <t>šroubováním</t>
    </r>
  </si>
  <si>
    <t>66-2120</t>
  </si>
  <si>
    <r>
      <t xml:space="preserve">pevných, </t>
    </r>
    <r>
      <rPr>
        <sz val="11"/>
        <rFont val="Calibri"/>
        <family val="2"/>
        <charset val="238"/>
        <scheme val="minor"/>
      </rPr>
      <t xml:space="preserve">připevněných </t>
    </r>
    <r>
      <rPr>
        <sz val="11"/>
        <color rgb="FF00B050"/>
        <rFont val="Calibri"/>
        <family val="2"/>
        <charset val="238"/>
        <scheme val="minor"/>
      </rPr>
      <t>svařováním</t>
    </r>
  </si>
  <si>
    <t>66-2210</t>
  </si>
  <si>
    <t>List 7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</si>
  <si>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VENKOVNÍCH POŽÁRNÍCH ŽEBŘÍKŮ</t>
    </r>
  </si>
  <si>
    <t>83-2101</t>
  </si>
  <si>
    <t>se suchovodem</t>
  </si>
  <si>
    <t>83-2102</t>
  </si>
  <si>
    <t>bez  suchovodu</t>
  </si>
  <si>
    <t>na ocelovou konstrukci</t>
  </si>
  <si>
    <t>83-2111</t>
  </si>
  <si>
    <t>83-2112</t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</si>
  <si>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k cenám </t>
    </r>
    <r>
      <rPr>
        <sz val="11"/>
        <color rgb="FFFFC000"/>
        <rFont val="Calibri"/>
        <family val="2"/>
        <charset val="238"/>
        <scheme val="minor"/>
      </rPr>
      <t>za montáž</t>
    </r>
  </si>
  <si>
    <r>
      <t xml:space="preserve">ochranného koše, </t>
    </r>
    <r>
      <rPr>
        <sz val="11"/>
        <rFont val="Calibri"/>
        <family val="2"/>
        <charset val="238"/>
        <scheme val="minor"/>
      </rPr>
      <t>připevněného</t>
    </r>
  </si>
  <si>
    <t>83-4111</t>
  </si>
  <si>
    <t>83-4112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</si>
  <si>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VNITŘNÍCH ŽEBŘÍKŮ</t>
    </r>
  </si>
  <si>
    <t>86-1000</t>
  </si>
  <si>
    <t>86-1001</t>
  </si>
  <si>
    <t>86-1002</t>
  </si>
  <si>
    <t>86-1010</t>
  </si>
  <si>
    <t>86-1011</t>
  </si>
  <si>
    <t>86-1012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</si>
  <si>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STŘÍŠEK NAD VENKOVNÍMI VSTUPY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</si>
  <si>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FFC000"/>
        <rFont val="Calibri"/>
        <family val="2"/>
        <charset val="238"/>
        <scheme val="minor"/>
      </rPr>
      <t>pomocí závěsů</t>
    </r>
  </si>
  <si>
    <t>89-3111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</si>
  <si>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</si>
  <si>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89-1112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</si>
  <si>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</si>
  <si>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t>89-3113</t>
  </si>
  <si>
    <r>
      <t xml:space="preserve">obloukových,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</si>
  <si>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89-3114</t>
  </si>
  <si>
    <r>
      <t xml:space="preserve">obloukových,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z umělých hmot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</si>
  <si>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t>89-3115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</si>
  <si>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skleněná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1,5m</t>
    </r>
  </si>
  <si>
    <t>89-3116</t>
  </si>
  <si>
    <r>
      <t xml:space="preserve">rovných, </t>
    </r>
    <r>
      <rPr>
        <sz val="11"/>
        <rFont val="Calibri"/>
        <family val="2"/>
        <charset val="238"/>
        <scheme val="minor"/>
      </rPr>
      <t xml:space="preserve">výplň </t>
    </r>
    <r>
      <rPr>
        <sz val="11"/>
        <color rgb="FF00B050"/>
        <rFont val="Calibri"/>
        <family val="2"/>
        <charset val="238"/>
        <scheme val="minor"/>
      </rPr>
      <t xml:space="preserve">skleněná </t>
    </r>
    <r>
      <rPr>
        <sz val="11"/>
        <rFont val="Calibri"/>
        <family val="2"/>
        <charset val="238"/>
        <scheme val="minor"/>
      </rPr>
      <t xml:space="preserve">šířky do </t>
    </r>
    <r>
      <rPr>
        <sz val="11"/>
        <color rgb="FF00B050"/>
        <rFont val="Calibri"/>
        <family val="2"/>
        <charset val="238"/>
        <scheme val="minor"/>
      </rPr>
      <t>2m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</si>
  <si>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FFC000"/>
        <rFont val="Calibri"/>
        <family val="2"/>
        <charset val="238"/>
        <scheme val="minor"/>
      </rPr>
      <t>pomocí konzol</t>
    </r>
  </si>
  <si>
    <t>89-3121</t>
  </si>
  <si>
    <t>89-1122</t>
  </si>
  <si>
    <t>89-3123</t>
  </si>
  <si>
    <t>89-3124</t>
  </si>
  <si>
    <t>89-3125</t>
  </si>
  <si>
    <t>89-3126</t>
  </si>
  <si>
    <t>bočních stěn</t>
  </si>
  <si>
    <t>89-3131</t>
  </si>
  <si>
    <r>
      <rPr>
        <sz val="11"/>
        <rFont val="Calibri"/>
        <family val="2"/>
        <charset val="238"/>
        <scheme val="minor"/>
      </rPr>
      <t xml:space="preserve">u vstupů </t>
    </r>
    <r>
      <rPr>
        <sz val="11"/>
        <color rgb="FF00B050"/>
        <rFont val="Calibri"/>
        <family val="2"/>
        <charset val="238"/>
        <scheme val="minor"/>
      </rPr>
      <t>s výplní z umělých hmot</t>
    </r>
  </si>
  <si>
    <t>89-3132</t>
  </si>
  <si>
    <r>
      <rPr>
        <sz val="11"/>
        <rFont val="Calibri"/>
        <family val="2"/>
        <charset val="238"/>
        <scheme val="minor"/>
      </rPr>
      <t xml:space="preserve">u vstupů </t>
    </r>
    <r>
      <rPr>
        <sz val="11"/>
        <color rgb="FF00B050"/>
        <rFont val="Calibri"/>
        <family val="2"/>
        <charset val="238"/>
        <scheme val="minor"/>
      </rPr>
      <t>s výplní skleněnou</t>
    </r>
  </si>
  <si>
    <r>
      <rPr>
        <sz val="11"/>
        <color rgb="FFFFC000"/>
        <rFont val="Calibri"/>
        <family val="2"/>
        <charset val="238"/>
        <scheme val="minor"/>
      </rPr>
      <t>Příplatek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color rgb="FFFFC000"/>
        <rFont val="Calibri"/>
        <family val="2"/>
        <charset val="238"/>
        <scheme val="minor"/>
      </rPr>
      <t xml:space="preserve">za montáž </t>
    </r>
    <r>
      <rPr>
        <sz val="11"/>
        <rFont val="Calibri"/>
        <family val="2"/>
        <charset val="238"/>
        <scheme val="minor"/>
      </rPr>
      <t>stříšky</t>
    </r>
  </si>
  <si>
    <t>89-3191</t>
  </si>
  <si>
    <r>
      <t xml:space="preserve">delší než 2m </t>
    </r>
    <r>
      <rPr>
        <sz val="11"/>
        <rFont val="Calibri"/>
        <family val="2"/>
        <charset val="238"/>
        <scheme val="minor"/>
      </rPr>
      <t xml:space="preserve">s výplní </t>
    </r>
    <r>
      <rPr>
        <sz val="11"/>
        <color rgb="FF00B050"/>
        <rFont val="Calibri"/>
        <family val="2"/>
        <charset val="238"/>
        <scheme val="minor"/>
      </rPr>
      <t>z umělých hmot</t>
    </r>
  </si>
  <si>
    <t>89-3192</t>
  </si>
  <si>
    <r>
      <t xml:space="preserve">delší než 2m </t>
    </r>
    <r>
      <rPr>
        <sz val="11"/>
        <rFont val="Calibri"/>
        <family val="2"/>
        <charset val="238"/>
        <scheme val="minor"/>
      </rPr>
      <t xml:space="preserve">s výplní </t>
    </r>
    <r>
      <rPr>
        <sz val="11"/>
        <color rgb="FF00B050"/>
        <rFont val="Calibri"/>
        <family val="2"/>
        <charset val="238"/>
        <scheme val="minor"/>
      </rPr>
      <t>skleněnou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</si>
  <si>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OSTATNÍCH ATYPICKÝCH ZÁMEČNICKÝCH KONSTRUKCÍ</t>
    </r>
  </si>
  <si>
    <t>99-5111</t>
  </si>
  <si>
    <t>99-5112</t>
  </si>
  <si>
    <t>99-5113</t>
  </si>
  <si>
    <t>99-5114</t>
  </si>
  <si>
    <t>99-5115</t>
  </si>
  <si>
    <t>99-5116</t>
  </si>
  <si>
    <t>99-5117</t>
  </si>
  <si>
    <t>List 8</t>
  </si>
  <si>
    <t>783 NÁTĚRY ATYPICKÝCH ZÁMEČNICKÝCH KONSTRUKCÍ</t>
  </si>
  <si>
    <t>Příprava podkladu před provedením nátěru</t>
  </si>
  <si>
    <t>bezoplachové odrezivění</t>
  </si>
  <si>
    <t>30-1311</t>
  </si>
  <si>
    <t>odmaštění vodou ředitelným odmašťovačem</t>
  </si>
  <si>
    <t>odmaštění ředidlovým odmašťovačem</t>
  </si>
  <si>
    <t>30-1401</t>
  </si>
  <si>
    <t>ometení</t>
  </si>
  <si>
    <t>Tmelení</t>
  </si>
  <si>
    <t>32-2101</t>
  </si>
  <si>
    <r>
      <rPr>
        <sz val="11"/>
        <rFont val="Calibri"/>
        <family val="2"/>
        <charset val="238"/>
        <scheme val="minor"/>
      </rPr>
      <t>včetně přebroušení</t>
    </r>
    <r>
      <rPr>
        <sz val="11"/>
        <color rgb="FF92D050"/>
        <rFont val="Calibri"/>
        <family val="2"/>
        <charset val="238"/>
        <scheme val="minor"/>
      </rPr>
      <t xml:space="preserve"> disperzním tmelem</t>
    </r>
  </si>
  <si>
    <t>34-2101</t>
  </si>
  <si>
    <r>
      <t xml:space="preserve">včetně přebroušení  </t>
    </r>
    <r>
      <rPr>
        <sz val="11"/>
        <color rgb="FF92D050"/>
        <rFont val="Calibri"/>
        <family val="2"/>
        <charset val="238"/>
        <scheme val="minor"/>
      </rPr>
      <t>polyuretanovým tmelem</t>
    </r>
  </si>
  <si>
    <t>35-2101</t>
  </si>
  <si>
    <r>
      <t xml:space="preserve">včetně přebroušení </t>
    </r>
    <r>
      <rPr>
        <sz val="11"/>
        <color rgb="FF92D050"/>
        <rFont val="Calibri"/>
        <family val="2"/>
        <charset val="238"/>
        <scheme val="minor"/>
      </rPr>
      <t>polyesterovým tmelem</t>
    </r>
  </si>
  <si>
    <t>Základní impregnační nátěr</t>
  </si>
  <si>
    <t>34-3101</t>
  </si>
  <si>
    <r>
      <rPr>
        <sz val="11"/>
        <color rgb="FF92D050"/>
        <rFont val="Calibri"/>
        <family val="2"/>
        <charset val="238"/>
        <scheme val="minor"/>
      </rPr>
      <t>jednonásobný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92D050"/>
        <rFont val="Calibri"/>
        <family val="2"/>
        <charset val="238"/>
        <scheme val="minor"/>
      </rPr>
      <t>polyuretanový</t>
    </r>
  </si>
  <si>
    <t>Základní nátěr</t>
  </si>
  <si>
    <t>31-4101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</si>
  <si>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</t>
    </r>
  </si>
  <si>
    <t>32-4101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</si>
  <si>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akrylátový</t>
    </r>
  </si>
  <si>
    <t>33-4101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</si>
  <si>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epoxidový</t>
    </r>
  </si>
  <si>
    <t>34-4101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</si>
  <si>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polyuretanový</t>
    </r>
  </si>
  <si>
    <t>35-4101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</si>
  <si>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nitrokombinační</t>
    </r>
  </si>
  <si>
    <t>36-4101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</si>
  <si>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olejový</t>
    </r>
  </si>
  <si>
    <t>Základní antikorozní nátěr</t>
  </si>
  <si>
    <t>31-4201</t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</si>
  <si>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 standardní</t>
    </r>
  </si>
  <si>
    <r>
      <t xml:space="preserve">jednonásobný </t>
    </r>
    <r>
      <rPr>
        <sz val="11"/>
        <color rgb="FF92D050"/>
        <rFont val="Calibri"/>
        <family val="2"/>
        <charset val="238"/>
        <scheme val="minor"/>
      </rPr>
      <t>syntetický samozákladující</t>
    </r>
  </si>
  <si>
    <t>32-4201</t>
  </si>
  <si>
    <t>33-4201</t>
  </si>
  <si>
    <t>34-4201</t>
  </si>
  <si>
    <t>Mezinátěr</t>
  </si>
  <si>
    <t>31-5101</t>
  </si>
  <si>
    <t>32-5101</t>
  </si>
  <si>
    <t>33-5101</t>
  </si>
  <si>
    <t>Krycí ( email )</t>
  </si>
  <si>
    <t>31-7101</t>
  </si>
  <si>
    <t>32-7101</t>
  </si>
  <si>
    <t>33-7101</t>
  </si>
  <si>
    <t>34-7101</t>
  </si>
  <si>
    <t>ODSTRANĚNÍ NÁTĚRŮ</t>
  </si>
  <si>
    <t>30-6801</t>
  </si>
  <si>
    <t>obroušením</t>
  </si>
  <si>
    <t>30-6805</t>
  </si>
  <si>
    <t>opálením</t>
  </si>
  <si>
    <t>30-6807</t>
  </si>
  <si>
    <t>odstraňovačem nátěrů</t>
  </si>
  <si>
    <t>30-6809</t>
  </si>
  <si>
    <t>okartáčováním</t>
  </si>
  <si>
    <t>30-6811</t>
  </si>
  <si>
    <t>oškrábáním</t>
  </si>
  <si>
    <t>HILTI</t>
  </si>
  <si>
    <t>Lepící hmota</t>
  </si>
  <si>
    <t>Hilti HIT-HY 200</t>
  </si>
  <si>
    <t>balení 330 ml</t>
  </si>
  <si>
    <t>Lepidlo</t>
  </si>
  <si>
    <t>.</t>
  </si>
  <si>
    <t>..</t>
  </si>
  <si>
    <t>MK</t>
  </si>
  <si>
    <t>Montáž kotev HILTI</t>
  </si>
  <si>
    <t>KOVÁNÍ</t>
  </si>
  <si>
    <t>SZ</t>
  </si>
  <si>
    <t>Samozavírač</t>
  </si>
  <si>
    <t>PK</t>
  </si>
  <si>
    <t>Panikové kování</t>
  </si>
  <si>
    <t>J</t>
  </si>
  <si>
    <t>D</t>
  </si>
  <si>
    <t>jednokřídlových dveří</t>
  </si>
  <si>
    <t>dvoukřídlových dveří</t>
  </si>
  <si>
    <t>V</t>
  </si>
  <si>
    <t>FAB vložka</t>
  </si>
  <si>
    <t>KZ</t>
  </si>
  <si>
    <t>Koordinátor zavíráni</t>
  </si>
  <si>
    <t>BK</t>
  </si>
  <si>
    <t>Bezpečnostní kování</t>
  </si>
  <si>
    <t>EZ</t>
  </si>
  <si>
    <t>Elektrozámek</t>
  </si>
  <si>
    <t>AOU</t>
  </si>
  <si>
    <t>Aut.otevření+uzavření</t>
  </si>
  <si>
    <t>39-1112</t>
  </si>
  <si>
    <t>Nátěr dveří</t>
  </si>
  <si>
    <t>Šířka</t>
  </si>
  <si>
    <t>Výška</t>
  </si>
  <si>
    <t>Hloubka</t>
  </si>
  <si>
    <t>65-1126</t>
  </si>
  <si>
    <t>Nátěr zárubně</t>
  </si>
  <si>
    <t>Žebříky požární s ochranným košem</t>
  </si>
  <si>
    <t>KŠ</t>
  </si>
  <si>
    <t>Kotevní šroub</t>
  </si>
  <si>
    <t>Hilti HAS-U M12x160</t>
  </si>
  <si>
    <t>Hilti HAS-U M16x220</t>
  </si>
  <si>
    <t>Hilti HAS-U M20x260</t>
  </si>
  <si>
    <t>Hilti HAS-U M24x300</t>
  </si>
  <si>
    <t>Hilti HAS-U M30x380</t>
  </si>
  <si>
    <t>Hilti HAS-U M10x115</t>
  </si>
  <si>
    <t>do 1 kg</t>
  </si>
  <si>
    <t>přes 1 do 2,5 kg</t>
  </si>
  <si>
    <t>přes 4 do 5,5 kg</t>
  </si>
  <si>
    <t>přes 2,5 do 4 kg</t>
  </si>
  <si>
    <t>přes 5,5 do 10 kg</t>
  </si>
  <si>
    <t>přes 10 do 20 kg</t>
  </si>
  <si>
    <t>přes 20 do 300 kg</t>
  </si>
  <si>
    <t>do 6 kg / m</t>
  </si>
  <si>
    <t>přes 6 do 15 kg / m</t>
  </si>
  <si>
    <t>do 2 kg / m</t>
  </si>
  <si>
    <t>přes 2 do 3 kg / m</t>
  </si>
  <si>
    <t>přes 3 do 15 kg / m</t>
  </si>
  <si>
    <t>do 1,5 kg / m</t>
  </si>
  <si>
    <t>přes 1,5 do 3 kg / m</t>
  </si>
  <si>
    <t>přes 3 do 5 kg / m</t>
  </si>
  <si>
    <t>přes 5 do 15 kg / m</t>
  </si>
  <si>
    <t>přes 15 do 30 kg / m</t>
  </si>
  <si>
    <t>přes 30 do 60 kg / m</t>
  </si>
  <si>
    <t>přes 60 kg / m</t>
  </si>
  <si>
    <t>přes 2 mm</t>
  </si>
  <si>
    <t>přes 1,5 do 5 kg / m</t>
  </si>
  <si>
    <t>do 5 kg / m</t>
  </si>
  <si>
    <t>přes 5 kg / m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</si>
  <si>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TEXTILNÍCH POŽÁRNÍCH UZÁVĚRŮ</t>
    </r>
  </si>
  <si>
    <t>66-1500</t>
  </si>
  <si>
    <t>66-1501</t>
  </si>
  <si>
    <t>66-1502</t>
  </si>
  <si>
    <t>66-1503</t>
  </si>
  <si>
    <t>66-1504</t>
  </si>
  <si>
    <t>66-1505</t>
  </si>
  <si>
    <t>66-1510</t>
  </si>
  <si>
    <t>66-1511</t>
  </si>
  <si>
    <t>66-1512</t>
  </si>
  <si>
    <t>66-1513</t>
  </si>
  <si>
    <t>66-1514</t>
  </si>
  <si>
    <t>66-1515</t>
  </si>
  <si>
    <t>umístěného ve stěně plochy</t>
  </si>
  <si>
    <t>umístěného ve stropě plochy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</si>
  <si>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PRO ZASKLENÍ</t>
    </r>
  </si>
  <si>
    <t>do 50 kg</t>
  </si>
  <si>
    <t>do 100 kg</t>
  </si>
  <si>
    <t>do 150 kg</t>
  </si>
  <si>
    <t>do 200 kg</t>
  </si>
  <si>
    <t>do 250 kg</t>
  </si>
  <si>
    <t>do 300 kg</t>
  </si>
  <si>
    <t>do 350 kg</t>
  </si>
  <si>
    <t>přes 350 kg</t>
  </si>
  <si>
    <t>11-1110</t>
  </si>
  <si>
    <t>11-1120</t>
  </si>
  <si>
    <t>11-1130</t>
  </si>
  <si>
    <t>11-1140</t>
  </si>
  <si>
    <t>11-1150</t>
  </si>
  <si>
    <t>11-1160</t>
  </si>
  <si>
    <t>11-1170</t>
  </si>
  <si>
    <t>11-1180</t>
  </si>
  <si>
    <t>11-3110</t>
  </si>
  <si>
    <t>11-3120</t>
  </si>
  <si>
    <t>11-3130</t>
  </si>
  <si>
    <t>11-3140</t>
  </si>
  <si>
    <t>11-3150</t>
  </si>
  <si>
    <r>
      <t xml:space="preserve">z </t>
    </r>
    <r>
      <rPr>
        <sz val="11"/>
        <color rgb="FF0070C0"/>
        <rFont val="Calibri"/>
        <family val="2"/>
        <charset val="238"/>
        <scheme val="minor"/>
      </rPr>
      <t>ocelových</t>
    </r>
    <r>
      <rPr>
        <sz val="11"/>
        <color rgb="FFFFC000"/>
        <rFont val="Calibri"/>
        <family val="2"/>
        <charset val="238"/>
        <scheme val="minor"/>
      </rPr>
      <t xml:space="preserve"> profilů</t>
    </r>
  </si>
  <si>
    <r>
      <t xml:space="preserve">z </t>
    </r>
    <r>
      <rPr>
        <sz val="11"/>
        <color rgb="FF0070C0"/>
        <rFont val="Calibri"/>
        <family val="2"/>
        <charset val="238"/>
        <scheme val="minor"/>
      </rPr>
      <t>AL</t>
    </r>
    <r>
      <rPr>
        <sz val="11"/>
        <color rgb="FFFFC000"/>
        <rFont val="Calibri"/>
        <family val="2"/>
        <charset val="238"/>
        <scheme val="minor"/>
      </rPr>
      <t xml:space="preserve"> profilů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</si>
  <si>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S VÝPLNÍ Z DRÁTĚNÉ SÍTĚ</t>
    </r>
  </si>
  <si>
    <t>12-2111</t>
  </si>
  <si>
    <t>12-2112</t>
  </si>
  <si>
    <t>12-2113</t>
  </si>
  <si>
    <t>šroubované</t>
  </si>
  <si>
    <t>svařované</t>
  </si>
  <si>
    <t>nýtované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</si>
  <si>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STĚN A PŘÍČEK Z PLECHU</t>
    </r>
  </si>
  <si>
    <t>13-1111</t>
  </si>
  <si>
    <t>13-1112</t>
  </si>
  <si>
    <t>13-1113</t>
  </si>
  <si>
    <t>13-3221</t>
  </si>
  <si>
    <t>13-3222</t>
  </si>
  <si>
    <t>13-3223</t>
  </si>
  <si>
    <t>13-3224</t>
  </si>
  <si>
    <t>13-5221</t>
  </si>
  <si>
    <t>13-5222</t>
  </si>
  <si>
    <t>13-5321</t>
  </si>
  <si>
    <t>13-5322</t>
  </si>
  <si>
    <t>napojení</t>
  </si>
  <si>
    <r>
      <rPr>
        <sz val="11"/>
        <color rgb="FF00B050"/>
        <rFont val="Calibri"/>
        <family val="2"/>
        <charset val="238"/>
        <scheme val="minor"/>
      </rPr>
      <t>středové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přesahové</t>
    </r>
  </si>
  <si>
    <r>
      <rPr>
        <sz val="11"/>
        <color rgb="FF00B050"/>
        <rFont val="Calibri"/>
        <family val="2"/>
        <charset val="238"/>
        <scheme val="minor"/>
      </rPr>
      <t>středové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dotykové</t>
    </r>
  </si>
  <si>
    <t>plechových lamel</t>
  </si>
  <si>
    <r>
      <rPr>
        <sz val="11"/>
        <color rgb="FF0070C0"/>
        <rFont val="Calibri"/>
        <family val="2"/>
        <charset val="238"/>
        <scheme val="minor"/>
      </rPr>
      <t xml:space="preserve">do 150 mm </t>
    </r>
    <r>
      <rPr>
        <sz val="11"/>
        <color rgb="FF00B050"/>
        <rFont val="Calibri"/>
        <family val="2"/>
        <charset val="238"/>
        <scheme val="minor"/>
      </rPr>
      <t>na pomocnou konstrukci</t>
    </r>
  </si>
  <si>
    <r>
      <rPr>
        <sz val="11"/>
        <color rgb="FF0070C0"/>
        <rFont val="Calibri"/>
        <family val="2"/>
        <charset val="238"/>
        <scheme val="minor"/>
      </rPr>
      <t xml:space="preserve">do 150 mm </t>
    </r>
    <r>
      <rPr>
        <sz val="11"/>
        <color rgb="FF00B050"/>
        <rFont val="Calibri"/>
        <family val="2"/>
        <charset val="238"/>
        <scheme val="minor"/>
      </rPr>
      <t>do zdi</t>
    </r>
  </si>
  <si>
    <r>
      <rPr>
        <sz val="11"/>
        <color rgb="FF0070C0"/>
        <rFont val="Calibri"/>
        <family val="2"/>
        <charset val="238"/>
        <scheme val="minor"/>
      </rPr>
      <t xml:space="preserve">do 75 mm </t>
    </r>
    <r>
      <rPr>
        <sz val="11"/>
        <color rgb="FF00B050"/>
        <rFont val="Calibri"/>
        <family val="2"/>
        <charset val="238"/>
        <scheme val="minor"/>
      </rPr>
      <t>na pomocnou konstrukci</t>
    </r>
  </si>
  <si>
    <r>
      <rPr>
        <sz val="11"/>
        <color rgb="FF0070C0"/>
        <rFont val="Calibri"/>
        <family val="2"/>
        <charset val="238"/>
        <scheme val="minor"/>
      </rPr>
      <t xml:space="preserve">do 75 mm </t>
    </r>
    <r>
      <rPr>
        <sz val="11"/>
        <color rgb="FF00B050"/>
        <rFont val="Calibri"/>
        <family val="2"/>
        <charset val="238"/>
        <scheme val="minor"/>
      </rPr>
      <t>do zdi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</si>
  <si>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330 mm</t>
    </r>
  </si>
  <si>
    <t>do 6 m2</t>
  </si>
  <si>
    <t>do 9 m2</t>
  </si>
  <si>
    <t>do 12 m2</t>
  </si>
  <si>
    <t>do 16 m2</t>
  </si>
  <si>
    <t>přes 16 m2</t>
  </si>
  <si>
    <t>šroubovaných</t>
  </si>
  <si>
    <t>svařovaných</t>
  </si>
  <si>
    <t>nýtovaných</t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</si>
  <si>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600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</si>
  <si>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700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</si>
  <si>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1000 mm</t>
    </r>
  </si>
  <si>
    <t>13-5701</t>
  </si>
  <si>
    <t>13-5702</t>
  </si>
  <si>
    <t>13-5703</t>
  </si>
  <si>
    <t>13-5704</t>
  </si>
  <si>
    <r>
      <t>ukončení oplechování</t>
    </r>
    <r>
      <rPr>
        <sz val="11"/>
        <color rgb="FF0070C0"/>
        <rFont val="Calibri"/>
        <family val="2"/>
        <charset val="238"/>
        <scheme val="minor"/>
      </rPr>
      <t xml:space="preserve"> na konstrukci</t>
    </r>
  </si>
  <si>
    <r>
      <t>ukončení oplechování</t>
    </r>
    <r>
      <rPr>
        <sz val="11"/>
        <color rgb="FF0070C0"/>
        <rFont val="Calibri"/>
        <family val="2"/>
        <charset val="238"/>
        <scheme val="minor"/>
      </rPr>
      <t xml:space="preserve"> zdí</t>
    </r>
  </si>
  <si>
    <t>13-5711</t>
  </si>
  <si>
    <t>13-5712</t>
  </si>
  <si>
    <t>13-5713</t>
  </si>
  <si>
    <t>13-5714</t>
  </si>
  <si>
    <t>soklová lišta</t>
  </si>
  <si>
    <t>13-5721</t>
  </si>
  <si>
    <t>13-5722</t>
  </si>
  <si>
    <t>na pomocnou konstrukci</t>
  </si>
  <si>
    <t>do zdi</t>
  </si>
  <si>
    <t>z plechových dílců</t>
  </si>
  <si>
    <t>13-6101</t>
  </si>
  <si>
    <t>13-6102</t>
  </si>
  <si>
    <t>13-6103</t>
  </si>
  <si>
    <t>13-6131</t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</si>
  <si>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600 mm</t>
    </r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</si>
  <si>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900 mm</t>
    </r>
  </si>
  <si>
    <r>
      <rPr>
        <sz val="11"/>
        <rFont val="Calibri"/>
        <family val="2"/>
        <charset val="238"/>
        <scheme val="minor"/>
      </rPr>
      <t xml:space="preserve">rozteč sloupků </t>
    </r>
    <r>
      <rPr>
        <sz val="11"/>
        <color rgb="FF00B050"/>
        <rFont val="Calibri"/>
        <family val="2"/>
        <charset val="238"/>
        <scheme val="minor"/>
      </rPr>
      <t>do 1200 mm</t>
    </r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</si>
  <si>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koncový</t>
    </r>
  </si>
  <si>
    <r>
      <rPr>
        <sz val="11"/>
        <rFont val="Calibri"/>
        <family val="2"/>
        <charset val="238"/>
        <scheme val="minor"/>
      </rPr>
      <t xml:space="preserve">dílec a dveře </t>
    </r>
    <r>
      <rPr>
        <sz val="11"/>
        <color rgb="FF00B050"/>
        <rFont val="Calibri"/>
        <family val="2"/>
        <charset val="238"/>
        <scheme val="minor"/>
      </rPr>
      <t>jednokřídlové</t>
    </r>
  </si>
  <si>
    <r>
      <rPr>
        <sz val="11"/>
        <rFont val="Calibri"/>
        <family val="2"/>
        <charset val="238"/>
        <scheme val="minor"/>
      </rPr>
      <t xml:space="preserve">dílec a dveře </t>
    </r>
    <r>
      <rPr>
        <sz val="11"/>
        <color rgb="FF00B050"/>
        <rFont val="Calibri"/>
        <family val="2"/>
        <charset val="238"/>
        <scheme val="minor"/>
      </rPr>
      <t>dvojkřídlové</t>
    </r>
  </si>
  <si>
    <t>13-6132</t>
  </si>
  <si>
    <t>13-6133</t>
  </si>
  <si>
    <t>13-6134</t>
  </si>
  <si>
    <t>13-6135</t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</si>
  <si>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nadedveřní</t>
    </r>
  </si>
  <si>
    <r>
      <rPr>
        <sz val="11"/>
        <rFont val="Calibri"/>
        <family val="2"/>
        <charset val="238"/>
        <scheme val="minor"/>
      </rPr>
      <t xml:space="preserve">dílec </t>
    </r>
    <r>
      <rPr>
        <sz val="11"/>
        <color rgb="FF00B050"/>
        <rFont val="Calibri"/>
        <family val="2"/>
        <charset val="238"/>
        <scheme val="minor"/>
      </rPr>
      <t>s bočním prosklením</t>
    </r>
  </si>
  <si>
    <t>sloupek</t>
  </si>
  <si>
    <t>13-6141</t>
  </si>
  <si>
    <t>střední</t>
  </si>
  <si>
    <t>13-6142</t>
  </si>
  <si>
    <t>13-6143</t>
  </si>
  <si>
    <t>krajní</t>
  </si>
  <si>
    <t>rohový</t>
  </si>
  <si>
    <t>lišta</t>
  </si>
  <si>
    <t>13-6151</t>
  </si>
  <si>
    <t>13-6152</t>
  </si>
  <si>
    <t>13-6153</t>
  </si>
  <si>
    <r>
      <t xml:space="preserve">horní </t>
    </r>
    <r>
      <rPr>
        <sz val="11"/>
        <rFont val="Calibri"/>
        <family val="2"/>
        <charset val="238"/>
        <scheme val="minor"/>
      </rPr>
      <t>vodící</t>
    </r>
  </si>
  <si>
    <r>
      <t xml:space="preserve">spodní </t>
    </r>
    <r>
      <rPr>
        <sz val="11"/>
        <rFont val="Calibri"/>
        <family val="2"/>
        <charset val="238"/>
        <scheme val="minor"/>
      </rPr>
      <t>vodící</t>
    </r>
  </si>
  <si>
    <t>rohová</t>
  </si>
  <si>
    <t>obložení detailů plechem tvarovaným</t>
  </si>
  <si>
    <t>13-7501</t>
  </si>
  <si>
    <t>13-7502</t>
  </si>
  <si>
    <t>13-7503</t>
  </si>
  <si>
    <t>vytvoření rohu</t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</si>
  <si>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do 250 mm</t>
    </r>
  </si>
  <si>
    <r>
      <rPr>
        <sz val="11"/>
        <rFont val="Calibri"/>
        <family val="2"/>
        <charset val="238"/>
        <scheme val="minor"/>
      </rPr>
      <t xml:space="preserve">rozvinuté šířky </t>
    </r>
    <r>
      <rPr>
        <sz val="11"/>
        <color rgb="FF00B050"/>
        <rFont val="Calibri"/>
        <family val="2"/>
        <charset val="238"/>
        <scheme val="minor"/>
      </rPr>
      <t>přes 250 mm</t>
    </r>
  </si>
  <si>
    <t>13-7531</t>
  </si>
  <si>
    <t>13-7532</t>
  </si>
  <si>
    <r>
      <t xml:space="preserve">zhotovení otvoru </t>
    </r>
    <r>
      <rPr>
        <sz val="11"/>
        <color rgb="FF0070C0"/>
        <rFont val="Calibri"/>
        <family val="2"/>
        <charset val="238"/>
        <scheme val="minor"/>
      </rPr>
      <t>v ocelovém plechu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</si>
  <si>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0,25 m2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</si>
  <si>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0,50 m2</t>
    </r>
  </si>
  <si>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0,50 m2</t>
    </r>
  </si>
  <si>
    <t>13-7601</t>
  </si>
  <si>
    <t>13-7603</t>
  </si>
  <si>
    <t>13-7602</t>
  </si>
  <si>
    <r>
      <t xml:space="preserve">zhotovení otvoru </t>
    </r>
    <r>
      <rPr>
        <sz val="11"/>
        <color rgb="FF0070C0"/>
        <rFont val="Calibri"/>
        <family val="2"/>
        <charset val="238"/>
        <scheme val="minor"/>
      </rPr>
      <t>v AL plechu</t>
    </r>
  </si>
  <si>
    <t>13-7611</t>
  </si>
  <si>
    <t>13-7612</t>
  </si>
  <si>
    <t>13-7613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</si>
  <si>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PŘESTAVITELNÝCH A MOBILNÍCH PŘÍČEK</t>
    </r>
  </si>
  <si>
    <t>rámové</t>
  </si>
  <si>
    <t>15-1110</t>
  </si>
  <si>
    <t>15-1120</t>
  </si>
  <si>
    <t>15-1130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</si>
  <si>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plného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</si>
  <si>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s parapetem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</si>
  <si>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celoproskleného</t>
    </r>
  </si>
  <si>
    <t>15-1210</t>
  </si>
  <si>
    <t>15-1220</t>
  </si>
  <si>
    <t>15-1230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</si>
  <si>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plného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</si>
  <si>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s parapetem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</si>
  <si>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</t>
    </r>
    <r>
      <rPr>
        <sz val="11"/>
        <color rgb="FF00B050"/>
        <rFont val="Calibri"/>
        <family val="2"/>
        <charset val="238"/>
        <scheme val="minor"/>
      </rPr>
      <t>celoproskleného</t>
    </r>
  </si>
  <si>
    <t>bezrámové celoprosklené jednoduché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</si>
  <si>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3 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</si>
  <si>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3,5 m</t>
    </r>
  </si>
  <si>
    <t>15-2110</t>
  </si>
  <si>
    <t>15-2120</t>
  </si>
  <si>
    <t>bezrámové celoprosklené dvojité</t>
  </si>
  <si>
    <t>15-2210</t>
  </si>
  <si>
    <t>15-2220</t>
  </si>
  <si>
    <t>nezávěsné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</si>
  <si>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>do 4 m</t>
    </r>
  </si>
  <si>
    <t>15-3110</t>
  </si>
  <si>
    <t>15-3120</t>
  </si>
  <si>
    <t>závěsné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</si>
  <si>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</si>
  <si>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120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</si>
  <si>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</si>
  <si>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4 m </t>
    </r>
    <r>
      <rPr>
        <sz val="11"/>
        <rFont val="Calibri"/>
        <family val="2"/>
        <charset val="238"/>
        <scheme val="minor"/>
      </rPr>
      <t xml:space="preserve">modulu plného </t>
    </r>
    <r>
      <rPr>
        <sz val="11"/>
        <color rgb="FF00B050"/>
        <rFont val="Calibri"/>
        <family val="2"/>
        <charset val="238"/>
        <scheme val="minor"/>
      </rPr>
      <t>tl. 120 mm</t>
    </r>
  </si>
  <si>
    <t>závěsného systému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</si>
  <si>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0,5 m </t>
    </r>
    <r>
      <rPr>
        <sz val="11"/>
        <rFont val="Calibri"/>
        <family val="2"/>
        <charset val="238"/>
        <scheme val="minor"/>
      </rPr>
      <t>pro příčky mobilní závěsné</t>
    </r>
  </si>
  <si>
    <t>15-4110</t>
  </si>
  <si>
    <t>15-4120</t>
  </si>
  <si>
    <t>15-4140</t>
  </si>
  <si>
    <t>15-4130</t>
  </si>
  <si>
    <t>15-4210</t>
  </si>
  <si>
    <t>15-4220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</si>
  <si>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1 m </t>
    </r>
    <r>
      <rPr>
        <sz val="11"/>
        <rFont val="Calibri"/>
        <family val="2"/>
        <charset val="238"/>
        <scheme val="minor"/>
      </rPr>
      <t>pro příčky mobilní závěsné</t>
    </r>
  </si>
  <si>
    <t>příplatek k cenám za osazení a seřízení dveří</t>
  </si>
  <si>
    <r>
      <rPr>
        <sz val="11"/>
        <color rgb="FF00B050"/>
        <rFont val="Calibri"/>
        <family val="2"/>
        <charset val="238"/>
        <scheme val="minor"/>
      </rPr>
      <t xml:space="preserve">jednokřídlových </t>
    </r>
    <r>
      <rPr>
        <sz val="11"/>
        <rFont val="Calibri"/>
        <family val="2"/>
        <charset val="238"/>
        <scheme val="minor"/>
      </rPr>
      <t>u přestavitelných a mobilních příček</t>
    </r>
  </si>
  <si>
    <r>
      <rPr>
        <sz val="11"/>
        <color rgb="FF00B050"/>
        <rFont val="Calibri"/>
        <family val="2"/>
        <charset val="238"/>
        <scheme val="minor"/>
      </rPr>
      <t xml:space="preserve">dvoukřídlových </t>
    </r>
    <r>
      <rPr>
        <sz val="11"/>
        <rFont val="Calibri"/>
        <family val="2"/>
        <charset val="238"/>
        <scheme val="minor"/>
      </rPr>
      <t>u přestavitelných a mobilních příček</t>
    </r>
  </si>
  <si>
    <t>15-9110</t>
  </si>
  <si>
    <t>15-9120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</si>
  <si>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KOMPLETNÍHO KOVOVÉHO ZÁBRADLÍ</t>
    </r>
  </si>
  <si>
    <t>přímého z dílců</t>
  </si>
  <si>
    <r>
      <rPr>
        <sz val="11"/>
        <color rgb="FF0070C0"/>
        <rFont val="Calibri"/>
        <family val="2"/>
        <charset val="238"/>
        <scheme val="minor"/>
      </rPr>
      <t>v rovině</t>
    </r>
    <r>
      <rPr>
        <sz val="11"/>
        <color rgb="FFFFC000"/>
        <rFont val="Calibri"/>
        <family val="2"/>
        <charset val="238"/>
        <scheme val="minor"/>
      </rPr>
      <t xml:space="preserve"> ( na rovné ploše ) kotveného do</t>
    </r>
  </si>
  <si>
    <r>
      <t xml:space="preserve">zdiva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lehčeného betonu</t>
    </r>
  </si>
  <si>
    <t>ocelové konstrukce</t>
  </si>
  <si>
    <t>betonu</t>
  </si>
  <si>
    <r>
      <rPr>
        <sz val="11"/>
        <color rgb="FF0070C0"/>
        <rFont val="Calibri"/>
        <family val="2"/>
        <charset val="238"/>
        <scheme val="minor"/>
      </rPr>
      <t>na schodišti</t>
    </r>
    <r>
      <rPr>
        <sz val="11"/>
        <color rgb="FFFFC000"/>
        <rFont val="Calibri"/>
        <family val="2"/>
        <charset val="238"/>
        <scheme val="minor"/>
      </rPr>
      <t xml:space="preserve"> kotveného do</t>
    </r>
  </si>
  <si>
    <t>16-3101</t>
  </si>
  <si>
    <t>16-3111</t>
  </si>
  <si>
    <t>16-3121</t>
  </si>
  <si>
    <t>16-3201</t>
  </si>
  <si>
    <t>16-3211</t>
  </si>
  <si>
    <t>16-3221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</si>
  <si>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ZÁBRADLÍ HLINÍKOVÉHO BALKÓNOVÉHO NEBO LODŽIOVÉHO</t>
    </r>
  </si>
  <si>
    <t>s výplní vč. dodávky kotevních prvků délky</t>
  </si>
  <si>
    <t>do 1 m</t>
  </si>
  <si>
    <r>
      <rPr>
        <sz val="11"/>
        <rFont val="Calibri"/>
        <family val="2"/>
        <charset val="238"/>
        <scheme val="minor"/>
      </rPr>
      <t>přes 1 m</t>
    </r>
    <r>
      <rPr>
        <sz val="11"/>
        <color rgb="FF00B050"/>
        <rFont val="Calibri"/>
        <family val="2"/>
        <charset val="238"/>
        <scheme val="minor"/>
      </rPr>
      <t xml:space="preserve"> do 2 m</t>
    </r>
  </si>
  <si>
    <r>
      <rPr>
        <sz val="11"/>
        <rFont val="Calibri"/>
        <family val="2"/>
        <charset val="238"/>
        <scheme val="minor"/>
      </rPr>
      <t>přes 2 m</t>
    </r>
    <r>
      <rPr>
        <sz val="11"/>
        <color rgb="FF00B050"/>
        <rFont val="Calibri"/>
        <family val="2"/>
        <charset val="238"/>
        <scheme val="minor"/>
      </rPr>
      <t xml:space="preserve"> do 3 m</t>
    </r>
  </si>
  <si>
    <r>
      <rPr>
        <sz val="11"/>
        <rFont val="Calibri"/>
        <family val="2"/>
        <charset val="238"/>
        <scheme val="minor"/>
      </rPr>
      <t>přes 5 m</t>
    </r>
    <r>
      <rPr>
        <sz val="11"/>
        <color rgb="FF00B050"/>
        <rFont val="Calibri"/>
        <family val="2"/>
        <charset val="238"/>
        <scheme val="minor"/>
      </rPr>
      <t xml:space="preserve"> do 6 m</t>
    </r>
  </si>
  <si>
    <r>
      <rPr>
        <sz val="11"/>
        <rFont val="Calibri"/>
        <family val="2"/>
        <charset val="238"/>
        <scheme val="minor"/>
      </rPr>
      <t>přes 4 m</t>
    </r>
    <r>
      <rPr>
        <sz val="11"/>
        <color rgb="FF00B050"/>
        <rFont val="Calibri"/>
        <family val="2"/>
        <charset val="238"/>
        <scheme val="minor"/>
      </rPr>
      <t xml:space="preserve"> do 5 m</t>
    </r>
  </si>
  <si>
    <r>
      <rPr>
        <sz val="11"/>
        <rFont val="Calibri"/>
        <family val="2"/>
        <charset val="238"/>
        <scheme val="minor"/>
      </rPr>
      <t>přes 3 m</t>
    </r>
    <r>
      <rPr>
        <sz val="11"/>
        <color rgb="FF00B050"/>
        <rFont val="Calibri"/>
        <family val="2"/>
        <charset val="238"/>
        <scheme val="minor"/>
      </rPr>
      <t xml:space="preserve"> do 4 m</t>
    </r>
  </si>
  <si>
    <t>přes 6 m</t>
  </si>
  <si>
    <t>16-2111</t>
  </si>
  <si>
    <t>16-2131</t>
  </si>
  <si>
    <t>16-2112</t>
  </si>
  <si>
    <t>16-2113</t>
  </si>
  <si>
    <t>16-2114</t>
  </si>
  <si>
    <t>16-2115</t>
  </si>
  <si>
    <t>16-2116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</si>
  <si>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OPLECHOVÁNÍ A LEMOVÁNÍ OCELOVÝCH KONSTRUKCÍ</t>
    </r>
  </si>
  <si>
    <t>stěn a střech ocelovým plechem rozvinuté šířky</t>
  </si>
  <si>
    <t>do 100 mm</t>
  </si>
  <si>
    <t>do 150 mm</t>
  </si>
  <si>
    <t>do 200 mm</t>
  </si>
  <si>
    <t>do 250 mm</t>
  </si>
  <si>
    <t>do 330 mm</t>
  </si>
  <si>
    <t>do 400 mm</t>
  </si>
  <si>
    <t>do 500 mm</t>
  </si>
  <si>
    <t>do 600 mm</t>
  </si>
  <si>
    <t>do 700 mm</t>
  </si>
  <si>
    <t>do 800 mm</t>
  </si>
  <si>
    <t>19-0111</t>
  </si>
  <si>
    <t>19-0112</t>
  </si>
  <si>
    <t>19-0113</t>
  </si>
  <si>
    <t>19-0114</t>
  </si>
  <si>
    <t>19-0115</t>
  </si>
  <si>
    <t>19-0116</t>
  </si>
  <si>
    <t>19-0117</t>
  </si>
  <si>
    <t>19-0118</t>
  </si>
  <si>
    <t>19-0119</t>
  </si>
  <si>
    <t>19-0120</t>
  </si>
  <si>
    <r>
      <t xml:space="preserve">MONTÁŽ  </t>
    </r>
    <r>
      <rPr>
        <b/>
        <sz val="11"/>
        <color rgb="FFFF0000"/>
        <rFont val="Calibri"/>
        <family val="2"/>
        <charset val="238"/>
        <scheme val="minor"/>
      </rPr>
      <t>KOVOVÉHO VENKOVNÍHO  SCHODIŠTĚ</t>
    </r>
  </si>
  <si>
    <t>bez zábradlí a podesty, pro šířku stupně do 1200 mm</t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</si>
  <si>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kotveného</t>
    </r>
  </si>
  <si>
    <r>
      <t xml:space="preserve">do zdiva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B050"/>
        <rFont val="Calibri"/>
        <family val="2"/>
        <charset val="238"/>
        <scheme val="minor"/>
      </rPr>
      <t xml:space="preserve"> lehčeného betonu</t>
    </r>
  </si>
  <si>
    <t>do betonu</t>
  </si>
  <si>
    <r>
      <rPr>
        <sz val="11"/>
        <color rgb="FF0070C0"/>
        <rFont val="Calibri"/>
        <family val="2"/>
        <charset val="238"/>
        <scheme val="minor"/>
      </rPr>
      <t>vřetenového</t>
    </r>
    <r>
      <rPr>
        <sz val="11"/>
        <color rgb="FFFFC000"/>
        <rFont val="Calibri"/>
        <family val="2"/>
        <charset val="238"/>
        <scheme val="minor"/>
      </rPr>
      <t xml:space="preserve"> kotveného</t>
    </r>
  </si>
  <si>
    <t>21-1311</t>
  </si>
  <si>
    <t>21-1312</t>
  </si>
  <si>
    <t>21-1313</t>
  </si>
  <si>
    <t>21-1321</t>
  </si>
  <si>
    <t>21-1322</t>
  </si>
  <si>
    <t>21-1323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</si>
  <si>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OCHRANNÉ KONSTRUKCE VÝTAHOVÝCH ŠACHET</t>
    </r>
  </si>
  <si>
    <r>
      <t xml:space="preserve">průběžné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obtáčející schodiště, </t>
    </r>
    <r>
      <rPr>
        <sz val="11"/>
        <rFont val="Calibri"/>
        <family val="2"/>
        <charset val="238"/>
        <scheme val="minor"/>
      </rPr>
      <t>s úpravou</t>
    </r>
  </si>
  <si>
    <t>pro zasklení</t>
  </si>
  <si>
    <t>pro výplň drátěnou sítí</t>
  </si>
  <si>
    <t>24-8110</t>
  </si>
  <si>
    <t>24-9110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</si>
  <si>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KOVOVÝCH FASÁDNÍCH SLUNOLAMŮ</t>
    </r>
  </si>
  <si>
    <t>horizontálních</t>
  </si>
  <si>
    <t>vertikálních</t>
  </si>
  <si>
    <t>42-6201</t>
  </si>
  <si>
    <t>42-6202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</si>
  <si>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OKEN JEDNODUCHÝCH</t>
    </r>
  </si>
  <si>
    <r>
      <t xml:space="preserve">z hliníkových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ocelových profilů</t>
    </r>
  </si>
  <si>
    <t>pevných</t>
  </si>
  <si>
    <r>
      <t xml:space="preserve">do celostěnových panelů </t>
    </r>
    <r>
      <rPr>
        <sz val="11"/>
        <rFont val="Calibri"/>
        <family val="2"/>
        <charset val="238"/>
        <scheme val="minor"/>
      </rPr>
      <t>nebo</t>
    </r>
    <r>
      <rPr>
        <sz val="11"/>
        <color rgb="FFFFC000"/>
        <rFont val="Calibri"/>
        <family val="2"/>
        <charset val="238"/>
        <scheme val="minor"/>
      </rPr>
      <t xml:space="preserve"> ocelové konstrukce, </t>
    </r>
    <r>
      <rPr>
        <sz val="11"/>
        <rFont val="Calibri"/>
        <family val="2"/>
        <charset val="238"/>
        <scheme val="minor"/>
      </rPr>
      <t>plochy</t>
    </r>
  </si>
  <si>
    <t>do 0,6 m2</t>
  </si>
  <si>
    <r>
      <rPr>
        <sz val="11"/>
        <rFont val="Calibri"/>
        <family val="2"/>
        <charset val="238"/>
        <scheme val="minor"/>
      </rPr>
      <t>přes 0,6 m</t>
    </r>
    <r>
      <rPr>
        <sz val="11"/>
        <color rgb="FF00B050"/>
        <rFont val="Calibri"/>
        <family val="2"/>
        <charset val="238"/>
        <scheme val="minor"/>
      </rPr>
      <t xml:space="preserve"> do 1,5 m2</t>
    </r>
  </si>
  <si>
    <r>
      <rPr>
        <sz val="11"/>
        <rFont val="Calibri"/>
        <family val="2"/>
        <charset val="238"/>
        <scheme val="minor"/>
      </rPr>
      <t>přes 1,5 m</t>
    </r>
    <r>
      <rPr>
        <sz val="11"/>
        <color rgb="FF00B050"/>
        <rFont val="Calibri"/>
        <family val="2"/>
        <charset val="238"/>
        <scheme val="minor"/>
      </rPr>
      <t xml:space="preserve"> do 2,5 m2</t>
    </r>
  </si>
  <si>
    <t>přes 2,5 m2</t>
  </si>
  <si>
    <t>61-0111</t>
  </si>
  <si>
    <t>61-0112</t>
  </si>
  <si>
    <t>61-0113</t>
  </si>
  <si>
    <t>61-0114</t>
  </si>
  <si>
    <r>
      <t xml:space="preserve">do zdiva, </t>
    </r>
    <r>
      <rPr>
        <sz val="11"/>
        <rFont val="Calibri"/>
        <family val="2"/>
        <charset val="238"/>
        <scheme val="minor"/>
      </rPr>
      <t>plochy</t>
    </r>
  </si>
  <si>
    <t>61-0115</t>
  </si>
  <si>
    <t>61-0116</t>
  </si>
  <si>
    <t>61-0117</t>
  </si>
  <si>
    <t>61-0118</t>
  </si>
  <si>
    <r>
      <t xml:space="preserve">otvíravých </t>
    </r>
    <r>
      <rPr>
        <sz val="11"/>
        <rFont val="Calibri"/>
        <family val="2"/>
        <charset val="238"/>
        <scheme val="minor"/>
      </rPr>
      <t>nebo</t>
    </r>
    <r>
      <rPr>
        <sz val="11"/>
        <color rgb="FF0070C0"/>
        <rFont val="Calibri"/>
        <family val="2"/>
        <charset val="238"/>
        <scheme val="minor"/>
      </rPr>
      <t xml:space="preserve"> výklopných</t>
    </r>
  </si>
  <si>
    <t>61-0121</t>
  </si>
  <si>
    <t>61-0122</t>
  </si>
  <si>
    <t>61-0123</t>
  </si>
  <si>
    <t>61-0124</t>
  </si>
  <si>
    <t>61-0125</t>
  </si>
  <si>
    <t>61-0126</t>
  </si>
  <si>
    <t>61-0127</t>
  </si>
  <si>
    <t>61-0128</t>
  </si>
  <si>
    <t>podávacích</t>
  </si>
  <si>
    <r>
      <t xml:space="preserve">horizontálně </t>
    </r>
    <r>
      <rPr>
        <sz val="11"/>
        <rFont val="Calibri"/>
        <family val="2"/>
        <charset val="238"/>
        <scheme val="minor"/>
      </rPr>
      <t>posuvných</t>
    </r>
  </si>
  <si>
    <t>s vodícím rámem ve zdi</t>
  </si>
  <si>
    <t>s pevně zasklenými bočními díly</t>
  </si>
  <si>
    <r>
      <t xml:space="preserve">vertikálně </t>
    </r>
    <r>
      <rPr>
        <sz val="11"/>
        <rFont val="Calibri"/>
        <family val="2"/>
        <charset val="238"/>
        <scheme val="minor"/>
      </rPr>
      <t>posuvných</t>
    </r>
  </si>
  <si>
    <t>s pevně zasklenými horním dílem</t>
  </si>
  <si>
    <t>s horním dílem s protizávažím</t>
  </si>
  <si>
    <t>s protizávažím v ochranném krytu</t>
  </si>
  <si>
    <t>61-0211</t>
  </si>
  <si>
    <t>61-0212</t>
  </si>
  <si>
    <t>61-0216</t>
  </si>
  <si>
    <t>61-0217</t>
  </si>
  <si>
    <t>61-0218</t>
  </si>
  <si>
    <t>61-0219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</si>
  <si>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OKEN ZDVOJENÝCH</t>
    </r>
  </si>
  <si>
    <t>62-0111</t>
  </si>
  <si>
    <t>62-0112</t>
  </si>
  <si>
    <t>62-0113</t>
  </si>
  <si>
    <t>62-0114</t>
  </si>
  <si>
    <t>62-0115</t>
  </si>
  <si>
    <t>62-0116</t>
  </si>
  <si>
    <t>62-0117</t>
  </si>
  <si>
    <t>62-0118</t>
  </si>
  <si>
    <t>62-0121</t>
  </si>
  <si>
    <t>62-0122</t>
  </si>
  <si>
    <t>62-0123</t>
  </si>
  <si>
    <t>62-0124</t>
  </si>
  <si>
    <t>62-0125</t>
  </si>
  <si>
    <t>62-0126</t>
  </si>
  <si>
    <t>62-0127</t>
  </si>
  <si>
    <t>62-0128</t>
  </si>
  <si>
    <t>ostatní práce</t>
  </si>
  <si>
    <t>montáž kování</t>
  </si>
  <si>
    <t>okenní sklápěčky s olivou</t>
  </si>
  <si>
    <t>okenní sklápěčky s rozvorou</t>
  </si>
  <si>
    <t>dvoucestné rozvory</t>
  </si>
  <si>
    <t>trojcestné rozvory</t>
  </si>
  <si>
    <t>oliva, půloliva, nárazník</t>
  </si>
  <si>
    <t>jazýčkový uzávěr</t>
  </si>
  <si>
    <t>pákového uzávěru</t>
  </si>
  <si>
    <t>okenní záskočka</t>
  </si>
  <si>
    <t>lavičníku</t>
  </si>
  <si>
    <t>závěsu</t>
  </si>
  <si>
    <t>stavěče okenního křídla</t>
  </si>
  <si>
    <t>těsnění oken</t>
  </si>
  <si>
    <t>lepením</t>
  </si>
  <si>
    <t>namačkáním</t>
  </si>
  <si>
    <t>kovovým páskem</t>
  </si>
  <si>
    <t>okapnice</t>
  </si>
  <si>
    <t>plechové</t>
  </si>
  <si>
    <t>krycích ocelových lišt oboustranně</t>
  </si>
  <si>
    <t>vložek meziokenních</t>
  </si>
  <si>
    <t>ocelových</t>
  </si>
  <si>
    <t>hliníkových</t>
  </si>
  <si>
    <t>62-0711</t>
  </si>
  <si>
    <t>62-0712</t>
  </si>
  <si>
    <t>62-0713</t>
  </si>
  <si>
    <t>62-0714</t>
  </si>
  <si>
    <t>62-0715</t>
  </si>
  <si>
    <t>62-0716</t>
  </si>
  <si>
    <t>62-0717</t>
  </si>
  <si>
    <t>62-0718</t>
  </si>
  <si>
    <t>62-0719</t>
  </si>
  <si>
    <t>62-0720</t>
  </si>
  <si>
    <t>62-0721</t>
  </si>
  <si>
    <t>62-6101</t>
  </si>
  <si>
    <t>62-6102</t>
  </si>
  <si>
    <t>62-6103</t>
  </si>
  <si>
    <t>62-6104</t>
  </si>
  <si>
    <t>62-6105</t>
  </si>
  <si>
    <t>62-7101</t>
  </si>
  <si>
    <t>62-7102</t>
  </si>
  <si>
    <t>62-7200</t>
  </si>
  <si>
    <t>62-7210</t>
  </si>
  <si>
    <t>příplatek k montáži oken</t>
  </si>
  <si>
    <t>za připojovací spáru</t>
  </si>
  <si>
    <t>parotěsnou páskou interiérovou</t>
  </si>
  <si>
    <t>paropropustnou páskou exteriérovou</t>
  </si>
  <si>
    <t>těsnícím akrylátovým tmelem exteriérovým</t>
  </si>
  <si>
    <t>impregnovanou komprimační páskou exteriérovou</t>
  </si>
  <si>
    <t>kompletní komprimační impregnovanou páskou</t>
  </si>
  <si>
    <t>62-7306</t>
  </si>
  <si>
    <t>62-7307</t>
  </si>
  <si>
    <t>62-7308</t>
  </si>
  <si>
    <t>62-7309</t>
  </si>
  <si>
    <t>62-7310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</si>
  <si>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POSUVNÝCH DVEŘÍ Z HLINÍKOVÝCH PROFILŮ</t>
    </r>
  </si>
  <si>
    <t>zdižně posuvných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</si>
  <si>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2000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</si>
  <si>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</si>
  <si>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5000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</si>
  <si>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6500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</si>
  <si>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2200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přes 6500 mm</t>
    </r>
  </si>
  <si>
    <t>63-0111</t>
  </si>
  <si>
    <t>63-0112</t>
  </si>
  <si>
    <t>63-0113</t>
  </si>
  <si>
    <t>63-0114</t>
  </si>
  <si>
    <t>63-0115</t>
  </si>
  <si>
    <t>List 9</t>
  </si>
  <si>
    <t>63-0121</t>
  </si>
  <si>
    <t>63-0122</t>
  </si>
  <si>
    <t>63-0123</t>
  </si>
  <si>
    <t>63-0124</t>
  </si>
  <si>
    <t>63-0125</t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</si>
  <si>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2000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</si>
  <si>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3500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</si>
  <si>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5000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</si>
  <si>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do 6500 mm</t>
    </r>
  </si>
  <si>
    <r>
      <rPr>
        <sz val="11"/>
        <rFont val="Calibri"/>
        <family val="2"/>
        <charset val="238"/>
        <scheme val="minor"/>
      </rPr>
      <t xml:space="preserve">výšky </t>
    </r>
    <r>
      <rPr>
        <sz val="11"/>
        <color rgb="FF00B050"/>
        <rFont val="Calibri"/>
        <family val="2"/>
        <charset val="238"/>
        <scheme val="minor"/>
      </rPr>
      <t xml:space="preserve">do 3000 mm </t>
    </r>
    <r>
      <rPr>
        <sz val="11"/>
        <rFont val="Calibri"/>
        <family val="2"/>
        <charset val="238"/>
        <scheme val="minor"/>
      </rPr>
      <t xml:space="preserve">a šířky </t>
    </r>
    <r>
      <rPr>
        <sz val="11"/>
        <color rgb="FF00B050"/>
        <rFont val="Calibri"/>
        <family val="2"/>
        <charset val="238"/>
        <scheme val="minor"/>
      </rPr>
      <t>přes 6500 mm</t>
    </r>
  </si>
  <si>
    <t>sklopně posuvných</t>
  </si>
  <si>
    <t>63-0211</t>
  </si>
  <si>
    <t>63-0212</t>
  </si>
  <si>
    <t>63-0213</t>
  </si>
  <si>
    <t>63-0214</t>
  </si>
  <si>
    <t>63-0215</t>
  </si>
  <si>
    <t>63-0221</t>
  </si>
  <si>
    <t>63-0222</t>
  </si>
  <si>
    <t>63-0223</t>
  </si>
  <si>
    <t>63-0224</t>
  </si>
  <si>
    <t>63-0225</t>
  </si>
  <si>
    <t>List 10</t>
  </si>
  <si>
    <t>List 11</t>
  </si>
  <si>
    <t>List 12</t>
  </si>
  <si>
    <t>List 13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</si>
  <si>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KOUŘOVÉ ZÁSTĚNY</t>
    </r>
  </si>
  <si>
    <t>pevné</t>
  </si>
  <si>
    <r>
      <t xml:space="preserve">z jednoho kusu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</si>
  <si>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z modulů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</si>
  <si>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z jednoho kusu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</si>
  <si>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r>
      <t xml:space="preserve">z modulů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</si>
  <si>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automatické</t>
  </si>
  <si>
    <r>
      <t xml:space="preserve">průchozí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</si>
  <si>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průchozí </t>
    </r>
    <r>
      <rPr>
        <sz val="11"/>
        <rFont val="Calibri"/>
        <family val="2"/>
        <charset val="238"/>
        <scheme val="minor"/>
      </rP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</si>
  <si>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66-1000</t>
  </si>
  <si>
    <t>66-1001</t>
  </si>
  <si>
    <t>66-1005</t>
  </si>
  <si>
    <t>66-1006</t>
  </si>
  <si>
    <t>66-1101</t>
  </si>
  <si>
    <t>66-1100</t>
  </si>
  <si>
    <t>66-1102</t>
  </si>
  <si>
    <t>66-1105</t>
  </si>
  <si>
    <t>66-1106</t>
  </si>
  <si>
    <t>66-1107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</si>
  <si>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VÝKLADCŮ ZAPUŠTĚNÝCH</t>
    </r>
  </si>
  <si>
    <r>
      <t xml:space="preserve">pevných, </t>
    </r>
    <r>
      <rPr>
        <sz val="11"/>
        <rFont val="Calibri"/>
        <family val="2"/>
        <charset val="238"/>
        <scheme val="minor"/>
      </rPr>
      <t>plochy jednotlivě</t>
    </r>
  </si>
  <si>
    <t>přes 13 m2</t>
  </si>
  <si>
    <r>
      <t xml:space="preserve">přes 6 </t>
    </r>
    <r>
      <rPr>
        <sz val="11"/>
        <color rgb="FF00B050"/>
        <rFont val="Calibri"/>
        <family val="2"/>
        <charset val="238"/>
        <scheme val="minor"/>
      </rPr>
      <t>do 9 m2</t>
    </r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</si>
  <si>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13 m2</t>
    </r>
  </si>
  <si>
    <t>do 20 m2</t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</si>
  <si>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32 m2</t>
    </r>
  </si>
  <si>
    <r>
      <t xml:space="preserve">přes 13 </t>
    </r>
    <r>
      <rPr>
        <sz val="11"/>
        <color rgb="FF00B050"/>
        <rFont val="Calibri"/>
        <family val="2"/>
        <charset val="238"/>
        <scheme val="minor"/>
      </rPr>
      <t>do 20 m2</t>
    </r>
  </si>
  <si>
    <t>přes 32 m2</t>
  </si>
  <si>
    <r>
      <t xml:space="preserve">přes 9 </t>
    </r>
    <r>
      <rPr>
        <sz val="11"/>
        <color rgb="FF00B050"/>
        <rFont val="Calibri"/>
        <family val="2"/>
        <charset val="238"/>
        <scheme val="minor"/>
      </rPr>
      <t>do 12 m2</t>
    </r>
  </si>
  <si>
    <r>
      <t xml:space="preserve">přes 12 </t>
    </r>
    <r>
      <rPr>
        <sz val="11"/>
        <color rgb="FF00B050"/>
        <rFont val="Calibri"/>
        <family val="2"/>
        <charset val="238"/>
        <scheme val="minor"/>
      </rPr>
      <t>do 16 m2</t>
    </r>
  </si>
  <si>
    <t>71-1110</t>
  </si>
  <si>
    <t>71-1120</t>
  </si>
  <si>
    <t>71-1130</t>
  </si>
  <si>
    <t>71-1140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</si>
  <si>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VÝKLADCŮ PŘEDSAZENÝCH</t>
    </r>
  </si>
  <si>
    <t>72-1110</t>
  </si>
  <si>
    <t>72-1120</t>
  </si>
  <si>
    <t>72-1130</t>
  </si>
  <si>
    <t>72-1140</t>
  </si>
  <si>
    <t>List 14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</si>
  <si>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VĚTRACÍCH MŘÍŽEK OCELOVÝCH</t>
    </r>
  </si>
  <si>
    <r>
      <t xml:space="preserve">čtyřhranných, </t>
    </r>
    <r>
      <rPr>
        <sz val="11"/>
        <rFont val="Calibri"/>
        <family val="2"/>
        <charset val="238"/>
        <scheme val="minor"/>
      </rPr>
      <t>průřezu</t>
    </r>
  </si>
  <si>
    <t>do 0,01 m2</t>
  </si>
  <si>
    <r>
      <t xml:space="preserve">přes 0,01 </t>
    </r>
    <r>
      <rPr>
        <sz val="11"/>
        <color rgb="FF00B050"/>
        <rFont val="Calibri"/>
        <family val="2"/>
        <charset val="238"/>
        <scheme val="minor"/>
      </rPr>
      <t>do 0,04 m2</t>
    </r>
  </si>
  <si>
    <r>
      <t xml:space="preserve">přes 0,04 </t>
    </r>
    <r>
      <rPr>
        <sz val="11"/>
        <color rgb="FF00B050"/>
        <rFont val="Calibri"/>
        <family val="2"/>
        <charset val="238"/>
        <scheme val="minor"/>
      </rPr>
      <t>do 0,09 m2</t>
    </r>
  </si>
  <si>
    <r>
      <t xml:space="preserve">kruhových, </t>
    </r>
    <r>
      <rPr>
        <sz val="11"/>
        <rFont val="Calibri"/>
        <family val="2"/>
        <charset val="238"/>
        <scheme val="minor"/>
      </rPr>
      <t>průřezu</t>
    </r>
  </si>
  <si>
    <r>
      <t xml:space="preserve">přes 100 </t>
    </r>
    <r>
      <rPr>
        <sz val="11"/>
        <color rgb="FF00B050"/>
        <rFont val="Calibri"/>
        <family val="2"/>
        <charset val="238"/>
        <scheme val="minor"/>
      </rPr>
      <t>do 200 mm</t>
    </r>
  </si>
  <si>
    <r>
      <t xml:space="preserve">přes 200 </t>
    </r>
    <r>
      <rPr>
        <sz val="11"/>
        <color rgb="FF00B050"/>
        <rFont val="Calibri"/>
        <family val="2"/>
        <charset val="238"/>
        <scheme val="minor"/>
      </rPr>
      <t>do 300 mm</t>
    </r>
  </si>
  <si>
    <t>81-0111</t>
  </si>
  <si>
    <t>81-0112</t>
  </si>
  <si>
    <t>81-0113</t>
  </si>
  <si>
    <t>81-0121</t>
  </si>
  <si>
    <t>81-0122</t>
  </si>
  <si>
    <t>81-0123</t>
  </si>
  <si>
    <t>83-2121</t>
  </si>
  <si>
    <t>83-2122</t>
  </si>
  <si>
    <t>do sendvičového panelu</t>
  </si>
  <si>
    <t>83-2131</t>
  </si>
  <si>
    <t>83-2132</t>
  </si>
  <si>
    <r>
      <rPr>
        <sz val="11"/>
        <color rgb="FFFFC000"/>
        <rFont val="Calibri"/>
        <family val="2"/>
        <charset val="238"/>
        <scheme val="minor"/>
      </rPr>
      <t>přímých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délky do 2m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</si>
  <si>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do zdiva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</si>
  <si>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do betonu</t>
    </r>
  </si>
  <si>
    <r>
      <rPr>
        <sz val="11"/>
        <rFont val="Calibri"/>
        <family val="2"/>
        <charset val="238"/>
        <scheme val="minor"/>
      </rPr>
      <t xml:space="preserve">kotvených </t>
    </r>
    <r>
      <rPr>
        <sz val="11"/>
        <color rgb="FF00B050"/>
        <rFont val="Calibri"/>
        <family val="2"/>
        <charset val="238"/>
        <scheme val="minor"/>
      </rPr>
      <t>na ocelovou konstrukci</t>
    </r>
  </si>
  <si>
    <r>
      <rPr>
        <sz val="11"/>
        <color rgb="FFFFC000"/>
        <rFont val="Calibri"/>
        <family val="2"/>
        <charset val="238"/>
        <scheme val="minor"/>
      </rPr>
      <t>přímých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70C0"/>
        <rFont val="Calibri"/>
        <family val="2"/>
        <charset val="238"/>
        <scheme val="minor"/>
      </rPr>
      <t>délky do 5m</t>
    </r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</si>
  <si>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KOMÍNOVÝCH LÁVEK</t>
    </r>
  </si>
  <si>
    <r>
      <t xml:space="preserve">pochůzné konstrukce </t>
    </r>
    <r>
      <rPr>
        <sz val="11"/>
        <rFont val="Calibri"/>
        <family val="2"/>
        <charset val="238"/>
        <scheme val="minor"/>
      </rPr>
      <t>( rám a rošty )</t>
    </r>
  </si>
  <si>
    <t>pochůzné a části nosné konstrukce lávky</t>
  </si>
  <si>
    <t>kompletní celé lávky</t>
  </si>
  <si>
    <t>85-1101</t>
  </si>
  <si>
    <t>85-1102</t>
  </si>
  <si>
    <t>85-1104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</si>
  <si>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PODPĚRNÝCH KONSTRUKCÍ</t>
    </r>
  </si>
  <si>
    <r>
      <rPr>
        <sz val="11"/>
        <color rgb="FFFFC000"/>
        <rFont val="Calibri"/>
        <family val="2"/>
        <charset val="238"/>
        <scheme val="minor"/>
      </rPr>
      <t xml:space="preserve">pro vedení v kolektorech, </t>
    </r>
    <r>
      <rPr>
        <sz val="11"/>
        <rFont val="Calibri"/>
        <family val="2"/>
        <charset val="238"/>
        <scheme val="minor"/>
      </rPr>
      <t>hmotnosti jednotlivě</t>
    </r>
  </si>
  <si>
    <t>87-1110</t>
  </si>
  <si>
    <t>List 15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</si>
  <si>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ZÁCHYTNÉHO SYSTÉMU PROTI PÁDU</t>
    </r>
  </si>
  <si>
    <t>88-1111</t>
  </si>
  <si>
    <t>do ŽB expanzní kotvou, samořeznými vruty,sevřením</t>
  </si>
  <si>
    <t>88-1112</t>
  </si>
  <si>
    <t>do ŽB chemickou kotvou</t>
  </si>
  <si>
    <t>88-1141</t>
  </si>
  <si>
    <t>do ŽB mechanickou kotvou</t>
  </si>
  <si>
    <t>88-1115</t>
  </si>
  <si>
    <t>do dutinkového panelu expanzní kotvou, mechan.kotvou</t>
  </si>
  <si>
    <t>88-1118</t>
  </si>
  <si>
    <t>do trapézového plechu samořeznými vruty, příchytkami</t>
  </si>
  <si>
    <t>88-1121</t>
  </si>
  <si>
    <t>do sendvičových panelů samořeznými vruty, nýtováním</t>
  </si>
  <si>
    <t>montáž bodů</t>
  </si>
  <si>
    <t>88-1124</t>
  </si>
  <si>
    <t>do ocelových profilů šroubením, sevřením</t>
  </si>
  <si>
    <t>88-1125</t>
  </si>
  <si>
    <t>do ocelových profilů svarem</t>
  </si>
  <si>
    <t>88-1144</t>
  </si>
  <si>
    <t>do ocelových profilů svorníky</t>
  </si>
  <si>
    <t>88-1128</t>
  </si>
  <si>
    <t>do dřevěných trámových konstrukcí sevřením, kotvením</t>
  </si>
  <si>
    <t>88-1132</t>
  </si>
  <si>
    <t>do šikmé střechyse střešní krytinou falcovou</t>
  </si>
  <si>
    <t>88-1135</t>
  </si>
  <si>
    <t>zátěžových volně ložených</t>
  </si>
  <si>
    <r>
      <t xml:space="preserve">montáž nástavců </t>
    </r>
    <r>
      <rPr>
        <sz val="11"/>
        <rFont val="Calibri"/>
        <family val="2"/>
        <charset val="238"/>
        <scheme val="minor"/>
      </rPr>
      <t>( středový - rohový - dělící )</t>
    </r>
  </si>
  <si>
    <t>88-1151</t>
  </si>
  <si>
    <t>v záchytném systému poddajného kotvícího vedení</t>
  </si>
  <si>
    <t>do 50 m</t>
  </si>
  <si>
    <t>soubor</t>
  </si>
  <si>
    <t>88-1152</t>
  </si>
  <si>
    <t>do 200 m</t>
  </si>
  <si>
    <t>88-1153</t>
  </si>
  <si>
    <t>přes 200 m</t>
  </si>
  <si>
    <t xml:space="preserve">montáž lana </t>
  </si>
  <si>
    <t>88-1161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</si>
  <si>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VYROVNÁVACÍHO MŮSTKU</t>
    </r>
  </si>
  <si>
    <t>89-2111</t>
  </si>
  <si>
    <t>o rozměru 2000 x 2500 mm, nosnost 6000 kg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</si>
  <si>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LIŠT A OKOPOVÝCH PLECHŮ</t>
    </r>
  </si>
  <si>
    <t>89-6110</t>
  </si>
  <si>
    <t>89-6111</t>
  </si>
  <si>
    <t>89-6112</t>
  </si>
  <si>
    <t>89-6115</t>
  </si>
  <si>
    <t>89-6120</t>
  </si>
  <si>
    <t>na pero jednostranných</t>
  </si>
  <si>
    <t>na pero oboustranných</t>
  </si>
  <si>
    <t>lišt</t>
  </si>
  <si>
    <t>okopových plechů</t>
  </si>
  <si>
    <t>montáž</t>
  </si>
  <si>
    <r>
      <t xml:space="preserve">MONTÁŽ </t>
    </r>
    <r>
      <rPr>
        <b/>
        <sz val="11"/>
        <color rgb="FFFF0000"/>
        <rFont val="Calibri"/>
        <family val="2"/>
        <charset val="238"/>
        <scheme val="minor"/>
      </rPr>
      <t>VÝROBKŮ Z KOMPOZITŮ</t>
    </r>
  </si>
  <si>
    <t>schodišťových stupňů</t>
  </si>
  <si>
    <t>21-1001</t>
  </si>
  <si>
    <t>do 5 kg</t>
  </si>
  <si>
    <r>
      <t xml:space="preserve">přes 5 </t>
    </r>
    <r>
      <rPr>
        <sz val="11"/>
        <color rgb="FF00B050"/>
        <rFont val="Calibri"/>
        <family val="2"/>
        <charset val="238"/>
        <scheme val="minor"/>
      </rPr>
      <t>do 10 kg</t>
    </r>
  </si>
  <si>
    <r>
      <t xml:space="preserve">přes 10 </t>
    </r>
    <r>
      <rPr>
        <sz val="11"/>
        <color rgb="FF00B050"/>
        <rFont val="Calibri"/>
        <family val="2"/>
        <charset val="238"/>
        <scheme val="minor"/>
      </rPr>
      <t>do 20 kg</t>
    </r>
  </si>
  <si>
    <r>
      <t xml:space="preserve">přes 20 </t>
    </r>
    <r>
      <rPr>
        <sz val="11"/>
        <color rgb="FF00B050"/>
        <rFont val="Calibri"/>
        <family val="2"/>
        <charset val="238"/>
        <scheme val="minor"/>
      </rPr>
      <t>do 50 kg</t>
    </r>
  </si>
  <si>
    <r>
      <t xml:space="preserve">přes 50 </t>
    </r>
    <r>
      <rPr>
        <sz val="11"/>
        <color rgb="FF00B050"/>
        <rFont val="Calibri"/>
        <family val="2"/>
        <charset val="238"/>
        <scheme val="minor"/>
      </rPr>
      <t>do 100 kg</t>
    </r>
  </si>
  <si>
    <r>
      <t xml:space="preserve">přes 100 </t>
    </r>
    <r>
      <rPr>
        <sz val="11"/>
        <color rgb="FF00B050"/>
        <rFont val="Calibri"/>
        <family val="2"/>
        <charset val="238"/>
        <scheme val="minor"/>
      </rPr>
      <t>do 250 kg</t>
    </r>
  </si>
  <si>
    <r>
      <t xml:space="preserve">přes 250 </t>
    </r>
    <r>
      <rPr>
        <sz val="11"/>
        <color rgb="FF00B050"/>
        <rFont val="Calibri"/>
        <family val="2"/>
        <charset val="238"/>
        <scheme val="minor"/>
      </rPr>
      <t>do 500 kg</t>
    </r>
  </si>
  <si>
    <t>21-1011</t>
  </si>
  <si>
    <t>z kompozitních pochůzných litých roštů do délky 1 m</t>
  </si>
  <si>
    <t>z kompozitních pochůzných skládaných roštů do délky 1 m</t>
  </si>
  <si>
    <t>22-1001</t>
  </si>
  <si>
    <r>
      <t xml:space="preserve">zábradlí </t>
    </r>
    <r>
      <rPr>
        <sz val="11"/>
        <rFont val="Calibri"/>
        <family val="2"/>
        <charset val="238"/>
        <scheme val="minor"/>
      </rPr>
      <t>kotvených do</t>
    </r>
  </si>
  <si>
    <t>zdiva</t>
  </si>
  <si>
    <t>22-100</t>
  </si>
  <si>
    <t>22-1003</t>
  </si>
  <si>
    <t>22-1004</t>
  </si>
  <si>
    <t>22-1005</t>
  </si>
  <si>
    <t>lehčených betonů</t>
  </si>
  <si>
    <t>železobetonu</t>
  </si>
  <si>
    <t>kompozitu</t>
  </si>
  <si>
    <r>
      <t xml:space="preserve">podlah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 xml:space="preserve">podest </t>
    </r>
    <r>
      <rPr>
        <sz val="11"/>
        <rFont val="Calibri"/>
        <family val="2"/>
        <charset val="238"/>
        <scheme val="minor"/>
      </rPr>
      <t>z kompozitních pochůzných</t>
    </r>
  </si>
  <si>
    <r>
      <t xml:space="preserve">litých </t>
    </r>
    <r>
      <rPr>
        <sz val="11"/>
        <rFont val="Calibri"/>
        <family val="2"/>
        <charset val="238"/>
        <scheme val="minor"/>
      </rPr>
      <t>roštů o hmotnosti</t>
    </r>
  </si>
  <si>
    <t>59-1001</t>
  </si>
  <si>
    <t>do 15 kg / m2</t>
  </si>
  <si>
    <t>59-1002</t>
  </si>
  <si>
    <t>do 30 kg / m2</t>
  </si>
  <si>
    <t>59-1003</t>
  </si>
  <si>
    <t>do 50 kg / m2</t>
  </si>
  <si>
    <r>
      <t xml:space="preserve">pochůzných skládaných </t>
    </r>
    <r>
      <rPr>
        <sz val="11"/>
        <rFont val="Calibri"/>
        <family val="2"/>
        <charset val="238"/>
        <scheme val="minor"/>
      </rPr>
      <t>roštů o hmotnosti</t>
    </r>
  </si>
  <si>
    <t>59-1011</t>
  </si>
  <si>
    <t>59-1012</t>
  </si>
  <si>
    <t>59-1013</t>
  </si>
  <si>
    <r>
      <t xml:space="preserve">příplatek k montáži </t>
    </r>
    <r>
      <rPr>
        <sz val="11"/>
        <rFont val="Calibri"/>
        <family val="2"/>
        <charset val="238"/>
        <scheme val="minor"/>
      </rPr>
      <t>podlahového  kompozitního roštu</t>
    </r>
  </si>
  <si>
    <t>59-1021</t>
  </si>
  <si>
    <t>za zkrácení a úpravu</t>
  </si>
  <si>
    <r>
      <t xml:space="preserve">nástěnných žebříků </t>
    </r>
    <r>
      <rPr>
        <sz val="11"/>
        <rFont val="Calibri"/>
        <family val="2"/>
        <charset val="238"/>
        <scheme val="minor"/>
      </rPr>
      <t>z kompozitů kotvených do</t>
    </r>
  </si>
  <si>
    <t>83-5001</t>
  </si>
  <si>
    <t>83-5002</t>
  </si>
  <si>
    <t>83-5003</t>
  </si>
  <si>
    <t>83-5004</t>
  </si>
  <si>
    <t xml:space="preserve">příplatek za montáž </t>
  </si>
  <si>
    <t>83-5008</t>
  </si>
  <si>
    <r>
      <rPr>
        <sz val="11"/>
        <color rgb="FF00B050"/>
        <rFont val="Calibri"/>
        <family val="2"/>
        <charset val="238"/>
        <scheme val="minor"/>
      </rPr>
      <t>ochranného koše</t>
    </r>
    <r>
      <rPr>
        <sz val="11"/>
        <color rgb="FF0070C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nástěnných žebříků z kompozitu</t>
    </r>
  </si>
  <si>
    <t>List 16</t>
  </si>
  <si>
    <t>List 17</t>
  </si>
  <si>
    <r>
      <t xml:space="preserve">pomocné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nosné konstrukce</t>
    </r>
  </si>
  <si>
    <t xml:space="preserve">z kompozitních profilů o hmotnosti </t>
  </si>
  <si>
    <t>do 1 kg / m</t>
  </si>
  <si>
    <t>do 2,5 kg / m</t>
  </si>
  <si>
    <t>do 10 kg / m</t>
  </si>
  <si>
    <t>přes 10 kg / m</t>
  </si>
  <si>
    <t>99-1001</t>
  </si>
  <si>
    <t>99-1002</t>
  </si>
  <si>
    <t>99-1003</t>
  </si>
  <si>
    <t>99-1004</t>
  </si>
  <si>
    <t>99-1005</t>
  </si>
  <si>
    <t>A 01 - KONSTRUKCE ZÁMEČNICKÉ - MONTÁŽ</t>
  </si>
  <si>
    <t>B 01 - KONSTRUKCE ZÁMEČNICKÉ - DEMONTÁŽ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</si>
  <si>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PRO ZASKLENÍ</t>
    </r>
  </si>
  <si>
    <t>11-2811</t>
  </si>
  <si>
    <t>11-2812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</si>
  <si>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S VÝPLNÍ Z DRÁTĚNÉ SÍTĚ</t>
    </r>
  </si>
  <si>
    <t>12-2811</t>
  </si>
  <si>
    <t>12-2812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</si>
  <si>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STĚN A PŘÍČEK Z PLECHU</t>
    </r>
  </si>
  <si>
    <t>příček</t>
  </si>
  <si>
    <t>13-2811</t>
  </si>
  <si>
    <t>šroubovaných do suti</t>
  </si>
  <si>
    <t>13-2821</t>
  </si>
  <si>
    <t>šroubovaných k dalšímu použití</t>
  </si>
  <si>
    <t>13-2812</t>
  </si>
  <si>
    <t>svařovaných do suti</t>
  </si>
  <si>
    <t>13-2822</t>
  </si>
  <si>
    <t>svařovaných k dalšímu použití</t>
  </si>
  <si>
    <t>oplechování stěn</t>
  </si>
  <si>
    <t>přistřelených</t>
  </si>
  <si>
    <t>13-4801</t>
  </si>
  <si>
    <t>13-4802</t>
  </si>
  <si>
    <t>13-4803</t>
  </si>
  <si>
    <t>obložení stěn</t>
  </si>
  <si>
    <t>kazetami</t>
  </si>
  <si>
    <t>lamelami</t>
  </si>
  <si>
    <t>13-4821</t>
  </si>
  <si>
    <t>13-4831</t>
  </si>
  <si>
    <t>roštu pro oplechování příček</t>
  </si>
  <si>
    <t>z kazet</t>
  </si>
  <si>
    <t>z lamel</t>
  </si>
  <si>
    <t>13-5821</t>
  </si>
  <si>
    <t>13-5831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</si>
  <si>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KONSTRUKCÍ PRO BEZTMELÉ ZASKLENÍ</t>
    </r>
  </si>
  <si>
    <t>14-1800</t>
  </si>
  <si>
    <t>se zasklením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</si>
  <si>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PŘESTAVITELNÝCH A MOBILNÍCH PŘÍČEK</t>
    </r>
  </si>
  <si>
    <t>rámových</t>
  </si>
  <si>
    <r>
      <rPr>
        <sz val="11"/>
        <rFont val="Calibri"/>
        <family val="2"/>
        <charset val="238"/>
        <scheme val="minor"/>
      </rPr>
      <t xml:space="preserve">výšky modulu </t>
    </r>
    <r>
      <rPr>
        <sz val="11"/>
        <color rgb="FF00B050"/>
        <rFont val="Calibri"/>
        <family val="2"/>
        <charset val="238"/>
        <scheme val="minor"/>
      </rPr>
      <t>do 3 m</t>
    </r>
  </si>
  <si>
    <r>
      <rPr>
        <sz val="11"/>
        <rFont val="Calibri"/>
        <family val="2"/>
        <charset val="238"/>
        <scheme val="minor"/>
      </rPr>
      <t xml:space="preserve">výšky modulu </t>
    </r>
    <r>
      <rPr>
        <sz val="11"/>
        <color rgb="FF00B050"/>
        <rFont val="Calibri"/>
        <family val="2"/>
        <charset val="238"/>
        <scheme val="minor"/>
      </rPr>
      <t>do 4 m</t>
    </r>
  </si>
  <si>
    <t>15-1810</t>
  </si>
  <si>
    <t>15-1820</t>
  </si>
  <si>
    <t>bezrámových celoprosklených jednoduchých</t>
  </si>
  <si>
    <t>15-2820</t>
  </si>
  <si>
    <t>15-2830</t>
  </si>
  <si>
    <t>bezrámových celoprosklených dvojitých</t>
  </si>
  <si>
    <t>15-2840</t>
  </si>
  <si>
    <t>nezávěsných s plným modulem</t>
  </si>
  <si>
    <t>15-3810</t>
  </si>
  <si>
    <t>15-3820</t>
  </si>
  <si>
    <t>závěsných s plným modulem</t>
  </si>
  <si>
    <t>15-4810</t>
  </si>
  <si>
    <t>15-4820</t>
  </si>
  <si>
    <t>15-4830</t>
  </si>
  <si>
    <t>15-4840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</si>
  <si>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ZÁBRADLÍ</t>
    </r>
  </si>
  <si>
    <t>do 20 kg do suti</t>
  </si>
  <si>
    <t>přes 20 kg do suti</t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</si>
  <si>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rozebíratelného </t>
    </r>
    <r>
      <rPr>
        <sz val="11"/>
        <rFont val="Calibri"/>
        <family val="2"/>
        <charset val="238"/>
        <scheme val="minor"/>
      </rPr>
      <t>hmotnosti 1 m zábradlí</t>
    </r>
  </si>
  <si>
    <r>
      <rPr>
        <sz val="11"/>
        <color rgb="FF0070C0"/>
        <rFont val="Calibri"/>
        <family val="2"/>
        <charset val="238"/>
        <scheme val="minor"/>
      </rPr>
      <t>rovného</t>
    </r>
    <r>
      <rPr>
        <sz val="11"/>
        <color rgb="FFFFC000"/>
        <rFont val="Calibri"/>
        <family val="2"/>
        <charset val="238"/>
        <scheme val="minor"/>
      </rPr>
      <t xml:space="preserve"> nerozebíratelného </t>
    </r>
    <r>
      <rPr>
        <sz val="11"/>
        <rFont val="Calibri"/>
        <family val="2"/>
        <charset val="238"/>
        <scheme val="minor"/>
      </rPr>
      <t>hmotnosti 1 m zábradlí</t>
    </r>
  </si>
  <si>
    <t>16-1811</t>
  </si>
  <si>
    <t>16-1812</t>
  </si>
  <si>
    <t>16-1813</t>
  </si>
  <si>
    <t>16-1814</t>
  </si>
  <si>
    <r>
      <rPr>
        <sz val="11"/>
        <color rgb="FF0070C0"/>
        <rFont val="Calibri"/>
        <family val="2"/>
        <charset val="238"/>
        <scheme val="minor"/>
      </rPr>
      <t>schodišťového</t>
    </r>
    <r>
      <rPr>
        <sz val="11"/>
        <color rgb="FFFFC000"/>
        <rFont val="Calibri"/>
        <family val="2"/>
        <charset val="238"/>
        <scheme val="minor"/>
      </rPr>
      <t xml:space="preserve"> rozebíratelného </t>
    </r>
    <r>
      <rPr>
        <sz val="11"/>
        <rFont val="Calibri"/>
        <family val="2"/>
        <charset val="238"/>
        <scheme val="minor"/>
      </rPr>
      <t>hmotnosti 1 m zábradlí</t>
    </r>
  </si>
  <si>
    <r>
      <rPr>
        <sz val="11"/>
        <color rgb="FF0070C0"/>
        <rFont val="Calibri"/>
        <family val="2"/>
        <charset val="238"/>
        <scheme val="minor"/>
      </rPr>
      <t>schodišťového</t>
    </r>
    <r>
      <rPr>
        <sz val="11"/>
        <color rgb="FFFFC000"/>
        <rFont val="Calibri"/>
        <family val="2"/>
        <charset val="238"/>
        <scheme val="minor"/>
      </rPr>
      <t xml:space="preserve"> nerozebíratelného </t>
    </r>
    <r>
      <rPr>
        <sz val="11"/>
        <rFont val="Calibri"/>
        <family val="2"/>
        <charset val="238"/>
        <scheme val="minor"/>
      </rPr>
      <t>hmotnosti 1 m zábradlí</t>
    </r>
  </si>
  <si>
    <t>16-1821</t>
  </si>
  <si>
    <t>16-1822</t>
  </si>
  <si>
    <t>16-1823</t>
  </si>
  <si>
    <t>16-1824</t>
  </si>
  <si>
    <t>rovných do suti</t>
  </si>
  <si>
    <t>schodišťových do suti</t>
  </si>
  <si>
    <t>16-1851</t>
  </si>
  <si>
    <t>16-1850</t>
  </si>
  <si>
    <t>do 20 kg k dalšímu použití</t>
  </si>
  <si>
    <t>přes 20 kg k dalšímu použití</t>
  </si>
  <si>
    <t>16-1841</t>
  </si>
  <si>
    <t>16-1842</t>
  </si>
  <si>
    <t>16-1843</t>
  </si>
  <si>
    <t>16-1844</t>
  </si>
  <si>
    <t>16-1831</t>
  </si>
  <si>
    <t>16-1832</t>
  </si>
  <si>
    <t>16-1833</t>
  </si>
  <si>
    <t>16-1834</t>
  </si>
  <si>
    <t>rovných k dalšímu použití</t>
  </si>
  <si>
    <t>schodišťových k dalšímu použití</t>
  </si>
  <si>
    <t>16-1870</t>
  </si>
  <si>
    <t>16-1871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</si>
  <si>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ZÁBRADLÍ BALKÓNOVÉHO NEBO LODŽIOVÉHO Z HLINÍKOVÝCH PROFILŮ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</si>
  <si>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délky do 3 m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</si>
  <si>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délky do 6 m</t>
    </r>
  </si>
  <si>
    <r>
      <rPr>
        <sz val="11"/>
        <rFont val="Calibri"/>
        <family val="2"/>
        <charset val="238"/>
        <scheme val="minor"/>
      </rPr>
      <t xml:space="preserve">včetně výplně </t>
    </r>
    <r>
      <rPr>
        <sz val="11"/>
        <color rgb="FF00B050"/>
        <rFont val="Calibri"/>
        <family val="2"/>
        <charset val="238"/>
        <scheme val="minor"/>
      </rPr>
      <t>výšky do 3 m</t>
    </r>
  </si>
  <si>
    <t>16-2811</t>
  </si>
  <si>
    <t>16-2812</t>
  </si>
  <si>
    <t>16-2831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</si>
  <si>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VĚTRACÍCH MECHANIZMŮ</t>
    </r>
  </si>
  <si>
    <t>pneumatického</t>
  </si>
  <si>
    <t>pákového</t>
  </si>
  <si>
    <t>lankového</t>
  </si>
  <si>
    <t>příplatek</t>
  </si>
  <si>
    <t>za demontáž každého větracího křídla</t>
  </si>
  <si>
    <t>19-3801</t>
  </si>
  <si>
    <t>19-3802</t>
  </si>
  <si>
    <t>19-3803</t>
  </si>
  <si>
    <t>19-3809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</si>
  <si>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SVĚTLÍKŮ</t>
    </r>
  </si>
  <si>
    <t>31-1810</t>
  </si>
  <si>
    <t>všech typů</t>
  </si>
  <si>
    <t>střešního bodového</t>
  </si>
  <si>
    <r>
      <t xml:space="preserve">přes 1 </t>
    </r>
    <r>
      <rPr>
        <sz val="11"/>
        <color rgb="FF00B050"/>
        <rFont val="Calibri"/>
        <family val="2"/>
        <charset val="238"/>
        <scheme val="minor"/>
      </rPr>
      <t>do 1,5 m2</t>
    </r>
  </si>
  <si>
    <r>
      <t xml:space="preserve">přes 1,5 </t>
    </r>
    <r>
      <rPr>
        <sz val="11"/>
        <color rgb="FF00B050"/>
        <rFont val="Calibri"/>
        <family val="2"/>
        <charset val="238"/>
        <scheme val="minor"/>
      </rPr>
      <t>do 2 m2</t>
    </r>
  </si>
  <si>
    <r>
      <t xml:space="preserve">přes 2 </t>
    </r>
    <r>
      <rPr>
        <sz val="11"/>
        <color rgb="FF00B050"/>
        <rFont val="Calibri"/>
        <family val="2"/>
        <charset val="238"/>
        <scheme val="minor"/>
      </rPr>
      <t>do 2,5 m2</t>
    </r>
  </si>
  <si>
    <r>
      <t xml:space="preserve">přes 2,5 </t>
    </r>
    <r>
      <rPr>
        <sz val="11"/>
        <color rgb="FF00B050"/>
        <rFont val="Calibri"/>
        <family val="2"/>
        <charset val="238"/>
        <scheme val="minor"/>
      </rPr>
      <t>do 3 m2</t>
    </r>
  </si>
  <si>
    <r>
      <t xml:space="preserve">přes 3 </t>
    </r>
    <r>
      <rPr>
        <sz val="11"/>
        <color rgb="FF00B050"/>
        <rFont val="Calibri"/>
        <family val="2"/>
        <charset val="238"/>
        <scheme val="minor"/>
      </rPr>
      <t>do 3,5 m2</t>
    </r>
  </si>
  <si>
    <r>
      <t xml:space="preserve">přes 3,5 </t>
    </r>
    <r>
      <rPr>
        <sz val="11"/>
        <color rgb="FF00B050"/>
        <rFont val="Calibri"/>
        <family val="2"/>
        <charset val="238"/>
        <scheme val="minor"/>
      </rPr>
      <t>do 4 m2</t>
    </r>
  </si>
  <si>
    <t>přes 4 m2</t>
  </si>
  <si>
    <t>31-1821</t>
  </si>
  <si>
    <t>31-1822</t>
  </si>
  <si>
    <t>31-1823</t>
  </si>
  <si>
    <t>31-1824</t>
  </si>
  <si>
    <t>31-1825</t>
  </si>
  <si>
    <t>31-1826</t>
  </si>
  <si>
    <t>31-1827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</si>
  <si>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PODSVĚTLÍKŮ</t>
    </r>
  </si>
  <si>
    <t>32-1810</t>
  </si>
  <si>
    <t>posvětlíků a  zasklení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</si>
  <si>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KRYTIN STŘECH Z PLECHŮ</t>
    </r>
  </si>
  <si>
    <t>nýtovaných do suti</t>
  </si>
  <si>
    <t>nýtovaných k dalšímu použití</t>
  </si>
  <si>
    <t>přistřelovaných do suti</t>
  </si>
  <si>
    <t>přistřelovaných k dalšímu použití</t>
  </si>
  <si>
    <t>39-2801</t>
  </si>
  <si>
    <t>39-2811</t>
  </si>
  <si>
    <t>39-2802</t>
  </si>
  <si>
    <t>39-2812</t>
  </si>
  <si>
    <t>39-2803</t>
  </si>
  <si>
    <t>39-2813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</si>
  <si>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PODHLEDŮ</t>
    </r>
  </si>
  <si>
    <t>kazet</t>
  </si>
  <si>
    <t>lamel</t>
  </si>
  <si>
    <t>tvarovaných plechů</t>
  </si>
  <si>
    <t>roštů podhledu</t>
  </si>
  <si>
    <t>těles zářivkových</t>
  </si>
  <si>
    <t>mřížek vzduchotechnických</t>
  </si>
  <si>
    <t>58-1801</t>
  </si>
  <si>
    <t>58-1802</t>
  </si>
  <si>
    <t>58-1803</t>
  </si>
  <si>
    <t>58-2800</t>
  </si>
  <si>
    <t>58-4801</t>
  </si>
  <si>
    <t>58-4811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</si>
  <si>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PODLAHOVÝCH KONSTRUKCÍ</t>
    </r>
  </si>
  <si>
    <t>59-0830</t>
  </si>
  <si>
    <t>59-0840</t>
  </si>
  <si>
    <t>zdvojených podlah</t>
  </si>
  <si>
    <t>desek</t>
  </si>
  <si>
    <t>nosného roštu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</si>
  <si>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OKEN PRO BEZTMELÉ ZASKLENÍ</t>
    </r>
  </si>
  <si>
    <t>63-1800</t>
  </si>
  <si>
    <t>63-1802</t>
  </si>
  <si>
    <t>63-1803</t>
  </si>
  <si>
    <t>plechové okapnice</t>
  </si>
  <si>
    <t>kovového těsnícího pásku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</si>
  <si>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POSUVNÝCH DVEŘÍ Z HLINÍKOVÝCH PROFILŮ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</si>
  <si>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6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</si>
  <si>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9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</si>
  <si>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13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</si>
  <si>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20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</si>
  <si>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20 m2</t>
    </r>
  </si>
  <si>
    <t>63-2811</t>
  </si>
  <si>
    <t>63-2821</t>
  </si>
  <si>
    <t>63-2831</t>
  </si>
  <si>
    <t>63-2841</t>
  </si>
  <si>
    <t>63-2851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</si>
  <si>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DVEŘNÍCH ZÁRUBNÍ</t>
    </r>
  </si>
  <si>
    <t>64-1805</t>
  </si>
  <si>
    <t>64-1800</t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</si>
  <si>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do 2,5 m2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</si>
  <si>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2,5 do 4,5 m2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</si>
  <si>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AUTOMATICKÝCH DVEŘÍ</t>
    </r>
  </si>
  <si>
    <r>
      <t xml:space="preserve">lineárních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teleskopických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</si>
  <si>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1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</si>
  <si>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2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</si>
  <si>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2,5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</si>
  <si>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3,5 m</t>
    </r>
  </si>
  <si>
    <r>
      <t xml:space="preserve">výšky do 2,2 m, </t>
    </r>
    <r>
      <rPr>
        <sz val="11"/>
        <color rgb="FF00B050"/>
        <rFont val="Calibri"/>
        <family val="2"/>
        <charset val="238"/>
        <scheme val="minor"/>
      </rPr>
      <t>šířky do 4 m</t>
    </r>
  </si>
  <si>
    <t>64-1811</t>
  </si>
  <si>
    <t>64-1812</t>
  </si>
  <si>
    <t>64-1813</t>
  </si>
  <si>
    <t>64-1814</t>
  </si>
  <si>
    <t>64-1815</t>
  </si>
  <si>
    <t>obloukových</t>
  </si>
  <si>
    <t>výšky do 2,2 m, průměr do 2,2 m</t>
  </si>
  <si>
    <t>kruhových</t>
  </si>
  <si>
    <t>výšky do 2,2 m, průměr do 3 m</t>
  </si>
  <si>
    <t>panikových</t>
  </si>
  <si>
    <t>šípových</t>
  </si>
  <si>
    <t>výšky do 2,2 m, šířky do 4 m</t>
  </si>
  <si>
    <t>výšky do 2,2 m, šířky do 3,8 m</t>
  </si>
  <si>
    <t>64-1816</t>
  </si>
  <si>
    <t>64-1817</t>
  </si>
  <si>
    <t>64-1818</t>
  </si>
  <si>
    <t>64-1819</t>
  </si>
  <si>
    <t>turniketu</t>
  </si>
  <si>
    <r>
      <t>průměru do 3 m,</t>
    </r>
    <r>
      <rPr>
        <sz val="11"/>
        <rFont val="Calibri"/>
        <family val="2"/>
        <charset val="238"/>
        <scheme val="minor"/>
      </rPr>
      <t xml:space="preserve"> výšky do 2,2 m</t>
    </r>
  </si>
  <si>
    <r>
      <t>průměru nad 3 m,</t>
    </r>
    <r>
      <rPr>
        <sz val="11"/>
        <rFont val="Calibri"/>
        <family val="2"/>
        <charset val="238"/>
        <scheme val="minor"/>
      </rPr>
      <t xml:space="preserve"> výšky do 2,2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</si>
  <si>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1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</si>
  <si>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2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</si>
  <si>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2,5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</si>
  <si>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3,5 m</t>
    </r>
  </si>
  <si>
    <r>
      <t xml:space="preserve">výšky do 3 m, </t>
    </r>
    <r>
      <rPr>
        <sz val="11"/>
        <color rgb="FF00B050"/>
        <rFont val="Calibri"/>
        <family val="2"/>
        <charset val="238"/>
        <scheme val="minor"/>
      </rPr>
      <t>šířky do 4 m</t>
    </r>
  </si>
  <si>
    <t>64-2811</t>
  </si>
  <si>
    <t>64-2812</t>
  </si>
  <si>
    <t>64-2813</t>
  </si>
  <si>
    <t>64-2814</t>
  </si>
  <si>
    <t>64-2815</t>
  </si>
  <si>
    <t>výšky do 3 m, průměr do 2,2 m</t>
  </si>
  <si>
    <t>64-2816</t>
  </si>
  <si>
    <t>64-2817</t>
  </si>
  <si>
    <t>výšky do 3 m, průměr do 3 m</t>
  </si>
  <si>
    <t>výšky do 3 m, šířky do 4 m</t>
  </si>
  <si>
    <t>64-2818</t>
  </si>
  <si>
    <t>64-1820</t>
  </si>
  <si>
    <t>64-1821</t>
  </si>
  <si>
    <t>64-2819</t>
  </si>
  <si>
    <t>výšky do 3 m, šířky do 3,8 m</t>
  </si>
  <si>
    <t>64-2820</t>
  </si>
  <si>
    <t>64-2821</t>
  </si>
  <si>
    <r>
      <t>průměru do 3 m,</t>
    </r>
    <r>
      <rPr>
        <sz val="11"/>
        <rFont val="Calibri"/>
        <family val="2"/>
        <charset val="238"/>
        <scheme val="minor"/>
      </rPr>
      <t xml:space="preserve"> výšky do 3 m</t>
    </r>
  </si>
  <si>
    <r>
      <t>průměru nad 3 m,</t>
    </r>
    <r>
      <rPr>
        <sz val="11"/>
        <rFont val="Calibri"/>
        <family val="2"/>
        <charset val="238"/>
        <scheme val="minor"/>
      </rPr>
      <t xml:space="preserve"> výšky do 3 m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</si>
  <si>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VRATOVÝCH ZÁRUBNÍ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</si>
  <si>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4,5 do 10 m2</t>
    </r>
  </si>
  <si>
    <r>
      <t xml:space="preserve">odřezáním plochy </t>
    </r>
    <r>
      <rPr>
        <sz val="11"/>
        <color rgb="FF00B050"/>
        <rFont val="Calibri"/>
        <family val="2"/>
        <charset val="238"/>
        <scheme val="minor"/>
      </rPr>
      <t>přes 10 m2</t>
    </r>
  </si>
  <si>
    <t>65-1800</t>
  </si>
  <si>
    <t>65-1805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</si>
  <si>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GARÁŽOVÝCH A PRŮMYSLOVÝCH VRAT</t>
    </r>
  </si>
  <si>
    <r>
      <t xml:space="preserve">sekčních </t>
    </r>
    <r>
      <rPr>
        <sz val="11"/>
        <rFont val="Calibri"/>
        <family val="2"/>
        <charset val="238"/>
        <scheme val="minor"/>
      </rPr>
      <t>zajíždějících pod strop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</si>
  <si>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13 m2</t>
    </r>
  </si>
  <si>
    <t>65-1811</t>
  </si>
  <si>
    <t>65-1812</t>
  </si>
  <si>
    <t>65-1813</t>
  </si>
  <si>
    <t>65-1814</t>
  </si>
  <si>
    <t>65-1821</t>
  </si>
  <si>
    <t>65-1822</t>
  </si>
  <si>
    <t>65-1823</t>
  </si>
  <si>
    <t>65-1824</t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</si>
  <si>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32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</si>
  <si>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32 m2</t>
    </r>
  </si>
  <si>
    <t>65-1831</t>
  </si>
  <si>
    <t>65-1832</t>
  </si>
  <si>
    <t>65-1833</t>
  </si>
  <si>
    <t>65-1834</t>
  </si>
  <si>
    <t>65-1835</t>
  </si>
  <si>
    <t>65-1836</t>
  </si>
  <si>
    <t>skládacích</t>
  </si>
  <si>
    <t>65-1841</t>
  </si>
  <si>
    <t>65-1842</t>
  </si>
  <si>
    <t>65-1843</t>
  </si>
  <si>
    <t>65-1844</t>
  </si>
  <si>
    <t>65-1845</t>
  </si>
  <si>
    <t>65-1846</t>
  </si>
  <si>
    <t>zvedacích</t>
  </si>
  <si>
    <t>65-1851</t>
  </si>
  <si>
    <t>65-1852</t>
  </si>
  <si>
    <t>65-1853</t>
  </si>
  <si>
    <t>65-1854</t>
  </si>
  <si>
    <t>rozměru do 3500 x 3500 mm</t>
  </si>
  <si>
    <t>65-2811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</si>
  <si>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KOUŘOVÉ ZÁSTĚNY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</si>
  <si>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do 300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</si>
  <si>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300 m2</t>
    </r>
  </si>
  <si>
    <t>66-8000</t>
  </si>
  <si>
    <t>66-8005</t>
  </si>
  <si>
    <t>66-8010</t>
  </si>
  <si>
    <t>66-8015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</si>
  <si>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TEXTILNÍCH POŽÁRNÍCH UZÁVĚRŮ</t>
    </r>
  </si>
  <si>
    <r>
      <t xml:space="preserve">roletového </t>
    </r>
    <r>
      <rPr>
        <sz val="11"/>
        <rFont val="Calibri"/>
        <family val="2"/>
        <charset val="238"/>
        <scheme val="minor"/>
      </rPr>
      <t xml:space="preserve">umístěného </t>
    </r>
    <r>
      <rPr>
        <sz val="11"/>
        <color rgb="FFFFC000"/>
        <rFont val="Calibri"/>
        <family val="2"/>
        <charset val="238"/>
        <scheme val="minor"/>
      </rPr>
      <t xml:space="preserve">ve stěně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FFC000"/>
        <rFont val="Calibri"/>
        <family val="2"/>
        <charset val="238"/>
        <scheme val="minor"/>
      </rPr>
      <t>stropě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</si>
  <si>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6 m do 9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</si>
  <si>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9 m do 13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</si>
  <si>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13 m do 20 m2</t>
    </r>
  </si>
  <si>
    <r>
      <t xml:space="preserve">plochy </t>
    </r>
    <r>
      <rPr>
        <sz val="11"/>
        <color rgb="FF00B050"/>
        <rFont val="Calibri"/>
        <family val="2"/>
        <charset val="238"/>
        <scheme val="minor"/>
      </rPr>
      <t>přes 20 m do 32 m2</t>
    </r>
  </si>
  <si>
    <t>66-1800</t>
  </si>
  <si>
    <t>66-1801</t>
  </si>
  <si>
    <t>66-1802</t>
  </si>
  <si>
    <t>66-1803</t>
  </si>
  <si>
    <t>66-1804</t>
  </si>
  <si>
    <t>66-1805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</si>
  <si>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MŘÍŽÍ</t>
    </r>
  </si>
  <si>
    <t>66-1811</t>
  </si>
  <si>
    <r>
      <t xml:space="preserve">pevných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otevíravých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</si>
  <si>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VÝKLADCŮ ZAPUŠTĚNÝCH</t>
    </r>
  </si>
  <si>
    <t>71-2811</t>
  </si>
  <si>
    <t>71-2812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</si>
  <si>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VÝKLADCŮ PŘEDSAZENÝCH</t>
    </r>
  </si>
  <si>
    <t>72-2811</t>
  </si>
  <si>
    <t>72-2812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</si>
  <si>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VĚTRACÍCH MŘÍŽEK OCELOVÝCH</t>
    </r>
  </si>
  <si>
    <t>81-0811</t>
  </si>
  <si>
    <r>
      <t xml:space="preserve">čtyřhranných </t>
    </r>
    <r>
      <rPr>
        <sz val="11"/>
        <rFont val="Calibri"/>
        <family val="2"/>
        <charset val="238"/>
        <scheme val="minor"/>
      </rPr>
      <t xml:space="preserve">nebo </t>
    </r>
    <r>
      <rPr>
        <sz val="11"/>
        <color rgb="FF00B050"/>
        <rFont val="Calibri"/>
        <family val="2"/>
        <charset val="238"/>
        <scheme val="minor"/>
      </rPr>
      <t>kruhových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</si>
  <si>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VENKOVNÍCH POŽÁRNÍCH ŽEBŘÍKŮ</t>
    </r>
  </si>
  <si>
    <t>83-2801</t>
  </si>
  <si>
    <t>83-2802</t>
  </si>
  <si>
    <t>s ochranným košem</t>
  </si>
  <si>
    <t>bez ochranného koše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</si>
  <si>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VNITŘNÍCH ŽEBŘÍKŮ</t>
    </r>
  </si>
  <si>
    <t>83-3801</t>
  </si>
  <si>
    <t>83-3802</t>
  </si>
  <si>
    <r>
      <rPr>
        <sz val="11"/>
        <rFont val="Calibri"/>
        <family val="2"/>
        <charset val="238"/>
        <scheme val="minor"/>
      </rPr>
      <t xml:space="preserve">přímých délky </t>
    </r>
    <r>
      <rPr>
        <sz val="11"/>
        <color rgb="FF00B050"/>
        <rFont val="Calibri"/>
        <family val="2"/>
        <charset val="238"/>
        <scheme val="minor"/>
      </rPr>
      <t xml:space="preserve">do 5 m </t>
    </r>
    <r>
      <rPr>
        <sz val="11"/>
        <rFont val="Calibri"/>
        <family val="2"/>
        <charset val="238"/>
        <scheme val="minor"/>
      </rPr>
      <t>kotvených do zdiva</t>
    </r>
  </si>
  <si>
    <r>
      <rPr>
        <sz val="11"/>
        <rFont val="Calibri"/>
        <family val="2"/>
        <charset val="238"/>
        <scheme val="minor"/>
      </rPr>
      <t xml:space="preserve">přímých délky </t>
    </r>
    <r>
      <rPr>
        <sz val="11"/>
        <color rgb="FF00B050"/>
        <rFont val="Calibri"/>
        <family val="2"/>
        <charset val="238"/>
        <scheme val="minor"/>
      </rPr>
      <t xml:space="preserve">do 2 m </t>
    </r>
    <r>
      <rPr>
        <sz val="11"/>
        <rFont val="Calibri"/>
        <family val="2"/>
        <charset val="238"/>
        <scheme val="minor"/>
      </rPr>
      <t>kotvených do zdiva</t>
    </r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</si>
  <si>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KOMÍNOVÝCH LÁVEK</t>
    </r>
  </si>
  <si>
    <t>85-1801</t>
  </si>
  <si>
    <t>85-1802</t>
  </si>
  <si>
    <t>85-1803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</si>
  <si>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PODPĚRNÝCH KONSTRUKCÍ</t>
    </r>
  </si>
  <si>
    <t>do 100 kg - řezáním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</si>
  <si>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VYROVNÁVACÍHO MŮSTKU</t>
    </r>
  </si>
  <si>
    <t>hydraulického se sklopným nebo výsuvným čelem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</si>
  <si>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STŘÍŠEK NAD VENKOVNÍMI VSTUPY</t>
    </r>
  </si>
  <si>
    <r>
      <rPr>
        <sz val="11"/>
        <color rgb="FFFFC000"/>
        <rFont val="Calibri"/>
        <family val="2"/>
        <charset val="238"/>
        <scheme val="minor"/>
      </rPr>
      <t xml:space="preserve">nad vstupy </t>
    </r>
    <r>
      <rPr>
        <sz val="11"/>
        <rFont val="Calibri"/>
        <family val="2"/>
        <charset val="238"/>
        <scheme val="minor"/>
      </rPr>
      <t xml:space="preserve">s výplní </t>
    </r>
  </si>
  <si>
    <t>z umělých hmot</t>
  </si>
  <si>
    <t>89-3811</t>
  </si>
  <si>
    <t>89-3815</t>
  </si>
  <si>
    <t>skleněnou</t>
  </si>
  <si>
    <r>
      <rPr>
        <sz val="11"/>
        <color rgb="FFFFC000"/>
        <rFont val="Calibri"/>
        <family val="2"/>
        <charset val="238"/>
        <scheme val="minor"/>
      </rPr>
      <t xml:space="preserve">bočních stěn u vstupů </t>
    </r>
    <r>
      <rPr>
        <sz val="11"/>
        <rFont val="Calibri"/>
        <family val="2"/>
        <charset val="238"/>
        <scheme val="minor"/>
      </rPr>
      <t xml:space="preserve">s výplní </t>
    </r>
  </si>
  <si>
    <t>89-3831</t>
  </si>
  <si>
    <t>89-3832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</si>
  <si>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LIŠT A OKOPOVÝCH PLECHŮ</t>
    </r>
  </si>
  <si>
    <t>89-6810</t>
  </si>
  <si>
    <t>89-6820</t>
  </si>
  <si>
    <t>kovových lišt</t>
  </si>
  <si>
    <t>okopového plechu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</si>
  <si>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OSTATNÍCH ATYPICKÝCH ZÁMEČNICKÝCH KONSTRUKCÍ</t>
    </r>
  </si>
  <si>
    <t>99-6701</t>
  </si>
  <si>
    <t>99-6702</t>
  </si>
  <si>
    <t>99-6703</t>
  </si>
  <si>
    <t>99-6704</t>
  </si>
  <si>
    <t>99-6705</t>
  </si>
  <si>
    <t>do 500 kg</t>
  </si>
  <si>
    <t>přes 500 kg</t>
  </si>
  <si>
    <r>
      <rPr>
        <sz val="11"/>
        <color rgb="FFFFC000"/>
        <rFont val="Calibri"/>
        <family val="2"/>
        <charset val="238"/>
        <scheme val="minor"/>
      </rPr>
      <t xml:space="preserve">řezáním </t>
    </r>
    <r>
      <rPr>
        <sz val="11"/>
        <rFont val="Calibri"/>
        <family val="2"/>
        <charset val="238"/>
        <scheme val="minor"/>
      </rPr>
      <t>o hmotnosti jednotlivých prvků</t>
    </r>
  </si>
  <si>
    <r>
      <rPr>
        <sz val="11"/>
        <color rgb="FFFFC000"/>
        <rFont val="Calibri"/>
        <family val="2"/>
        <charset val="238"/>
        <scheme val="minor"/>
      </rPr>
      <t xml:space="preserve">rozebráním </t>
    </r>
    <r>
      <rPr>
        <sz val="11"/>
        <rFont val="Calibri"/>
        <family val="2"/>
        <charset val="238"/>
        <scheme val="minor"/>
      </rPr>
      <t>o hmotnosti jednotlivých prvků</t>
    </r>
  </si>
  <si>
    <t>99-6801</t>
  </si>
  <si>
    <t>99-6802</t>
  </si>
  <si>
    <t>99-6803</t>
  </si>
  <si>
    <t>99-6804</t>
  </si>
  <si>
    <t>99-6805</t>
  </si>
  <si>
    <r>
      <t xml:space="preserve">DEMONTÁŽ </t>
    </r>
    <r>
      <rPr>
        <b/>
        <sz val="11"/>
        <color rgb="FFFF0000"/>
        <rFont val="Calibri"/>
        <family val="2"/>
        <charset val="238"/>
        <scheme val="minor"/>
      </rPr>
      <t>VÝROBKŮ Z KOMPOZITŮ</t>
    </r>
  </si>
  <si>
    <t>schodišťových stupňů z kompozitních pochůzných roštů</t>
  </si>
  <si>
    <t>zábradlí z kompozitů</t>
  </si>
  <si>
    <t>podlah nebo podest z kompozitních pochůzných roštů</t>
  </si>
  <si>
    <t>nástěnných žebříků z kompozitů</t>
  </si>
  <si>
    <t>pomocné nebo nosné konstrukce z kompozitních profilů</t>
  </si>
  <si>
    <t>21-1801</t>
  </si>
  <si>
    <t>22-1801</t>
  </si>
  <si>
    <t>59-1801</t>
  </si>
  <si>
    <t>83-5801</t>
  </si>
  <si>
    <t>99-1801</t>
  </si>
  <si>
    <t>C 01 - KONSTRUKCE ZÁMEČNICKÉ - OPRAVY A ÚDRŽBA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</si>
  <si>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STĚN A PŘÍČEK S VÝPLNÍ Z DRÁTĚNÉ SÍTĚ</t>
    </r>
  </si>
  <si>
    <t>12-1901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</si>
  <si>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STĚN PRO BEZTMELÉ ZASKLENÍ</t>
    </r>
  </si>
  <si>
    <t>výměna skla</t>
  </si>
  <si>
    <t>úprava příčlí</t>
  </si>
  <si>
    <t>úprava krytnic</t>
  </si>
  <si>
    <t>řezání závitu do M10</t>
  </si>
  <si>
    <t>zhotovení otvoru průměru do 10 mm</t>
  </si>
  <si>
    <t>přivaření držáků skla</t>
  </si>
  <si>
    <t>přavaření plochého profilu</t>
  </si>
  <si>
    <t>svařování úhelníkového rámu</t>
  </si>
  <si>
    <t>svařování konzol táhla</t>
  </si>
  <si>
    <t>úprava prašných plechů</t>
  </si>
  <si>
    <t>výměna konstrukce</t>
  </si>
  <si>
    <t>úprava skla pro světlík</t>
  </si>
  <si>
    <t>úprava skla pro křídla</t>
  </si>
  <si>
    <t>výměna čel světlíků</t>
  </si>
  <si>
    <t>plechových</t>
  </si>
  <si>
    <t>jednodílných do šířky 3000 mm</t>
  </si>
  <si>
    <t>dvoudílných do šířky 4500 mm</t>
  </si>
  <si>
    <t>dvoudílných do šířky 6000 mm</t>
  </si>
  <si>
    <t>větracích křídel</t>
  </si>
  <si>
    <t>úprava při nerovnosti konstrukce</t>
  </si>
  <si>
    <t>oprava</t>
  </si>
  <si>
    <t>výměna parapetního plechu</t>
  </si>
  <si>
    <t>výměna lišt větracích křídel</t>
  </si>
  <si>
    <t>úprava délky křídla</t>
  </si>
  <si>
    <t>14-1901</t>
  </si>
  <si>
    <t>14-1911</t>
  </si>
  <si>
    <t>14-1912</t>
  </si>
  <si>
    <t>14-1913</t>
  </si>
  <si>
    <t>14-1914</t>
  </si>
  <si>
    <t>14-1915</t>
  </si>
  <si>
    <t>14-1916</t>
  </si>
  <si>
    <t>14-1917</t>
  </si>
  <si>
    <t>14-1918</t>
  </si>
  <si>
    <t>14-1919</t>
  </si>
  <si>
    <t>14-1921</t>
  </si>
  <si>
    <t>14-1924</t>
  </si>
  <si>
    <t>14-1925</t>
  </si>
  <si>
    <t>14-1931</t>
  </si>
  <si>
    <t>14-1932</t>
  </si>
  <si>
    <t>14-1933</t>
  </si>
  <si>
    <t>14-1934</t>
  </si>
  <si>
    <t>14-1935</t>
  </si>
  <si>
    <t>14-1936</t>
  </si>
  <si>
    <t>14-1937</t>
  </si>
  <si>
    <t>14-1938</t>
  </si>
  <si>
    <t>14-1939</t>
  </si>
  <si>
    <t>14-1940</t>
  </si>
  <si>
    <t>zakrytí spáry styku sklel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</si>
  <si>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KONTROLA VĚTRACÍCH MECHANIZMŮ</t>
    </r>
  </si>
  <si>
    <t>19-1901</t>
  </si>
  <si>
    <t>19-1902</t>
  </si>
  <si>
    <t>19-1903</t>
  </si>
  <si>
    <t>šnekového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</si>
  <si>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OKEN</t>
    </r>
  </si>
  <si>
    <t>seřízení kovového okna</t>
  </si>
  <si>
    <t>oprava kovového uzávěru okna</t>
  </si>
  <si>
    <t>výměna izolační trubičky</t>
  </si>
  <si>
    <t>promazání gumového těsnění</t>
  </si>
  <si>
    <t>seřízení dřevěného okna</t>
  </si>
  <si>
    <r>
      <t xml:space="preserve">výměna izolačního dvojskla, </t>
    </r>
    <r>
      <rPr>
        <sz val="11"/>
        <rFont val="Calibri"/>
        <family val="2"/>
        <charset val="238"/>
        <scheme val="minor"/>
      </rPr>
      <t>plochy</t>
    </r>
  </si>
  <si>
    <t>do 1 m2</t>
  </si>
  <si>
    <t>přes 1 m2</t>
  </si>
  <si>
    <r>
      <t xml:space="preserve">výměna krytiny a výplně </t>
    </r>
    <r>
      <rPr>
        <sz val="11"/>
        <rFont val="Calibri"/>
        <family val="2"/>
        <charset val="238"/>
        <scheme val="minor"/>
      </rPr>
      <t>v panelech</t>
    </r>
  </si>
  <si>
    <r>
      <t xml:space="preserve">venkovní </t>
    </r>
    <r>
      <rPr>
        <sz val="11"/>
        <rFont val="Calibri"/>
        <family val="2"/>
        <charset val="238"/>
        <scheme val="minor"/>
      </rPr>
      <t xml:space="preserve"> plochy</t>
    </r>
  </si>
  <si>
    <t>61-2911</t>
  </si>
  <si>
    <t>61-2912</t>
  </si>
  <si>
    <t>61-2913</t>
  </si>
  <si>
    <t>61-2914</t>
  </si>
  <si>
    <t>61-2915</t>
  </si>
  <si>
    <t>61-3911</t>
  </si>
  <si>
    <t>61-3912</t>
  </si>
  <si>
    <t>61-3921</t>
  </si>
  <si>
    <t>61-3922</t>
  </si>
  <si>
    <r>
      <t xml:space="preserve">vnitřní </t>
    </r>
    <r>
      <rPr>
        <sz val="11"/>
        <rFont val="Calibri"/>
        <family val="2"/>
        <charset val="238"/>
        <scheme val="minor"/>
      </rPr>
      <t xml:space="preserve"> plochy</t>
    </r>
  </si>
  <si>
    <t>61-4911</t>
  </si>
  <si>
    <t>61-4912</t>
  </si>
  <si>
    <t>61-4921</t>
  </si>
  <si>
    <t>61-4922</t>
  </si>
  <si>
    <r>
      <t xml:space="preserve">kovových oken otvíravých, </t>
    </r>
    <r>
      <rPr>
        <sz val="11"/>
        <rFont val="Calibri"/>
        <family val="2"/>
        <charset val="238"/>
        <scheme val="minor"/>
      </rPr>
      <t>plochy</t>
    </r>
  </si>
  <si>
    <r>
      <t xml:space="preserve">pevně zasklených oken, </t>
    </r>
    <r>
      <rPr>
        <sz val="11"/>
        <rFont val="Calibri"/>
        <family val="2"/>
        <charset val="238"/>
        <scheme val="minor"/>
      </rPr>
      <t>plochy</t>
    </r>
  </si>
  <si>
    <t>výměna</t>
  </si>
  <si>
    <t>gumového těsnění</t>
  </si>
  <si>
    <t>olivy nebo jazýčku</t>
  </si>
  <si>
    <t>pákového úzávěru</t>
  </si>
  <si>
    <t>výklopných nůžek</t>
  </si>
  <si>
    <t>západkového uzávěru</t>
  </si>
  <si>
    <t>61-5911</t>
  </si>
  <si>
    <t>61-5912</t>
  </si>
  <si>
    <t>61-5913</t>
  </si>
  <si>
    <t>61-5914</t>
  </si>
  <si>
    <t>61-5915</t>
  </si>
  <si>
    <t>61-5916</t>
  </si>
  <si>
    <t>61-5917</t>
  </si>
  <si>
    <t>61-5918</t>
  </si>
  <si>
    <r>
      <t xml:space="preserve">ÚDRŽBA </t>
    </r>
    <r>
      <rPr>
        <b/>
        <sz val="11"/>
        <color rgb="FFFF0000"/>
        <rFont val="Calibri"/>
        <family val="2"/>
        <charset val="238"/>
        <scheme val="minor"/>
      </rPr>
      <t>OKEN OTVÍRAVÝCH</t>
    </r>
  </si>
  <si>
    <t>62-1901</t>
  </si>
  <si>
    <t>62-1902</t>
  </si>
  <si>
    <t>62-1903</t>
  </si>
  <si>
    <t>tříkřídlových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</si>
  <si>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DVEŘÍ</t>
    </r>
  </si>
  <si>
    <t>zámku</t>
  </si>
  <si>
    <t>kliky se štítky</t>
  </si>
  <si>
    <t>madla</t>
  </si>
  <si>
    <t>samozavírače podlahového se seřízením</t>
  </si>
  <si>
    <t>samozavírače horního se seřízením</t>
  </si>
  <si>
    <t>zástrče</t>
  </si>
  <si>
    <t>sada</t>
  </si>
  <si>
    <t>64-7911</t>
  </si>
  <si>
    <t>64-7919</t>
  </si>
  <si>
    <t>64-7912</t>
  </si>
  <si>
    <t>64-7913</t>
  </si>
  <si>
    <t>64-7914</t>
  </si>
  <si>
    <t>64-7915</t>
  </si>
  <si>
    <t>64-7916</t>
  </si>
  <si>
    <t>64-7917</t>
  </si>
  <si>
    <t>64-7918</t>
  </si>
  <si>
    <r>
      <t xml:space="preserve">OPRAVA </t>
    </r>
    <r>
      <rPr>
        <b/>
        <sz val="11"/>
        <color rgb="FFFF0000"/>
        <rFont val="Calibri"/>
        <family val="2"/>
        <charset val="238"/>
        <scheme val="minor"/>
      </rPr>
      <t>A ÚDRŽBA VRAT</t>
    </r>
  </si>
  <si>
    <t>uzávěru</t>
  </si>
  <si>
    <t>horního vedení</t>
  </si>
  <si>
    <t>vodící kladky</t>
  </si>
  <si>
    <t>čepového závěsu</t>
  </si>
  <si>
    <t>lana zvedacích vrat</t>
  </si>
  <si>
    <t>pružiny zvedacích vrat</t>
  </si>
  <si>
    <t>gumy nárazníku</t>
  </si>
  <si>
    <t>65-8911</t>
  </si>
  <si>
    <t>65-8912</t>
  </si>
  <si>
    <t>65-8913</t>
  </si>
  <si>
    <t>65-8914</t>
  </si>
  <si>
    <t>65-8915</t>
  </si>
  <si>
    <t>65-8916</t>
  </si>
  <si>
    <t>65-8917</t>
  </si>
  <si>
    <r>
      <t xml:space="preserve">OSTATNÍ PRÁCE - </t>
    </r>
    <r>
      <rPr>
        <b/>
        <sz val="11"/>
        <color rgb="FFFF0000"/>
        <rFont val="Calibri"/>
        <family val="2"/>
        <charset val="238"/>
        <scheme val="minor"/>
      </rPr>
      <t xml:space="preserve"> VYVĚŠENÍ NEBO ZAVĚŠENÍ KOVOVÝCH KŘÍDEL</t>
    </r>
  </si>
  <si>
    <t>oken</t>
  </si>
  <si>
    <t>69-1812</t>
  </si>
  <si>
    <t>69-1813</t>
  </si>
  <si>
    <t>do 1,5 m2</t>
  </si>
  <si>
    <t>přes 1,5 m2</t>
  </si>
  <si>
    <t>dveří</t>
  </si>
  <si>
    <t>do 2 m2</t>
  </si>
  <si>
    <t>přes 2 m2</t>
  </si>
  <si>
    <t>69-1822</t>
  </si>
  <si>
    <t>69-1823</t>
  </si>
  <si>
    <t>vrat</t>
  </si>
  <si>
    <t>do 4 m2</t>
  </si>
  <si>
    <t>69-1832</t>
  </si>
  <si>
    <t>69-1833</t>
  </si>
  <si>
    <r>
      <t xml:space="preserve">OPRAVY </t>
    </r>
    <r>
      <rPr>
        <b/>
        <sz val="11"/>
        <color rgb="FFFF0000"/>
        <rFont val="Calibri"/>
        <family val="2"/>
        <charset val="238"/>
        <scheme val="minor"/>
      </rPr>
      <t>OSTATNÍCH ZÁMEČNICKÝCH KONSTRUKCÍ</t>
    </r>
  </si>
  <si>
    <t>výměna lišt ocelových</t>
  </si>
  <si>
    <t>přivařených</t>
  </si>
  <si>
    <t>výměna lišt hliníkových</t>
  </si>
  <si>
    <t>na pera</t>
  </si>
  <si>
    <t>89-1901</t>
  </si>
  <si>
    <t>89-1902</t>
  </si>
  <si>
    <t>89-1911</t>
  </si>
  <si>
    <t>89-1912</t>
  </si>
  <si>
    <t>89-1913</t>
  </si>
  <si>
    <r>
      <t xml:space="preserve">OPRAVY </t>
    </r>
    <r>
      <rPr>
        <b/>
        <sz val="11"/>
        <color rgb="FFFF0000"/>
        <rFont val="Calibri"/>
        <family val="2"/>
        <charset val="238"/>
        <scheme val="minor"/>
      </rPr>
      <t>OSTATNÍ</t>
    </r>
  </si>
  <si>
    <t>99-1911</t>
  </si>
  <si>
    <t>99-1912</t>
  </si>
  <si>
    <t>samostatné svařování</t>
  </si>
  <si>
    <t>samostatné řezání plamenem</t>
  </si>
  <si>
    <t>Stěn pro zasklení</t>
  </si>
  <si>
    <t>Řádek</t>
  </si>
  <si>
    <t>Stěn s výplní z drátěné sítě</t>
  </si>
  <si>
    <t>Stěn a příček z plechu</t>
  </si>
  <si>
    <t>Přestavitělných a mobilních příček</t>
  </si>
  <si>
    <t>Zábradlí rovného</t>
  </si>
  <si>
    <t>Kompletního kovového zábradlí</t>
  </si>
  <si>
    <t>Zábradlí hliníkového balkónového nebo lodžiového</t>
  </si>
  <si>
    <t>Oplechování a lemování ocelových konstrukcí</t>
  </si>
  <si>
    <t>Schodnic ocelových</t>
  </si>
  <si>
    <t>Schodišťových stupňů z oceli</t>
  </si>
  <si>
    <t>Kovového venkovního schodiště</t>
  </si>
  <si>
    <t>Schodišťového zábradlí</t>
  </si>
  <si>
    <t>Ochranné konstrukce výtahových šachet</t>
  </si>
  <si>
    <t>Podest z oceli</t>
  </si>
  <si>
    <t>Krytin z tvarovaných plechů</t>
  </si>
  <si>
    <t>Kovových fasádních slunolamů</t>
  </si>
  <si>
    <t>Kanálových krytů</t>
  </si>
  <si>
    <t>Vstupních čistících zón z rohoží</t>
  </si>
  <si>
    <t>Podlahových konstrukcí</t>
  </si>
  <si>
    <t>Oken jednoduchých</t>
  </si>
  <si>
    <t>Oken zdvojených</t>
  </si>
  <si>
    <t>Posuvných dveří z hliníkových profilů</t>
  </si>
  <si>
    <t>Dveří ocelových</t>
  </si>
  <si>
    <t>Automatických dveří</t>
  </si>
  <si>
    <t>Vrat garážových nebo průmyslových</t>
  </si>
  <si>
    <t>Kouřové zástěny</t>
  </si>
  <si>
    <t>Textilních požárních uzávěrů</t>
  </si>
  <si>
    <t>Mříží</t>
  </si>
  <si>
    <t>Výkladců zapuštěných</t>
  </si>
  <si>
    <t>Výkladců předsazených</t>
  </si>
  <si>
    <t>Větracích mřížek ocelových</t>
  </si>
  <si>
    <t>Venkovních požárních žebříků</t>
  </si>
  <si>
    <t>Vnitřních žebříků</t>
  </si>
  <si>
    <t>Komínových lávek</t>
  </si>
  <si>
    <t>Podpěrných konstrukcí v kolektorech</t>
  </si>
  <si>
    <t>Záchytného systému proti pádu</t>
  </si>
  <si>
    <t>Vyrovnávacího můstku</t>
  </si>
  <si>
    <t>Stříšek nad venkovními vstupy</t>
  </si>
  <si>
    <t>Lišt a okopových plechů</t>
  </si>
  <si>
    <t>Ostatních atypických zámečnických konstrukcí</t>
  </si>
  <si>
    <t>Výrobků z kompozitů</t>
  </si>
  <si>
    <t>Konstrukcí pro beztmelé zasklení</t>
  </si>
  <si>
    <t>Zábradlí</t>
  </si>
  <si>
    <t>Zábradlí balkónového nebo lodžiového z AL profilů</t>
  </si>
  <si>
    <t>Větracích mechanizmů</t>
  </si>
  <si>
    <t>Světlíků</t>
  </si>
  <si>
    <t>Krytin střech z plechů</t>
  </si>
  <si>
    <t>Podhledů</t>
  </si>
  <si>
    <t>Oken pro beztmelé zasklení</t>
  </si>
  <si>
    <t>Dveřních zárubní</t>
  </si>
  <si>
    <t>Vratových zárubní</t>
  </si>
  <si>
    <t>Garážových a průmyslových vrat</t>
  </si>
  <si>
    <t>Stěn a příček s výplní z drátěné sítě</t>
  </si>
  <si>
    <t>Oken</t>
  </si>
  <si>
    <t>Oken otvíravých</t>
  </si>
  <si>
    <t>Dveří</t>
  </si>
  <si>
    <t>Vrat</t>
  </si>
  <si>
    <t>Vyvěšení nebo zavěšení kovových křídel</t>
  </si>
  <si>
    <t>Ostatních zámečnických konstrukcí</t>
  </si>
  <si>
    <t>Opravy ostatní</t>
  </si>
  <si>
    <t>SK</t>
  </si>
  <si>
    <t>Stavěč křídel</t>
  </si>
  <si>
    <t>M10x115</t>
  </si>
  <si>
    <t>M12x160</t>
  </si>
  <si>
    <t>M16x220</t>
  </si>
  <si>
    <t>M24x300</t>
  </si>
  <si>
    <t>M30x380</t>
  </si>
  <si>
    <t>M20x300</t>
  </si>
  <si>
    <t>M10x130</t>
  </si>
  <si>
    <t>Hilti HAS-U M10x130</t>
  </si>
  <si>
    <t>M10x190</t>
  </si>
  <si>
    <t>Hilti HAS-U M10x190</t>
  </si>
  <si>
    <t>M12x120</t>
  </si>
  <si>
    <t>Hilti HAS-U M12x120</t>
  </si>
  <si>
    <t>M12x180</t>
  </si>
  <si>
    <t>M12x200</t>
  </si>
  <si>
    <t>M12x220</t>
  </si>
  <si>
    <t>M12x300</t>
  </si>
  <si>
    <t>Hilti HAS-U M12x180</t>
  </si>
  <si>
    <t>Hilti HAS-U M12x200</t>
  </si>
  <si>
    <t>Hilti HAS-U M12x220</t>
  </si>
  <si>
    <t>Hilti HAS-U M12x300</t>
  </si>
  <si>
    <t>M16x150</t>
  </si>
  <si>
    <t>M16x190</t>
  </si>
  <si>
    <t>M16x260</t>
  </si>
  <si>
    <t>M16x300</t>
  </si>
  <si>
    <t>M16x380</t>
  </si>
  <si>
    <t>Hilti HAS-U M16x150</t>
  </si>
  <si>
    <t>Hilti HAS-U M16x190</t>
  </si>
  <si>
    <t>Hilti HAS-U M16x260</t>
  </si>
  <si>
    <t>Hilti HAS-U M16x300</t>
  </si>
  <si>
    <t>Hilti HAS-U M16x380</t>
  </si>
  <si>
    <t>M20x260</t>
  </si>
  <si>
    <t>M20x180</t>
  </si>
  <si>
    <t>M20x350</t>
  </si>
  <si>
    <t>M20x400</t>
  </si>
  <si>
    <t>Hilti HAS-U M20x180</t>
  </si>
  <si>
    <t>Hilti HAS-U M20x300</t>
  </si>
  <si>
    <t>Hilti HAS-U M20x350</t>
  </si>
  <si>
    <t>Hilti HAS-U M20x400</t>
  </si>
  <si>
    <t>M24x450</t>
  </si>
  <si>
    <t>Hilti HAS-U M24x450</t>
  </si>
  <si>
    <t>M33x420</t>
  </si>
  <si>
    <t>Hilti HAS-U M33x420</t>
  </si>
  <si>
    <t>M36x460</t>
  </si>
  <si>
    <t>Hilti HAS-U M36x460</t>
  </si>
  <si>
    <t>M39x510</t>
  </si>
  <si>
    <t>Hilti HAS-U M39x510</t>
  </si>
  <si>
    <t>SAKO Brno, a.s.</t>
  </si>
  <si>
    <t>Projekt dotříďovací linky</t>
  </si>
  <si>
    <t>SO 02</t>
  </si>
  <si>
    <t>Hala dotříďovací linky</t>
  </si>
  <si>
    <t>Brno</t>
  </si>
  <si>
    <t>Jedovnická 2, 628 00 Brno</t>
  </si>
  <si>
    <t>19 - 40 / 047</t>
  </si>
  <si>
    <t>DPS</t>
  </si>
  <si>
    <t>849 239 50</t>
  </si>
  <si>
    <t>19-40/047</t>
  </si>
  <si>
    <t>Z/1</t>
  </si>
  <si>
    <t>Sekční průmyslová vrata.</t>
  </si>
  <si>
    <t>Pohon elektrický, digitální</t>
  </si>
  <si>
    <t>snímání polohy vrat.</t>
  </si>
  <si>
    <t>Nouzové ovládání řetězem.</t>
  </si>
  <si>
    <t>Umístění pohonu uvnitř vpravo,</t>
  </si>
  <si>
    <t>ovládání pomocí tlačítek na</t>
  </si>
  <si>
    <t>řídící jednotce vrat. Ovládání</t>
  </si>
  <si>
    <t>impulsní, jištění spodní hrany</t>
  </si>
  <si>
    <t>vrat optické. Pojistka proti</t>
  </si>
  <si>
    <t>prasknutí pružin, vč. kování.</t>
  </si>
  <si>
    <t>Barva</t>
  </si>
  <si>
    <t>Zvenku i zevnitř - RAL 9010</t>
  </si>
  <si>
    <t>Rozměr</t>
  </si>
  <si>
    <t>5000 x 6000 mm</t>
  </si>
  <si>
    <t>Dodávka, doprava,</t>
  </si>
  <si>
    <t>Z/2</t>
  </si>
  <si>
    <t>Vnější ocelové dveře</t>
  </si>
  <si>
    <t>Rám</t>
  </si>
  <si>
    <t>jednokřídlové, zateplené</t>
  </si>
  <si>
    <t>křídlo</t>
  </si>
  <si>
    <t>- křídlo otevíravé, hladké,</t>
  </si>
  <si>
    <t>plné, vč. zárubně.</t>
  </si>
  <si>
    <t>Pravé 900x2000 mm</t>
  </si>
  <si>
    <t>Levé 900x2000 mm</t>
  </si>
  <si>
    <t>Ostatní</t>
  </si>
  <si>
    <t>-ocelová zárubeň na vložení</t>
  </si>
  <si>
    <t>požadavky</t>
  </si>
  <si>
    <t>Požární</t>
  </si>
  <si>
    <t>- bez požární odolnosti</t>
  </si>
  <si>
    <t>odolnost</t>
  </si>
  <si>
    <t>Práh</t>
  </si>
  <si>
    <t>- těsný AL práh</t>
  </si>
  <si>
    <t>s přerušeným tepelným</t>
  </si>
  <si>
    <t>mostem, výška prahu</t>
  </si>
  <si>
    <t>do 20 mm</t>
  </si>
  <si>
    <t>Rámu i křídla - RAL 9010</t>
  </si>
  <si>
    <t>Kování</t>
  </si>
  <si>
    <t>-klika + panikové</t>
  </si>
  <si>
    <t>kování</t>
  </si>
  <si>
    <t>Zámek</t>
  </si>
  <si>
    <t xml:space="preserve">-zámek zadlabávací </t>
  </si>
  <si>
    <t>panikový vložkový</t>
  </si>
  <si>
    <t>FAB</t>
  </si>
  <si>
    <t>Montáž dveří</t>
  </si>
  <si>
    <t>Montáž samozavírače</t>
  </si>
  <si>
    <t>Z/3</t>
  </si>
  <si>
    <t>Požární uzávěr, ocelové dveře</t>
  </si>
  <si>
    <t>jednokřídlové.</t>
  </si>
  <si>
    <t>Pravé 800x1970 mm</t>
  </si>
  <si>
    <t>-ocelová zárubeň</t>
  </si>
  <si>
    <t xml:space="preserve"> - zdivo tl. 150 mm POROTHERM</t>
  </si>
  <si>
    <t>- protipožární</t>
  </si>
  <si>
    <t>- EW 30 DP1-C</t>
  </si>
  <si>
    <t>- bez prahu</t>
  </si>
  <si>
    <t>Rámu i křídla - RAL 9006</t>
  </si>
  <si>
    <t>-klika + klika</t>
  </si>
  <si>
    <t>vložkový FAB</t>
  </si>
  <si>
    <t>Z/4</t>
  </si>
  <si>
    <t>dvoukřídlové.</t>
  </si>
  <si>
    <t>Pravé 2000x2500 mm</t>
  </si>
  <si>
    <t>do otvoru - zdivo tl.</t>
  </si>
  <si>
    <t>150 mm - protipožární</t>
  </si>
  <si>
    <t>Samozavírač na obou</t>
  </si>
  <si>
    <t>křídlech</t>
  </si>
  <si>
    <t>Koordinátor zavírání</t>
  </si>
  <si>
    <t>Montáž koordinátoru</t>
  </si>
  <si>
    <t>Z/5</t>
  </si>
  <si>
    <t>Levé 1750x2750 mm</t>
  </si>
  <si>
    <t>Z/6</t>
  </si>
  <si>
    <t>Ocelová zárubeň do zdiva</t>
  </si>
  <si>
    <t>Porotherm tl. 150 mm</t>
  </si>
  <si>
    <t>Barva : šedá RAL 9006</t>
  </si>
  <si>
    <t>Rozměr 800x1970 mm</t>
  </si>
  <si>
    <t>Pravá</t>
  </si>
  <si>
    <t>Z/7</t>
  </si>
  <si>
    <t>Rozměr 700x1970 mm</t>
  </si>
  <si>
    <t>Levá</t>
  </si>
  <si>
    <t>Z/8</t>
  </si>
  <si>
    <t>Vnitřní ocelové dveře</t>
  </si>
  <si>
    <t>jednokřídlové</t>
  </si>
  <si>
    <t>Pravé 1200x2400 mm</t>
  </si>
  <si>
    <t>do otvoru - zdivo tl. 150 mm</t>
  </si>
  <si>
    <t>Z/9</t>
  </si>
  <si>
    <t>Posuvný požární uzávěr</t>
  </si>
  <si>
    <t>pro nepřerušený dopravník</t>
  </si>
  <si>
    <t>-2200 x 1800 mm</t>
  </si>
  <si>
    <t>s požární odolností</t>
  </si>
  <si>
    <t>E 30 DP1-C, vč. montáže</t>
  </si>
  <si>
    <t>10/Z</t>
  </si>
  <si>
    <t xml:space="preserve">Požární žebřík </t>
  </si>
  <si>
    <t>košem a suchovodem</t>
  </si>
  <si>
    <t>Pozinkovaný</t>
  </si>
  <si>
    <t>osa A-6 a G-6</t>
  </si>
  <si>
    <t>osa B-1</t>
  </si>
  <si>
    <t>v.č. ZK 101</t>
  </si>
  <si>
    <t>Pororošt</t>
  </si>
  <si>
    <t>SP 330-34/38-3</t>
  </si>
  <si>
    <t>Montáž pororoštu</t>
  </si>
  <si>
    <t>Montáž žebříku</t>
  </si>
  <si>
    <t>Montáž ochranného</t>
  </si>
  <si>
    <t>koše</t>
  </si>
  <si>
    <t>Montáž podesty</t>
  </si>
  <si>
    <t>žebříku</t>
  </si>
  <si>
    <t>Pevná spojka 75</t>
  </si>
  <si>
    <t>Víčko 75 + řetízek</t>
  </si>
  <si>
    <t>Objímka s maticí</t>
  </si>
  <si>
    <t>osa B - 11</t>
  </si>
  <si>
    <t>v.č. ZK 102</t>
  </si>
  <si>
    <t>v.č. ZK 103</t>
  </si>
  <si>
    <t>osa G-2</t>
  </si>
  <si>
    <t>v.č. ZK 104</t>
  </si>
  <si>
    <t>osa G-9</t>
  </si>
  <si>
    <t>v.č. ZK 105</t>
  </si>
  <si>
    <t>Z/2a</t>
  </si>
  <si>
    <t>Ocelový poklop</t>
  </si>
  <si>
    <t>1000 x 1200 mm</t>
  </si>
  <si>
    <t>dvoudílný, vč. madel</t>
  </si>
  <si>
    <t>a pantů</t>
  </si>
  <si>
    <t>Montáž poklopu</t>
  </si>
  <si>
    <t>Ocelové stupadlo</t>
  </si>
  <si>
    <t>do šachty</t>
  </si>
  <si>
    <t>Montáž stupadel</t>
  </si>
  <si>
    <t>Pomocná OK pro</t>
  </si>
  <si>
    <t>elektrožlaby</t>
  </si>
  <si>
    <t>Montáž pomocné OK</t>
  </si>
  <si>
    <t>pro elektrožlaby</t>
  </si>
  <si>
    <t>Z/1.1</t>
  </si>
  <si>
    <t>4000 x 6000 mm</t>
  </si>
  <si>
    <t>900 x 2000 mm - 6 ks</t>
  </si>
  <si>
    <t>800 x 1970 mm - 4 ks</t>
  </si>
  <si>
    <t>2000 x 2500 mm - 1 ks</t>
  </si>
  <si>
    <t>1750 x 2750 mm - 5 ks</t>
  </si>
  <si>
    <t>700 x 1970 mm - 4 ks</t>
  </si>
  <si>
    <t>1200 x 2400 mm - 1 ks</t>
  </si>
  <si>
    <t>900 x 2000 mm - 1 ks</t>
  </si>
  <si>
    <t>1000 x 1200 mm - 1 ks</t>
  </si>
  <si>
    <t>elektrožlaby - 1 ks</t>
  </si>
  <si>
    <t>Lemování šachet</t>
  </si>
  <si>
    <t>v.č. ZK 106</t>
  </si>
  <si>
    <t>Montáž lemování</t>
  </si>
  <si>
    <t>Z/13</t>
  </si>
  <si>
    <t>Z/14</t>
  </si>
  <si>
    <t>podlahy</t>
  </si>
  <si>
    <t>PLO 50x5-150 á 250 mm</t>
  </si>
  <si>
    <t>Profil</t>
  </si>
  <si>
    <t>Rozměr A</t>
  </si>
  <si>
    <t>Rozměr B</t>
  </si>
  <si>
    <t>kg/m/m2</t>
  </si>
  <si>
    <t>Kusy</t>
  </si>
  <si>
    <t>Celkem kg</t>
  </si>
  <si>
    <t>Nátěr /m2</t>
  </si>
  <si>
    <t>Nátěr celkem</t>
  </si>
  <si>
    <t>L 50x5</t>
  </si>
  <si>
    <t>PLO 50x5</t>
  </si>
  <si>
    <t>Lemování hrany</t>
  </si>
  <si>
    <t>L 50x5-25 m</t>
  </si>
  <si>
    <t>08/2020</t>
  </si>
  <si>
    <t>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</si>
</sst>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RomanC"/>
      <charset val="238"/>
    </font>
    <font>
      <sz val="14"/>
      <color theme="1"/>
      <name val="Algerian"/>
      <family val="5"/>
    </font>
    <font>
      <sz val="9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20"/>
      <color theme="1"/>
      <name val="Aharoni"/>
      <charset val="177"/>
    </font>
    <font>
      <sz val="20"/>
      <color theme="1"/>
      <name val="Times New Roman"/>
      <family val="1"/>
      <charset val="238"/>
    </font>
    <font>
      <sz val="16"/>
      <color theme="1"/>
      <name val="Aharoni"/>
      <charset val="177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92D05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1"/>
      <color theme="7" tint="0.3999755851924192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24"/>
      <color theme="1"/>
      <name val="Arial Black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2">
    <xf numFmtId="0" fontId="0" fillId="0" borderId="0" xfId="0"/>
    <xf numFmtId="0" fontId="0" fillId="0" borderId="0" xfId="0" applyAlignment="1"/>
    <xf numFmtId="0" fontId="0" fillId="0" borderId="0" xfId="0" applyBorder="1"/>
    <xf numFmtId="0" fontId="8" fillId="0" borderId="0" xfId="0" applyFont="1"/>
    <xf numFmtId="0" fontId="0" fillId="0" borderId="0" xfId="0" applyAlignment="1">
      <alignment horizontal="center"/>
    </xf>
    <xf numFmtId="0" fontId="8" fillId="0" borderId="31" xfId="0" applyFont="1" applyBorder="1"/>
    <xf numFmtId="0" fontId="12" fillId="0" borderId="0" xfId="0" applyFont="1"/>
    <xf numFmtId="0" fontId="0" fillId="0" borderId="12" xfId="0" applyBorder="1"/>
    <xf numFmtId="0" fontId="0" fillId="0" borderId="0" xfId="0" applyBorder="1"/>
    <xf numFmtId="0" fontId="0" fillId="0" borderId="27" xfId="0" applyBorder="1"/>
    <xf numFmtId="0" fontId="0" fillId="0" borderId="24" xfId="0" applyBorder="1"/>
    <xf numFmtId="0" fontId="0" fillId="0" borderId="38" xfId="0" applyBorder="1"/>
    <xf numFmtId="0" fontId="0" fillId="0" borderId="26" xfId="0" applyBorder="1"/>
    <xf numFmtId="0" fontId="0" fillId="0" borderId="32" xfId="0" applyBorder="1"/>
    <xf numFmtId="3" fontId="12" fillId="0" borderId="0" xfId="0" applyNumberFormat="1" applyFont="1" applyAlignment="1">
      <alignment horizontal="left"/>
    </xf>
    <xf numFmtId="0" fontId="1" fillId="0" borderId="16" xfId="0" applyFont="1" applyBorder="1" applyAlignment="1"/>
    <xf numFmtId="0" fontId="1" fillId="0" borderId="38" xfId="0" applyFont="1" applyBorder="1" applyAlignment="1"/>
    <xf numFmtId="0" fontId="1" fillId="0" borderId="39" xfId="0" applyFont="1" applyBorder="1" applyAlignment="1"/>
    <xf numFmtId="0" fontId="1" fillId="0" borderId="8" xfId="0" applyFont="1" applyBorder="1" applyAlignment="1"/>
    <xf numFmtId="0" fontId="6" fillId="0" borderId="3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/>
    <xf numFmtId="0" fontId="3" fillId="0" borderId="2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16" fillId="0" borderId="31" xfId="0" applyFont="1" applyFill="1" applyBorder="1" applyAlignment="1">
      <alignment horizontal="center"/>
    </xf>
    <xf numFmtId="0" fontId="16" fillId="0" borderId="31" xfId="0" applyFont="1" applyBorder="1"/>
    <xf numFmtId="0" fontId="8" fillId="0" borderId="3" xfId="0" applyFont="1" applyBorder="1"/>
    <xf numFmtId="0" fontId="8" fillId="0" borderId="34" xfId="0" applyFont="1" applyBorder="1"/>
    <xf numFmtId="0" fontId="8" fillId="0" borderId="0" xfId="0" applyFont="1" applyBorder="1"/>
    <xf numFmtId="0" fontId="20" fillId="0" borderId="0" xfId="0" applyFont="1"/>
    <xf numFmtId="3" fontId="8" fillId="0" borderId="45" xfId="0" applyNumberFormat="1" applyFont="1" applyBorder="1" applyAlignment="1">
      <alignment horizontal="center"/>
    </xf>
    <xf numFmtId="3" fontId="8" fillId="0" borderId="47" xfId="0" applyNumberFormat="1" applyFont="1" applyBorder="1" applyAlignment="1">
      <alignment horizontal="center"/>
    </xf>
    <xf numFmtId="0" fontId="8" fillId="0" borderId="44" xfId="0" applyFont="1" applyBorder="1"/>
    <xf numFmtId="0" fontId="8" fillId="0" borderId="45" xfId="0" applyFont="1" applyBorder="1" applyAlignment="1">
      <alignment horizontal="center"/>
    </xf>
    <xf numFmtId="3" fontId="8" fillId="0" borderId="50" xfId="0" applyNumberFormat="1" applyFont="1" applyBorder="1" applyAlignment="1">
      <alignment horizontal="center"/>
    </xf>
    <xf numFmtId="0" fontId="0" fillId="0" borderId="18" xfId="0" applyBorder="1"/>
    <xf numFmtId="0" fontId="0" fillId="0" borderId="20" xfId="0" applyBorder="1"/>
    <xf numFmtId="0" fontId="0" fillId="0" borderId="12" xfId="0" applyFont="1" applyBorder="1" applyAlignment="1"/>
    <xf numFmtId="0" fontId="0" fillId="0" borderId="0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4" xfId="0" applyFont="1" applyBorder="1" applyAlignment="1"/>
    <xf numFmtId="0" fontId="0" fillId="0" borderId="25" xfId="0" applyBorder="1"/>
    <xf numFmtId="0" fontId="0" fillId="0" borderId="53" xfId="0" applyFont="1" applyBorder="1" applyAlignment="1"/>
    <xf numFmtId="0" fontId="0" fillId="0" borderId="54" xfId="0" applyBorder="1"/>
    <xf numFmtId="0" fontId="0" fillId="0" borderId="55" xfId="0" applyBorder="1"/>
    <xf numFmtId="0" fontId="0" fillId="0" borderId="0" xfId="0" applyFill="1" applyBorder="1" applyAlignment="1">
      <alignment horizontal="right"/>
    </xf>
    <xf numFmtId="0" fontId="0" fillId="0" borderId="53" xfId="0" applyBorder="1"/>
    <xf numFmtId="0" fontId="0" fillId="0" borderId="56" xfId="0" applyBorder="1"/>
    <xf numFmtId="2" fontId="0" fillId="0" borderId="32" xfId="0" applyNumberFormat="1" applyBorder="1"/>
    <xf numFmtId="2" fontId="0" fillId="0" borderId="54" xfId="0" applyNumberFormat="1" applyBorder="1"/>
    <xf numFmtId="0" fontId="17" fillId="0" borderId="16" xfId="0" applyFont="1" applyBorder="1" applyAlignment="1"/>
    <xf numFmtId="0" fontId="17" fillId="0" borderId="16" xfId="0" applyFont="1" applyBorder="1"/>
    <xf numFmtId="0" fontId="8" fillId="0" borderId="0" xfId="0" applyFont="1" applyBorder="1" applyAlignment="1">
      <alignment horizontal="right"/>
    </xf>
    <xf numFmtId="0" fontId="8" fillId="0" borderId="19" xfId="0" applyFont="1" applyBorder="1"/>
    <xf numFmtId="0" fontId="8" fillId="0" borderId="18" xfId="0" applyFont="1" applyBorder="1"/>
    <xf numFmtId="0" fontId="8" fillId="0" borderId="20" xfId="0" applyFont="1" applyBorder="1"/>
    <xf numFmtId="0" fontId="8" fillId="0" borderId="21" xfId="0" applyFont="1" applyBorder="1" applyAlignment="1">
      <alignment horizontal="right"/>
    </xf>
    <xf numFmtId="0" fontId="8" fillId="0" borderId="33" xfId="0" applyFont="1" applyBorder="1"/>
    <xf numFmtId="3" fontId="8" fillId="0" borderId="43" xfId="0" applyNumberFormat="1" applyFont="1" applyBorder="1" applyAlignment="1">
      <alignment horizontal="center"/>
    </xf>
    <xf numFmtId="3" fontId="8" fillId="0" borderId="18" xfId="0" applyNumberFormat="1" applyFont="1" applyBorder="1" applyAlignment="1">
      <alignment horizontal="center"/>
    </xf>
    <xf numFmtId="0" fontId="8" fillId="0" borderId="38" xfId="0" applyFont="1" applyBorder="1"/>
    <xf numFmtId="0" fontId="8" fillId="0" borderId="36" xfId="0" applyFont="1" applyBorder="1"/>
    <xf numFmtId="0" fontId="22" fillId="0" borderId="0" xfId="0" applyFont="1"/>
    <xf numFmtId="49" fontId="12" fillId="0" borderId="0" xfId="0" applyNumberFormat="1" applyFont="1"/>
    <xf numFmtId="3" fontId="22" fillId="0" borderId="0" xfId="0" applyNumberFormat="1" applyFont="1"/>
    <xf numFmtId="3" fontId="0" fillId="0" borderId="0" xfId="0" applyNumberFormat="1"/>
    <xf numFmtId="0" fontId="23" fillId="0" borderId="0" xfId="0" applyFont="1"/>
    <xf numFmtId="3" fontId="17" fillId="0" borderId="0" xfId="0" applyNumberFormat="1" applyFont="1"/>
    <xf numFmtId="0" fontId="17" fillId="0" borderId="0" xfId="0" applyFont="1"/>
    <xf numFmtId="3" fontId="0" fillId="0" borderId="27" xfId="0" applyNumberFormat="1" applyBorder="1"/>
    <xf numFmtId="0" fontId="0" fillId="0" borderId="0" xfId="0" applyAlignment="1">
      <alignment horizontal="center"/>
    </xf>
    <xf numFmtId="0" fontId="0" fillId="0" borderId="0" xfId="0"/>
    <xf numFmtId="164" fontId="0" fillId="0" borderId="33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164" fontId="0" fillId="0" borderId="33" xfId="0" applyNumberFormat="1" applyFill="1" applyBorder="1" applyAlignment="1">
      <alignment horizontal="center"/>
    </xf>
    <xf numFmtId="0" fontId="12" fillId="0" borderId="0" xfId="0" applyFont="1"/>
    <xf numFmtId="0" fontId="22" fillId="0" borderId="0" xfId="0" applyFont="1"/>
    <xf numFmtId="164" fontId="0" fillId="0" borderId="30" xfId="0" applyNumberFormat="1" applyBorder="1" applyAlignment="1">
      <alignment horizontal="center"/>
    </xf>
    <xf numFmtId="0" fontId="22" fillId="0" borderId="0" xfId="0" applyFont="1"/>
    <xf numFmtId="0" fontId="25" fillId="0" borderId="0" xfId="0" applyFont="1"/>
    <xf numFmtId="0" fontId="12" fillId="0" borderId="0" xfId="0" applyFont="1"/>
    <xf numFmtId="0" fontId="22" fillId="0" borderId="0" xfId="0" applyFont="1"/>
    <xf numFmtId="0" fontId="0" fillId="0" borderId="26" xfId="0" applyBorder="1" applyAlignment="1">
      <alignment horizontal="center"/>
    </xf>
    <xf numFmtId="0" fontId="0" fillId="0" borderId="33" xfId="0" applyBorder="1"/>
    <xf numFmtId="0" fontId="0" fillId="0" borderId="26" xfId="0" applyBorder="1"/>
    <xf numFmtId="0" fontId="0" fillId="0" borderId="31" xfId="0" applyBorder="1"/>
    <xf numFmtId="0" fontId="0" fillId="0" borderId="3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2" fillId="0" borderId="0" xfId="0" applyFont="1"/>
    <xf numFmtId="0" fontId="0" fillId="0" borderId="0" xfId="0"/>
    <xf numFmtId="0" fontId="0" fillId="0" borderId="27" xfId="0" applyBorder="1"/>
    <xf numFmtId="0" fontId="3" fillId="0" borderId="21" xfId="0" applyFont="1" applyBorder="1" applyAlignment="1">
      <alignment horizontal="center"/>
    </xf>
    <xf numFmtId="0" fontId="0" fillId="0" borderId="3" xfId="0" applyBorder="1" applyAlignment="1">
      <alignment horizontal="right"/>
    </xf>
    <xf numFmtId="2" fontId="26" fillId="0" borderId="46" xfId="0" applyNumberFormat="1" applyFont="1" applyBorder="1" applyAlignment="1"/>
    <xf numFmtId="0" fontId="26" fillId="0" borderId="48" xfId="0" applyFont="1" applyBorder="1" applyAlignment="1"/>
    <xf numFmtId="0" fontId="26" fillId="0" borderId="56" xfId="0" applyFont="1" applyBorder="1" applyAlignment="1"/>
    <xf numFmtId="0" fontId="26" fillId="0" borderId="46" xfId="0" applyFont="1" applyBorder="1" applyAlignment="1"/>
    <xf numFmtId="2" fontId="12" fillId="0" borderId="0" xfId="0" applyNumberFormat="1" applyFont="1"/>
    <xf numFmtId="0" fontId="0" fillId="0" borderId="13" xfId="0" applyBorder="1" applyAlignment="1"/>
    <xf numFmtId="0" fontId="12" fillId="0" borderId="0" xfId="0" applyFont="1"/>
    <xf numFmtId="0" fontId="0" fillId="0" borderId="0" xfId="0" applyAlignment="1">
      <alignment horizontal="center"/>
    </xf>
    <xf numFmtId="0" fontId="0" fillId="0" borderId="0" xfId="0"/>
    <xf numFmtId="2" fontId="0" fillId="0" borderId="31" xfId="0" applyNumberFormat="1" applyBorder="1"/>
    <xf numFmtId="2" fontId="0" fillId="0" borderId="33" xfId="0" applyNumberFormat="1" applyBorder="1"/>
    <xf numFmtId="0" fontId="0" fillId="0" borderId="23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3" xfId="0" applyBorder="1"/>
    <xf numFmtId="0" fontId="0" fillId="0" borderId="33" xfId="0" applyBorder="1" applyAlignment="1">
      <alignment horizontal="center"/>
    </xf>
    <xf numFmtId="0" fontId="0" fillId="0" borderId="0" xfId="0"/>
    <xf numFmtId="2" fontId="26" fillId="0" borderId="29" xfId="0" applyNumberFormat="1" applyFont="1" applyBorder="1"/>
    <xf numFmtId="0" fontId="26" fillId="0" borderId="29" xfId="0" applyFont="1" applyBorder="1"/>
    <xf numFmtId="0" fontId="26" fillId="0" borderId="46" xfId="0" applyFont="1" applyBorder="1"/>
    <xf numFmtId="0" fontId="26" fillId="0" borderId="51" xfId="0" applyFont="1" applyBorder="1"/>
    <xf numFmtId="0" fontId="26" fillId="0" borderId="52" xfId="0" applyFont="1" applyBorder="1"/>
    <xf numFmtId="2" fontId="26" fillId="0" borderId="46" xfId="0" applyNumberFormat="1" applyFont="1" applyBorder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27" xfId="0" applyBorder="1"/>
    <xf numFmtId="0" fontId="0" fillId="0" borderId="0" xfId="0"/>
    <xf numFmtId="2" fontId="26" fillId="0" borderId="51" xfId="0" applyNumberFormat="1" applyFont="1" applyBorder="1"/>
    <xf numFmtId="0" fontId="0" fillId="0" borderId="19" xfId="0" applyBorder="1"/>
    <xf numFmtId="0" fontId="0" fillId="0" borderId="23" xfId="0" applyBorder="1"/>
    <xf numFmtId="164" fontId="0" fillId="0" borderId="23" xfId="0" applyNumberFormat="1" applyBorder="1" applyAlignment="1">
      <alignment horizontal="center"/>
    </xf>
    <xf numFmtId="0" fontId="0" fillId="0" borderId="22" xfId="0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20" xfId="0" applyFill="1" applyBorder="1"/>
    <xf numFmtId="0" fontId="0" fillId="4" borderId="32" xfId="0" applyFill="1" applyBorder="1" applyAlignment="1">
      <alignment horizontal="center"/>
    </xf>
    <xf numFmtId="0" fontId="0" fillId="4" borderId="32" xfId="0" applyFill="1" applyBorder="1"/>
    <xf numFmtId="0" fontId="0" fillId="4" borderId="25" xfId="0" applyFill="1" applyBorder="1"/>
    <xf numFmtId="0" fontId="0" fillId="4" borderId="32" xfId="0" applyFill="1" applyBorder="1" applyAlignment="1"/>
    <xf numFmtId="0" fontId="0" fillId="4" borderId="25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8" fillId="3" borderId="42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vertical="center"/>
    </xf>
    <xf numFmtId="0" fontId="0" fillId="3" borderId="16" xfId="0" applyFill="1" applyBorder="1"/>
    <xf numFmtId="0" fontId="0" fillId="3" borderId="37" xfId="0" applyFill="1" applyBorder="1"/>
    <xf numFmtId="0" fontId="0" fillId="3" borderId="18" xfId="0" applyFill="1" applyBorder="1"/>
    <xf numFmtId="0" fontId="0" fillId="3" borderId="33" xfId="0" applyFill="1" applyBorder="1"/>
    <xf numFmtId="0" fontId="18" fillId="3" borderId="34" xfId="0" applyFont="1" applyFill="1" applyBorder="1" applyAlignment="1">
      <alignment horizontal="center"/>
    </xf>
    <xf numFmtId="0" fontId="18" fillId="3" borderId="19" xfId="0" applyFont="1" applyFill="1" applyBorder="1" applyAlignment="1">
      <alignment horizontal="center"/>
    </xf>
    <xf numFmtId="3" fontId="18" fillId="3" borderId="35" xfId="0" applyNumberFormat="1" applyFont="1" applyFill="1" applyBorder="1" applyAlignment="1">
      <alignment horizontal="center"/>
    </xf>
    <xf numFmtId="3" fontId="18" fillId="3" borderId="19" xfId="0" applyNumberFormat="1" applyFont="1" applyFill="1" applyBorder="1" applyAlignment="1">
      <alignment horizontal="center"/>
    </xf>
    <xf numFmtId="0" fontId="18" fillId="3" borderId="35" xfId="0" applyFont="1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8" fillId="3" borderId="42" xfId="0" applyFont="1" applyFill="1" applyBorder="1" applyAlignment="1">
      <alignment horizontal="center"/>
    </xf>
    <xf numFmtId="0" fontId="8" fillId="3" borderId="43" xfId="0" applyFont="1" applyFill="1" applyBorder="1" applyAlignment="1">
      <alignment horizontal="center"/>
    </xf>
    <xf numFmtId="0" fontId="8" fillId="3" borderId="44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0" fontId="8" fillId="3" borderId="46" xfId="0" applyFont="1" applyFill="1" applyBorder="1" applyAlignment="1">
      <alignment horizontal="center"/>
    </xf>
    <xf numFmtId="0" fontId="0" fillId="3" borderId="42" xfId="0" applyFill="1" applyBorder="1" applyAlignment="1">
      <alignment horizontal="center"/>
    </xf>
    <xf numFmtId="3" fontId="0" fillId="3" borderId="44" xfId="0" applyNumberFormat="1" applyFill="1" applyBorder="1" applyAlignment="1">
      <alignment horizontal="center"/>
    </xf>
    <xf numFmtId="0" fontId="0" fillId="0" borderId="0" xfId="0"/>
    <xf numFmtId="0" fontId="0" fillId="0" borderId="27" xfId="0" applyBorder="1" applyAlignment="1"/>
    <xf numFmtId="0" fontId="21" fillId="0" borderId="27" xfId="0" applyFont="1" applyBorder="1"/>
    <xf numFmtId="0" fontId="0" fillId="0" borderId="0" xfId="0" applyFont="1" applyAlignment="1"/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/>
    <xf numFmtId="0" fontId="0" fillId="0" borderId="0" xfId="0" applyAlignment="1">
      <alignment horizontal="right"/>
    </xf>
    <xf numFmtId="4" fontId="26" fillId="0" borderId="52" xfId="0" applyNumberFormat="1" applyFont="1" applyBorder="1" applyAlignment="1"/>
    <xf numFmtId="2" fontId="0" fillId="0" borderId="55" xfId="0" applyNumberFormat="1" applyBorder="1"/>
    <xf numFmtId="2" fontId="0" fillId="0" borderId="25" xfId="0" applyNumberFormat="1" applyBorder="1"/>
    <xf numFmtId="2" fontId="26" fillId="0" borderId="52" xfId="0" applyNumberFormat="1" applyFont="1" applyBorder="1"/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22" fillId="0" borderId="0" xfId="0" applyFont="1"/>
    <xf numFmtId="0" fontId="0" fillId="0" borderId="0" xfId="0" applyBorder="1"/>
    <xf numFmtId="0" fontId="0" fillId="0" borderId="0" xfId="0"/>
    <xf numFmtId="0" fontId="0" fillId="0" borderId="0" xfId="0" applyFill="1" applyBorder="1"/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49" fontId="21" fillId="0" borderId="57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2" fillId="0" borderId="0" xfId="0" applyFont="1" applyBorder="1"/>
    <xf numFmtId="4" fontId="0" fillId="0" borderId="19" xfId="0" applyNumberFormat="1" applyBorder="1" applyAlignment="1">
      <alignment horizontal="right"/>
    </xf>
    <xf numFmtId="0" fontId="21" fillId="0" borderId="0" xfId="0" applyFont="1" applyBorder="1"/>
    <xf numFmtId="0" fontId="30" fillId="0" borderId="0" xfId="0" applyFont="1" applyBorder="1" applyAlignment="1">
      <alignment horizontal="center"/>
    </xf>
    <xf numFmtId="0" fontId="0" fillId="0" borderId="21" xfId="0" applyBorder="1"/>
    <xf numFmtId="4" fontId="0" fillId="0" borderId="22" xfId="0" applyNumberFormat="1" applyBorder="1" applyAlignment="1">
      <alignment horizontal="right"/>
    </xf>
    <xf numFmtId="0" fontId="22" fillId="0" borderId="0" xfId="0" applyFont="1" applyFill="1" applyBorder="1"/>
    <xf numFmtId="0" fontId="22" fillId="0" borderId="21" xfId="0" applyFont="1" applyBorder="1"/>
    <xf numFmtId="2" fontId="0" fillId="0" borderId="19" xfId="0" applyNumberFormat="1" applyBorder="1"/>
    <xf numFmtId="0" fontId="21" fillId="0" borderId="21" xfId="0" applyFont="1" applyBorder="1"/>
    <xf numFmtId="0" fontId="30" fillId="0" borderId="0" xfId="0" applyFont="1" applyFill="1" applyBorder="1" applyAlignment="1">
      <alignment horizontal="center"/>
    </xf>
    <xf numFmtId="4" fontId="0" fillId="0" borderId="19" xfId="0" applyNumberFormat="1" applyBorder="1"/>
    <xf numFmtId="0" fontId="0" fillId="0" borderId="21" xfId="0" applyFill="1" applyBorder="1" applyAlignment="1">
      <alignment horizontal="center"/>
    </xf>
    <xf numFmtId="4" fontId="0" fillId="0" borderId="22" xfId="0" applyNumberFormat="1" applyBorder="1"/>
    <xf numFmtId="0" fontId="20" fillId="0" borderId="0" xfId="0" applyFont="1" applyBorder="1"/>
    <xf numFmtId="0" fontId="20" fillId="0" borderId="0" xfId="0" applyFont="1" applyFill="1" applyBorder="1"/>
    <xf numFmtId="0" fontId="22" fillId="0" borderId="0" xfId="0" applyFont="1"/>
    <xf numFmtId="0" fontId="0" fillId="0" borderId="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0" xfId="0" applyBorder="1"/>
    <xf numFmtId="0" fontId="0" fillId="0" borderId="27" xfId="0" applyBorder="1"/>
    <xf numFmtId="0" fontId="0" fillId="0" borderId="0" xfId="0"/>
    <xf numFmtId="0" fontId="0" fillId="0" borderId="0" xfId="0" applyBorder="1" applyAlignment="1">
      <alignment horizontal="left"/>
    </xf>
    <xf numFmtId="0" fontId="18" fillId="0" borderId="18" xfId="0" applyFont="1" applyBorder="1"/>
    <xf numFmtId="0" fontId="18" fillId="0" borderId="18" xfId="0" applyFont="1" applyBorder="1" applyAlignment="1">
      <alignment vertical="top"/>
    </xf>
    <xf numFmtId="0" fontId="0" fillId="0" borderId="0" xfId="0" applyBorder="1" applyAlignment="1"/>
    <xf numFmtId="0" fontId="18" fillId="0" borderId="20" xfId="0" applyFont="1" applyBorder="1" applyAlignment="1">
      <alignment vertical="top"/>
    </xf>
    <xf numFmtId="0" fontId="0" fillId="0" borderId="21" xfId="0" applyBorder="1" applyAlignment="1"/>
    <xf numFmtId="0" fontId="18" fillId="0" borderId="18" xfId="0" applyFont="1" applyBorder="1" applyAlignment="1">
      <alignment horizontal="center" vertical="top"/>
    </xf>
    <xf numFmtId="3" fontId="0" fillId="0" borderId="19" xfId="0" applyNumberFormat="1" applyBorder="1"/>
    <xf numFmtId="3" fontId="0" fillId="0" borderId="22" xfId="0" applyNumberFormat="1" applyBorder="1"/>
    <xf numFmtId="3" fontId="0" fillId="0" borderId="0" xfId="0" applyNumberFormat="1" applyAlignment="1">
      <alignment horizontal="right"/>
    </xf>
    <xf numFmtId="0" fontId="0" fillId="0" borderId="0" xfId="0" applyFill="1" applyBorder="1" applyAlignment="1"/>
    <xf numFmtId="0" fontId="18" fillId="0" borderId="18" xfId="0" applyFont="1" applyBorder="1" applyAlignment="1">
      <alignment horizontal="left" vertical="top"/>
    </xf>
    <xf numFmtId="0" fontId="18" fillId="0" borderId="18" xfId="0" applyFont="1" applyBorder="1" applyAlignment="1">
      <alignment horizontal="left"/>
    </xf>
    <xf numFmtId="0" fontId="18" fillId="0" borderId="20" xfId="0" applyFont="1" applyBorder="1" applyAlignment="1">
      <alignment horizontal="left" vertical="top"/>
    </xf>
    <xf numFmtId="3" fontId="0" fillId="0" borderId="0" xfId="0" applyNumberFormat="1" applyBorder="1"/>
    <xf numFmtId="0" fontId="0" fillId="0" borderId="27" xfId="0" applyBorder="1" applyAlignment="1">
      <alignment horizontal="left"/>
    </xf>
    <xf numFmtId="3" fontId="0" fillId="0" borderId="27" xfId="0" applyNumberFormat="1" applyBorder="1" applyAlignment="1">
      <alignment horizontal="right"/>
    </xf>
    <xf numFmtId="0" fontId="0" fillId="0" borderId="27" xfId="0" applyBorder="1" applyAlignment="1">
      <alignment horizontal="right"/>
    </xf>
    <xf numFmtId="0" fontId="22" fillId="0" borderId="0" xfId="0" applyFont="1"/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 applyAlignment="1">
      <alignment horizontal="center"/>
    </xf>
    <xf numFmtId="0" fontId="22" fillId="0" borderId="0" xfId="0" applyFont="1"/>
    <xf numFmtId="0" fontId="0" fillId="0" borderId="27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/>
    <xf numFmtId="0" fontId="21" fillId="0" borderId="0" xfId="0" applyFont="1" applyFill="1" applyBorder="1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0" fillId="0" borderId="29" xfId="0" applyBorder="1"/>
    <xf numFmtId="0" fontId="0" fillId="0" borderId="45" xfId="0" applyBorder="1"/>
    <xf numFmtId="0" fontId="0" fillId="0" borderId="46" xfId="0" applyBorder="1"/>
    <xf numFmtId="0" fontId="0" fillId="0" borderId="50" xfId="0" applyBorder="1"/>
    <xf numFmtId="0" fontId="0" fillId="0" borderId="51" xfId="0" applyBorder="1"/>
    <xf numFmtId="0" fontId="0" fillId="2" borderId="52" xfId="0" applyFill="1" applyBorder="1"/>
    <xf numFmtId="0" fontId="0" fillId="0" borderId="2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22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/>
    <xf numFmtId="0" fontId="0" fillId="0" borderId="0" xfId="0"/>
    <xf numFmtId="0" fontId="0" fillId="0" borderId="16" xfId="0" applyBorder="1"/>
    <xf numFmtId="0" fontId="0" fillId="0" borderId="12" xfId="0" applyBorder="1"/>
    <xf numFmtId="0" fontId="0" fillId="0" borderId="2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2" xfId="0" applyBorder="1"/>
    <xf numFmtId="0" fontId="0" fillId="0" borderId="0" xfId="0"/>
    <xf numFmtId="0" fontId="0" fillId="0" borderId="16" xfId="0" applyBorder="1"/>
    <xf numFmtId="2" fontId="0" fillId="0" borderId="22" xfId="0" applyNumberFormat="1" applyBorder="1"/>
    <xf numFmtId="0" fontId="17" fillId="0" borderId="1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22" fillId="0" borderId="12" xfId="0" applyFont="1" applyBorder="1"/>
    <xf numFmtId="4" fontId="0" fillId="0" borderId="17" xfId="0" applyNumberFormat="1" applyBorder="1" applyAlignment="1">
      <alignment horizontal="right"/>
    </xf>
    <xf numFmtId="0" fontId="0" fillId="0" borderId="16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49" fontId="21" fillId="0" borderId="17" xfId="0" applyNumberFormat="1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49" fontId="21" fillId="0" borderId="19" xfId="0" applyNumberFormat="1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49" fontId="21" fillId="0" borderId="22" xfId="0" applyNumberFormat="1" applyFont="1" applyBorder="1" applyAlignment="1">
      <alignment horizontal="center"/>
    </xf>
    <xf numFmtId="0" fontId="0" fillId="0" borderId="58" xfId="0" applyFont="1" applyBorder="1" applyAlignment="1">
      <alignment horizontal="center"/>
    </xf>
    <xf numFmtId="0" fontId="0" fillId="0" borderId="59" xfId="0" applyFont="1" applyBorder="1" applyAlignment="1">
      <alignment horizontal="center"/>
    </xf>
    <xf numFmtId="49" fontId="0" fillId="0" borderId="18" xfId="0" quotePrefix="1" applyNumberFormat="1" applyBorder="1"/>
    <xf numFmtId="0" fontId="17" fillId="0" borderId="16" xfId="0" applyFont="1" applyBorder="1" applyAlignment="1">
      <alignment horizontal="center"/>
    </xf>
    <xf numFmtId="0" fontId="30" fillId="0" borderId="12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49" fontId="0" fillId="0" borderId="20" xfId="0" quotePrefix="1" applyNumberFormat="1" applyBorder="1"/>
    <xf numFmtId="0" fontId="22" fillId="0" borderId="0" xfId="0" applyFont="1" applyBorder="1" applyAlignment="1">
      <alignment horizontal="center"/>
    </xf>
    <xf numFmtId="49" fontId="0" fillId="0" borderId="16" xfId="0" quotePrefix="1" applyNumberFormat="1" applyBorder="1"/>
    <xf numFmtId="49" fontId="28" fillId="0" borderId="17" xfId="0" applyNumberFormat="1" applyFont="1" applyBorder="1" applyAlignment="1">
      <alignment horizontal="right"/>
    </xf>
    <xf numFmtId="0" fontId="0" fillId="0" borderId="17" xfId="0" applyBorder="1"/>
    <xf numFmtId="49" fontId="21" fillId="0" borderId="60" xfId="0" applyNumberFormat="1" applyFont="1" applyBorder="1" applyAlignment="1">
      <alignment horizontal="center"/>
    </xf>
    <xf numFmtId="0" fontId="22" fillId="0" borderId="0" xfId="0" applyFont="1" applyBorder="1" applyAlignment="1">
      <alignment horizontal="left"/>
    </xf>
    <xf numFmtId="0" fontId="22" fillId="0" borderId="21" xfId="0" applyFont="1" applyBorder="1" applyAlignment="1">
      <alignment horizontal="left"/>
    </xf>
    <xf numFmtId="0" fontId="0" fillId="0" borderId="0" xfId="0" applyBorder="1"/>
    <xf numFmtId="0" fontId="0" fillId="0" borderId="16" xfId="0" applyBorder="1"/>
    <xf numFmtId="0" fontId="0" fillId="0" borderId="12" xfId="0" applyBorder="1"/>
    <xf numFmtId="0" fontId="21" fillId="0" borderId="0" xfId="0" applyFont="1" applyBorder="1" applyAlignment="1">
      <alignment horizontal="center"/>
    </xf>
    <xf numFmtId="0" fontId="22" fillId="0" borderId="21" xfId="0" applyFont="1" applyBorder="1" applyAlignment="1"/>
    <xf numFmtId="0" fontId="23" fillId="0" borderId="0" xfId="0" applyFont="1" applyBorder="1" applyAlignment="1"/>
    <xf numFmtId="49" fontId="28" fillId="0" borderId="19" xfId="0" applyNumberFormat="1" applyFont="1" applyBorder="1" applyAlignment="1">
      <alignment horizontal="right"/>
    </xf>
    <xf numFmtId="49" fontId="28" fillId="0" borderId="22" xfId="0" applyNumberFormat="1" applyFont="1" applyBorder="1" applyAlignment="1">
      <alignment horizontal="right"/>
    </xf>
    <xf numFmtId="49" fontId="0" fillId="0" borderId="58" xfId="0" quotePrefix="1" applyNumberFormat="1" applyBorder="1"/>
    <xf numFmtId="0" fontId="22" fillId="0" borderId="59" xfId="0" applyFont="1" applyBorder="1"/>
    <xf numFmtId="0" fontId="0" fillId="0" borderId="59" xfId="0" applyFill="1" applyBorder="1" applyAlignment="1">
      <alignment horizontal="center"/>
    </xf>
    <xf numFmtId="4" fontId="0" fillId="0" borderId="60" xfId="0" applyNumberFormat="1" applyBorder="1" applyAlignment="1">
      <alignment horizontal="right"/>
    </xf>
    <xf numFmtId="0" fontId="0" fillId="0" borderId="12" xfId="0" applyFill="1" applyBorder="1" applyAlignment="1">
      <alignment horizontal="center"/>
    </xf>
    <xf numFmtId="0" fontId="0" fillId="0" borderId="21" xfId="0" applyFill="1" applyBorder="1"/>
    <xf numFmtId="0" fontId="0" fillId="0" borderId="18" xfId="0" quotePrefix="1" applyBorder="1"/>
    <xf numFmtId="0" fontId="0" fillId="0" borderId="20" xfId="0" quotePrefix="1" applyBorder="1"/>
    <xf numFmtId="0" fontId="0" fillId="0" borderId="18" xfId="0" quotePrefix="1" applyFill="1" applyBorder="1"/>
    <xf numFmtId="0" fontId="22" fillId="0" borderId="21" xfId="0" applyFont="1" applyFill="1" applyBorder="1"/>
    <xf numFmtId="0" fontId="0" fillId="0" borderId="36" xfId="0" applyBorder="1"/>
    <xf numFmtId="49" fontId="0" fillId="0" borderId="51" xfId="0" applyNumberFormat="1" applyBorder="1" applyAlignment="1">
      <alignment horizontal="center"/>
    </xf>
    <xf numFmtId="49" fontId="0" fillId="0" borderId="52" xfId="0" applyNumberFormat="1" applyBorder="1" applyAlignment="1">
      <alignment horizontal="center"/>
    </xf>
    <xf numFmtId="0" fontId="0" fillId="0" borderId="52" xfId="0" applyBorder="1"/>
    <xf numFmtId="0" fontId="22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/>
    <xf numFmtId="0" fontId="12" fillId="0" borderId="0" xfId="0" applyFont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27" xfId="0" applyBorder="1"/>
    <xf numFmtId="0" fontId="0" fillId="0" borderId="0" xfId="0"/>
    <xf numFmtId="0" fontId="0" fillId="0" borderId="0" xfId="0" applyAlignment="1">
      <alignment horizontal="right"/>
    </xf>
    <xf numFmtId="0" fontId="0" fillId="0" borderId="0" xfId="0" quotePrefix="1" applyAlignment="1">
      <alignment horizontal="left"/>
    </xf>
    <xf numFmtId="0" fontId="17" fillId="0" borderId="0" xfId="0" applyFont="1" applyAlignment="1"/>
    <xf numFmtId="3" fontId="18" fillId="0" borderId="0" xfId="0" applyNumberFormat="1" applyFont="1"/>
    <xf numFmtId="3" fontId="0" fillId="0" borderId="0" xfId="0" applyNumberFormat="1" applyBorder="1" applyAlignment="1">
      <alignment horizontal="right"/>
    </xf>
    <xf numFmtId="3" fontId="0" fillId="0" borderId="27" xfId="0" applyNumberFormat="1" applyBorder="1" applyAlignment="1"/>
    <xf numFmtId="0" fontId="23" fillId="0" borderId="0" xfId="0" applyFont="1" applyBorder="1"/>
    <xf numFmtId="3" fontId="22" fillId="0" borderId="0" xfId="0" applyNumberFormat="1" applyFont="1" applyBorder="1"/>
    <xf numFmtId="0" fontId="17" fillId="0" borderId="0" xfId="0" applyFont="1" applyBorder="1" applyAlignment="1"/>
    <xf numFmtId="3" fontId="0" fillId="0" borderId="0" xfId="0" applyNumberFormat="1" applyAlignment="1"/>
    <xf numFmtId="0" fontId="0" fillId="0" borderId="0" xfId="0" quotePrefix="1" applyBorder="1" applyAlignment="1"/>
    <xf numFmtId="0" fontId="0" fillId="0" borderId="0" xfId="0" applyFont="1" applyAlignment="1">
      <alignment horizontal="center"/>
    </xf>
    <xf numFmtId="4" fontId="0" fillId="0" borderId="0" xfId="0" applyNumberFormat="1" applyBorder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Font="1"/>
    <xf numFmtId="0" fontId="3" fillId="0" borderId="0" xfId="0" applyFont="1"/>
    <xf numFmtId="0" fontId="0" fillId="0" borderId="27" xfId="0" applyFont="1" applyBorder="1"/>
    <xf numFmtId="0" fontId="18" fillId="0" borderId="0" xfId="0" applyFont="1"/>
    <xf numFmtId="0" fontId="18" fillId="0" borderId="0" xfId="0" applyFont="1" applyBorder="1" applyAlignment="1">
      <alignment horizontal="center"/>
    </xf>
    <xf numFmtId="4" fontId="0" fillId="0" borderId="27" xfId="0" applyNumberFormat="1" applyBorder="1" applyAlignment="1">
      <alignment horizontal="right"/>
    </xf>
    <xf numFmtId="49" fontId="0" fillId="0" borderId="27" xfId="0" quotePrefix="1" applyNumberFormat="1" applyBorder="1" applyAlignment="1"/>
    <xf numFmtId="49" fontId="0" fillId="0" borderId="27" xfId="0" applyNumberFormat="1" applyBorder="1" applyAlignment="1"/>
    <xf numFmtId="0" fontId="12" fillId="0" borderId="0" xfId="0" applyFont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quotePrefix="1" applyAlignment="1">
      <alignment horizontal="left"/>
    </xf>
    <xf numFmtId="0" fontId="0" fillId="0" borderId="27" xfId="0" applyBorder="1"/>
    <xf numFmtId="0" fontId="0" fillId="0" borderId="0" xfId="0"/>
    <xf numFmtId="0" fontId="0" fillId="0" borderId="0" xfId="0" quotePrefix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6" fillId="0" borderId="12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49" fontId="0" fillId="0" borderId="24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17" xfId="0" applyNumberFormat="1" applyBorder="1" applyAlignment="1">
      <alignment horizontal="center"/>
    </xf>
    <xf numFmtId="49" fontId="0" fillId="0" borderId="32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19" xfId="0" applyNumberFormat="1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0" fillId="0" borderId="25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0" xfId="0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26" xfId="0" applyFont="1" applyBorder="1" applyAlignment="1">
      <alignment horizontal="center" vertical="top"/>
    </xf>
    <xf numFmtId="0" fontId="6" fillId="0" borderId="27" xfId="0" applyFont="1" applyBorder="1" applyAlignment="1">
      <alignment horizontal="center" vertical="top"/>
    </xf>
    <xf numFmtId="0" fontId="6" fillId="0" borderId="31" xfId="0" applyFont="1" applyBorder="1" applyAlignment="1">
      <alignment horizontal="center" vertical="top"/>
    </xf>
    <xf numFmtId="49" fontId="6" fillId="0" borderId="32" xfId="0" applyNumberFormat="1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vertical="top"/>
    </xf>
    <xf numFmtId="49" fontId="6" fillId="0" borderId="33" xfId="0" applyNumberFormat="1" applyFont="1" applyBorder="1" applyAlignment="1">
      <alignment horizontal="center" vertical="top"/>
    </xf>
    <xf numFmtId="49" fontId="0" fillId="0" borderId="1" xfId="0" applyNumberForma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9" fillId="0" borderId="1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left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22" fillId="0" borderId="0" xfId="0" applyFont="1"/>
    <xf numFmtId="3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right"/>
    </xf>
    <xf numFmtId="0" fontId="19" fillId="0" borderId="32" xfId="0" applyFont="1" applyBorder="1" applyAlignment="1">
      <alignment horizontal="center"/>
    </xf>
    <xf numFmtId="0" fontId="0" fillId="0" borderId="25" xfId="0" applyNumberFormat="1" applyBorder="1" applyAlignment="1">
      <alignment horizontal="center"/>
    </xf>
    <xf numFmtId="0" fontId="0" fillId="0" borderId="22" xfId="0" applyNumberFormat="1" applyBorder="1" applyAlignment="1">
      <alignment horizontal="center"/>
    </xf>
    <xf numFmtId="0" fontId="3" fillId="0" borderId="32" xfId="0" applyNumberFormat="1" applyFont="1" applyBorder="1" applyAlignment="1">
      <alignment horizontal="center"/>
    </xf>
    <xf numFmtId="0" fontId="3" fillId="0" borderId="19" xfId="0" applyNumberFormat="1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6" xfId="0" applyNumberFormat="1" applyFont="1" applyBorder="1" applyAlignment="1">
      <alignment horizontal="center"/>
    </xf>
    <xf numFmtId="0" fontId="0" fillId="0" borderId="27" xfId="0" applyNumberFormat="1" applyFont="1" applyBorder="1" applyAlignment="1">
      <alignment horizontal="center"/>
    </xf>
    <xf numFmtId="0" fontId="0" fillId="0" borderId="31" xfId="0" applyNumberFormat="1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16" fillId="0" borderId="24" xfId="0" applyFont="1" applyBorder="1" applyAlignment="1">
      <alignment horizontal="center" textRotation="90"/>
    </xf>
    <xf numFmtId="0" fontId="16" fillId="0" borderId="32" xfId="0" applyFont="1" applyBorder="1" applyAlignment="1">
      <alignment horizontal="center" textRotation="90"/>
    </xf>
    <xf numFmtId="0" fontId="16" fillId="0" borderId="26" xfId="0" applyFont="1" applyBorder="1" applyAlignment="1">
      <alignment horizontal="center" textRotation="90"/>
    </xf>
    <xf numFmtId="0" fontId="16" fillId="0" borderId="37" xfId="0" applyFont="1" applyBorder="1" applyAlignment="1">
      <alignment horizontal="center" textRotation="90"/>
    </xf>
    <xf numFmtId="0" fontId="16" fillId="0" borderId="33" xfId="0" applyFont="1" applyBorder="1" applyAlignment="1">
      <alignment horizontal="center" textRotation="90"/>
    </xf>
    <xf numFmtId="0" fontId="16" fillId="0" borderId="31" xfId="0" applyFont="1" applyBorder="1" applyAlignment="1">
      <alignment horizontal="center" textRotation="90"/>
    </xf>
    <xf numFmtId="0" fontId="0" fillId="0" borderId="24" xfId="0" applyBorder="1"/>
    <xf numFmtId="0" fontId="0" fillId="0" borderId="12" xfId="0" applyBorder="1"/>
    <xf numFmtId="0" fontId="0" fillId="0" borderId="37" xfId="0" applyBorder="1"/>
    <xf numFmtId="0" fontId="3" fillId="0" borderId="24" xfId="0" applyFont="1" applyBorder="1" applyAlignment="1">
      <alignment horizontal="center" textRotation="90"/>
    </xf>
    <xf numFmtId="0" fontId="3" fillId="0" borderId="32" xfId="0" applyFont="1" applyBorder="1" applyAlignment="1">
      <alignment horizontal="center" textRotation="90"/>
    </xf>
    <xf numFmtId="0" fontId="3" fillId="0" borderId="26" xfId="0" applyFont="1" applyBorder="1" applyAlignment="1">
      <alignment horizontal="center" textRotation="90"/>
    </xf>
    <xf numFmtId="0" fontId="3" fillId="0" borderId="37" xfId="0" applyFont="1" applyBorder="1" applyAlignment="1">
      <alignment horizontal="center" textRotation="90"/>
    </xf>
    <xf numFmtId="0" fontId="3" fillId="0" borderId="33" xfId="0" applyFont="1" applyBorder="1" applyAlignment="1">
      <alignment horizontal="center" textRotation="90"/>
    </xf>
    <xf numFmtId="0" fontId="3" fillId="0" borderId="31" xfId="0" applyFont="1" applyBorder="1" applyAlignment="1">
      <alignment horizontal="center" textRotation="90"/>
    </xf>
    <xf numFmtId="0" fontId="0" fillId="0" borderId="39" xfId="0" applyBorder="1"/>
    <xf numFmtId="0" fontId="0" fillId="0" borderId="13" xfId="0" applyBorder="1"/>
    <xf numFmtId="0" fontId="0" fillId="0" borderId="30" xfId="0" applyBorder="1"/>
    <xf numFmtId="0" fontId="0" fillId="0" borderId="26" xfId="0" applyBorder="1"/>
    <xf numFmtId="0" fontId="0" fillId="0" borderId="27" xfId="0" applyBorder="1"/>
    <xf numFmtId="0" fontId="0" fillId="0" borderId="31" xfId="0" applyBorder="1"/>
    <xf numFmtId="0" fontId="0" fillId="0" borderId="31" xfId="0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0" fillId="0" borderId="0" xfId="0" quotePrefix="1" applyAlignment="1">
      <alignment horizontal="left"/>
    </xf>
    <xf numFmtId="0" fontId="0" fillId="0" borderId="0" xfId="0"/>
    <xf numFmtId="0" fontId="0" fillId="0" borderId="26" xfId="0" applyNumberFormat="1" applyBorder="1" applyAlignment="1">
      <alignment horizontal="center"/>
    </xf>
    <xf numFmtId="0" fontId="0" fillId="0" borderId="28" xfId="0" applyNumberFormat="1" applyBorder="1" applyAlignment="1">
      <alignment horizontal="center"/>
    </xf>
    <xf numFmtId="0" fontId="0" fillId="0" borderId="16" xfId="0" applyBorder="1"/>
    <xf numFmtId="0" fontId="16" fillId="0" borderId="41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8" fillId="0" borderId="24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8" xfId="0" applyBorder="1"/>
    <xf numFmtId="0" fontId="17" fillId="0" borderId="0" xfId="0" applyFont="1" applyAlignment="1">
      <alignment horizontal="left"/>
    </xf>
    <xf numFmtId="0" fontId="0" fillId="0" borderId="32" xfId="0" applyBorder="1"/>
    <xf numFmtId="0" fontId="0" fillId="0" borderId="0" xfId="0" applyBorder="1"/>
    <xf numFmtId="0" fontId="0" fillId="0" borderId="33" xfId="0" applyBorder="1"/>
    <xf numFmtId="0" fontId="17" fillId="0" borderId="0" xfId="0" applyFont="1" applyAlignment="1">
      <alignment horizontal="center"/>
    </xf>
    <xf numFmtId="0" fontId="0" fillId="0" borderId="13" xfId="0" applyBorder="1" applyAlignment="1">
      <alignment horizontal="right"/>
    </xf>
    <xf numFmtId="0" fontId="0" fillId="0" borderId="27" xfId="0" applyBorder="1" applyAlignment="1">
      <alignment horizontal="left"/>
    </xf>
    <xf numFmtId="0" fontId="0" fillId="0" borderId="0" xfId="0" applyFill="1" applyBorder="1"/>
    <xf numFmtId="0" fontId="0" fillId="0" borderId="27" xfId="0" applyFill="1" applyBorder="1"/>
    <xf numFmtId="49" fontId="0" fillId="0" borderId="0" xfId="0" quotePrefix="1" applyNumberFormat="1" applyAlignment="1">
      <alignment horizontal="center"/>
    </xf>
    <xf numFmtId="49" fontId="0" fillId="0" borderId="0" xfId="0" applyNumberFormat="1" applyAlignment="1">
      <alignment horizontal="center"/>
    </xf>
    <xf numFmtId="0" fontId="17" fillId="0" borderId="0" xfId="0" quotePrefix="1" applyFont="1" applyAlignment="1">
      <alignment horizontal="left"/>
    </xf>
    <xf numFmtId="0" fontId="0" fillId="0" borderId="0" xfId="0" quotePrefix="1" applyBorder="1" applyAlignment="1">
      <alignment horizontal="left"/>
    </xf>
    <xf numFmtId="0" fontId="18" fillId="0" borderId="0" xfId="0" applyFont="1" applyAlignment="1">
      <alignment horizontal="center"/>
    </xf>
    <xf numFmtId="49" fontId="0" fillId="0" borderId="27" xfId="0" quotePrefix="1" applyNumberFormat="1" applyBorder="1" applyAlignment="1">
      <alignment horizontal="center"/>
    </xf>
    <xf numFmtId="49" fontId="0" fillId="0" borderId="27" xfId="0" applyNumberForma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27" xfId="0" applyFont="1" applyBorder="1" applyAlignment="1">
      <alignment horizontal="center"/>
    </xf>
    <xf numFmtId="0" fontId="18" fillId="0" borderId="27" xfId="0" applyFont="1" applyBorder="1" applyAlignment="1">
      <alignment horizontal="center"/>
    </xf>
    <xf numFmtId="0" fontId="0" fillId="0" borderId="0" xfId="0" quotePrefix="1" applyFont="1" applyAlignment="1">
      <alignment horizontal="left"/>
    </xf>
    <xf numFmtId="0" fontId="21" fillId="0" borderId="0" xfId="0" applyFont="1" applyAlignment="1">
      <alignment horizontal="center"/>
    </xf>
    <xf numFmtId="0" fontId="0" fillId="0" borderId="18" xfId="0" applyBorder="1" applyAlignment="1">
      <alignment horizontal="left"/>
    </xf>
    <xf numFmtId="2" fontId="0" fillId="0" borderId="25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38" xfId="0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49" xfId="0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0" fontId="8" fillId="3" borderId="24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32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6" xfId="0" applyFont="1" applyFill="1" applyBorder="1" applyAlignment="1">
      <alignment horizontal="center"/>
    </xf>
    <xf numFmtId="0" fontId="8" fillId="3" borderId="28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0" fillId="0" borderId="39" xfId="0" applyBorder="1" applyAlignment="1">
      <alignment horizontal="left"/>
    </xf>
    <xf numFmtId="0" fontId="0" fillId="0" borderId="13" xfId="0" applyBorder="1" applyAlignment="1">
      <alignment horizontal="left"/>
    </xf>
    <xf numFmtId="0" fontId="8" fillId="0" borderId="26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0" fillId="3" borderId="41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8" fillId="0" borderId="11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3" borderId="12" xfId="0" applyFont="1" applyFill="1" applyBorder="1" applyAlignment="1">
      <alignment horizontal="center"/>
    </xf>
    <xf numFmtId="0" fontId="8" fillId="3" borderId="27" xfId="0" applyFont="1" applyFill="1" applyBorder="1" applyAlignment="1">
      <alignment horizontal="center"/>
    </xf>
    <xf numFmtId="0" fontId="8" fillId="3" borderId="41" xfId="0" applyFont="1" applyFill="1" applyBorder="1" applyAlignment="1">
      <alignment horizontal="center" vertical="center"/>
    </xf>
    <xf numFmtId="0" fontId="8" fillId="3" borderId="35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14" fillId="2" borderId="58" xfId="0" applyFont="1" applyFill="1" applyBorder="1" applyAlignment="1">
      <alignment horizontal="center"/>
    </xf>
    <xf numFmtId="0" fontId="14" fillId="2" borderId="59" xfId="0" applyFont="1" applyFill="1" applyBorder="1" applyAlignment="1">
      <alignment horizontal="center"/>
    </xf>
    <xf numFmtId="0" fontId="14" fillId="2" borderId="60" xfId="0" applyFont="1" applyFill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13" fillId="2" borderId="59" xfId="0" applyFont="1" applyFill="1" applyBorder="1" applyAlignment="1">
      <alignment horizontal="center"/>
    </xf>
    <xf numFmtId="0" fontId="13" fillId="2" borderId="60" xfId="0" applyFont="1" applyFill="1" applyBorder="1" applyAlignment="1">
      <alignment horizontal="center"/>
    </xf>
    <xf numFmtId="0" fontId="0" fillId="2" borderId="61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62" xfId="0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57" xfId="0" applyFont="1" applyFill="1" applyBorder="1" applyAlignment="1">
      <alignment horizontal="center"/>
    </xf>
    <xf numFmtId="0" fontId="24" fillId="3" borderId="8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0" fontId="24" fillId="3" borderId="49" xfId="0" applyFont="1" applyFill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17" fillId="0" borderId="60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8" fillId="3" borderId="58" xfId="0" applyFont="1" applyFill="1" applyBorder="1" applyAlignment="1">
      <alignment horizontal="center"/>
    </xf>
    <xf numFmtId="0" fontId="8" fillId="3" borderId="60" xfId="0" applyFont="1" applyFill="1" applyBorder="1" applyAlignment="1">
      <alignment horizontal="center"/>
    </xf>
    <xf numFmtId="0" fontId="29" fillId="0" borderId="58" xfId="0" applyFont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57" xfId="0" applyFill="1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38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3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2" borderId="58" xfId="0" applyFill="1" applyBorder="1" applyAlignment="1">
      <alignment horizontal="center"/>
    </xf>
    <xf numFmtId="0" fontId="0" fillId="2" borderId="59" xfId="0" applyFill="1" applyBorder="1" applyAlignment="1">
      <alignment horizontal="center"/>
    </xf>
    <xf numFmtId="0" fontId="0" fillId="2" borderId="60" xfId="0" applyFill="1" applyBorder="1" applyAlignment="1">
      <alignment horizontal="center"/>
    </xf>
    <xf numFmtId="3" fontId="31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41</xdr:row>
      <xdr:rowOff>38100</xdr:rowOff>
    </xdr:from>
    <xdr:to>
      <xdr:col>11</xdr:col>
      <xdr:colOff>19050</xdr:colOff>
      <xdr:row>44</xdr:row>
      <xdr:rowOff>161925</xdr:rowOff>
    </xdr:to>
    <xdr:pic>
      <xdr:nvPicPr>
        <xdr:cNvPr id="2" name="Picture 8" descr="bp_logo_cmyk_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8705850"/>
          <a:ext cx="10858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ul&#237;k/ZAK&#193;ZKY%20-%202019/&#268;esk&#225;%20zbrojovka%20Uhersk&#253;%20Brod/Budova%20TOV/Rozpo&#269;ty/ROZPO&#268;ET%20KDK%20-%20CZU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 list"/>
      <sheetName val="Konstrukce"/>
      <sheetName val="Nátěry"/>
      <sheetName val="Podklady OK"/>
      <sheetName val="Podklady N"/>
      <sheetName val="ÚRS"/>
      <sheetName val="HILTI"/>
      <sheetName val="Kován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KOVÁNÍ</v>
          </cell>
          <cell r="B1"/>
          <cell r="C1"/>
          <cell r="D1"/>
        </row>
        <row r="2">
          <cell r="A2" t="str">
            <v>SZ</v>
          </cell>
          <cell r="B2" t="str">
            <v>Samozavírač</v>
          </cell>
          <cell r="C2" t="str">
            <v>ks</v>
          </cell>
          <cell r="D2">
            <v>3520</v>
          </cell>
        </row>
        <row r="3">
          <cell r="A3" t="str">
            <v>PK</v>
          </cell>
          <cell r="B3" t="str">
            <v>Panikové kování</v>
          </cell>
          <cell r="C3"/>
          <cell r="D3"/>
        </row>
        <row r="4">
          <cell r="A4" t="str">
            <v>J</v>
          </cell>
          <cell r="B4" t="str">
            <v>jednokřídlových dveří</v>
          </cell>
          <cell r="C4" t="str">
            <v>ks</v>
          </cell>
          <cell r="D4">
            <v>7050</v>
          </cell>
        </row>
        <row r="5">
          <cell r="A5" t="str">
            <v>D</v>
          </cell>
          <cell r="B5" t="str">
            <v>dvoukřídlových dveří</v>
          </cell>
          <cell r="C5" t="str">
            <v>ks</v>
          </cell>
          <cell r="D5">
            <v>12000</v>
          </cell>
        </row>
        <row r="6">
          <cell r="A6" t="str">
            <v>V</v>
          </cell>
          <cell r="B6" t="str">
            <v>FAB vložka</v>
          </cell>
          <cell r="C6" t="str">
            <v>ks</v>
          </cell>
          <cell r="D6">
            <v>2000</v>
          </cell>
        </row>
        <row r="7">
          <cell r="A7" t="str">
            <v>EZ</v>
          </cell>
          <cell r="B7" t="str">
            <v>Elektrozámek</v>
          </cell>
          <cell r="C7" t="str">
            <v>ks</v>
          </cell>
          <cell r="D7">
            <v>2600</v>
          </cell>
        </row>
        <row r="8">
          <cell r="A8" t="str">
            <v>KZ</v>
          </cell>
          <cell r="B8" t="str">
            <v>Koordinátor zavíráni</v>
          </cell>
          <cell r="C8" t="str">
            <v>ks</v>
          </cell>
          <cell r="D8">
            <v>2690</v>
          </cell>
        </row>
        <row r="9">
          <cell r="A9" t="str">
            <v>BK</v>
          </cell>
          <cell r="B9" t="str">
            <v>Bezpečnostní kování</v>
          </cell>
          <cell r="C9" t="str">
            <v>ks</v>
          </cell>
          <cell r="D9">
            <v>1200</v>
          </cell>
        </row>
        <row r="10">
          <cell r="A10" t="str">
            <v>AOU</v>
          </cell>
          <cell r="B10" t="str">
            <v>Aut.otevření+uzavření</v>
          </cell>
          <cell r="C10" t="str">
            <v>ks</v>
          </cell>
          <cell r="D10">
            <v>6500</v>
          </cell>
        </row>
        <row r="11">
          <cell r="A11"/>
          <cell r="B11"/>
          <cell r="C11"/>
          <cell r="D11"/>
        </row>
        <row r="12">
          <cell r="A12"/>
          <cell r="B12"/>
          <cell r="C12"/>
          <cell r="D12"/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K45"/>
  <sheetViews>
    <sheetView tabSelected="1" view="pageBreakPreview" zoomScale="120" zoomScaleNormal="120" zoomScaleSheetLayoutView="120" workbookViewId="0">
      <selection activeCell="AY1" sqref="AY1"/>
    </sheetView>
  </sheetViews>
  <sheetFormatPr defaultRowHeight="15" x14ac:dyDescent="0.25"/>
  <cols>
    <col min="1" max="50" width="1.7109375" customWidth="1"/>
  </cols>
  <sheetData>
    <row r="1" spans="1:53" ht="15" customHeight="1" x14ac:dyDescent="0.4">
      <c r="A1" s="15"/>
      <c r="B1" s="371" t="s">
        <v>11</v>
      </c>
      <c r="C1" s="371"/>
      <c r="D1" s="371"/>
      <c r="E1" s="371"/>
      <c r="F1" s="372"/>
      <c r="G1" s="396" t="s">
        <v>1972</v>
      </c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371"/>
      <c r="S1" s="371"/>
      <c r="T1" s="371"/>
      <c r="U1" s="371"/>
      <c r="V1" s="371"/>
      <c r="W1" s="371"/>
      <c r="X1" s="371"/>
      <c r="Y1" s="372"/>
      <c r="Z1" s="406" t="s">
        <v>16</v>
      </c>
      <c r="AA1" s="407"/>
      <c r="AB1" s="407"/>
      <c r="AC1" s="407" t="s">
        <v>17</v>
      </c>
      <c r="AD1" s="407"/>
      <c r="AE1" s="410"/>
      <c r="AF1" s="381"/>
      <c r="AG1" s="382"/>
      <c r="AH1" s="382"/>
      <c r="AI1" s="382"/>
      <c r="AJ1" s="382"/>
      <c r="AK1" s="382"/>
      <c r="AL1" s="382"/>
      <c r="AM1" s="382"/>
      <c r="AN1" s="382"/>
      <c r="AO1" s="382"/>
      <c r="AP1" s="382"/>
      <c r="AQ1" s="382"/>
      <c r="AR1" s="382"/>
      <c r="AS1" s="382"/>
      <c r="AT1" s="382"/>
      <c r="AU1" s="382"/>
      <c r="AV1" s="382"/>
      <c r="AW1" s="382"/>
      <c r="AX1" s="383"/>
      <c r="AY1" s="2"/>
    </row>
    <row r="2" spans="1:53" ht="15" customHeight="1" x14ac:dyDescent="0.4">
      <c r="A2" s="16"/>
      <c r="B2" s="373"/>
      <c r="C2" s="373"/>
      <c r="D2" s="373"/>
      <c r="E2" s="373"/>
      <c r="F2" s="374"/>
      <c r="G2" s="397" t="s">
        <v>1973</v>
      </c>
      <c r="H2" s="373"/>
      <c r="I2" s="373"/>
      <c r="J2" s="373"/>
      <c r="K2" s="373"/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W2" s="373"/>
      <c r="X2" s="373"/>
      <c r="Y2" s="374"/>
      <c r="Z2" s="408"/>
      <c r="AA2" s="409"/>
      <c r="AB2" s="409"/>
      <c r="AC2" s="409"/>
      <c r="AD2" s="409"/>
      <c r="AE2" s="411"/>
      <c r="AF2" s="384"/>
      <c r="AG2" s="385"/>
      <c r="AH2" s="385"/>
      <c r="AI2" s="385"/>
      <c r="AJ2" s="385"/>
      <c r="AK2" s="385"/>
      <c r="AL2" s="385"/>
      <c r="AM2" s="385"/>
      <c r="AN2" s="385"/>
      <c r="AO2" s="385"/>
      <c r="AP2" s="385"/>
      <c r="AQ2" s="385"/>
      <c r="AR2" s="385"/>
      <c r="AS2" s="385"/>
      <c r="AT2" s="385"/>
      <c r="AU2" s="385"/>
      <c r="AV2" s="385"/>
      <c r="AW2" s="385"/>
      <c r="AX2" s="386"/>
      <c r="AY2" s="2"/>
    </row>
    <row r="3" spans="1:53" ht="15" customHeight="1" x14ac:dyDescent="0.4">
      <c r="A3" s="17"/>
      <c r="B3" s="375" t="s">
        <v>12</v>
      </c>
      <c r="C3" s="375"/>
      <c r="D3" s="375"/>
      <c r="E3" s="375"/>
      <c r="F3" s="376"/>
      <c r="G3" s="441" t="s">
        <v>1974</v>
      </c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2"/>
      <c r="S3" s="442"/>
      <c r="T3" s="442"/>
      <c r="U3" s="442"/>
      <c r="V3" s="442"/>
      <c r="W3" s="442"/>
      <c r="X3" s="442"/>
      <c r="Y3" s="443"/>
      <c r="Z3" s="401"/>
      <c r="AA3" s="401"/>
      <c r="AB3" s="401"/>
      <c r="AC3" s="401"/>
      <c r="AD3" s="401"/>
      <c r="AE3" s="402"/>
      <c r="AF3" s="387"/>
      <c r="AG3" s="388"/>
      <c r="AH3" s="388"/>
      <c r="AI3" s="388"/>
      <c r="AJ3" s="388"/>
      <c r="AK3" s="388"/>
      <c r="AL3" s="388"/>
      <c r="AM3" s="388"/>
      <c r="AN3" s="388"/>
      <c r="AO3" s="388"/>
      <c r="AP3" s="388"/>
      <c r="AQ3" s="388"/>
      <c r="AR3" s="388"/>
      <c r="AS3" s="388"/>
      <c r="AT3" s="388"/>
      <c r="AU3" s="388"/>
      <c r="AV3" s="388"/>
      <c r="AW3" s="388"/>
      <c r="AX3" s="389"/>
      <c r="AY3" s="2"/>
      <c r="BA3" s="1"/>
    </row>
    <row r="4" spans="1:53" ht="15" customHeight="1" x14ac:dyDescent="0.4">
      <c r="A4" s="16"/>
      <c r="B4" s="373"/>
      <c r="C4" s="373"/>
      <c r="D4" s="373"/>
      <c r="E4" s="373"/>
      <c r="F4" s="374"/>
      <c r="G4" s="438" t="s">
        <v>1975</v>
      </c>
      <c r="H4" s="439"/>
      <c r="I4" s="439"/>
      <c r="J4" s="439"/>
      <c r="K4" s="439"/>
      <c r="L4" s="439"/>
      <c r="M4" s="439"/>
      <c r="N4" s="439"/>
      <c r="O4" s="439"/>
      <c r="P4" s="439"/>
      <c r="Q4" s="439"/>
      <c r="R4" s="439"/>
      <c r="S4" s="439"/>
      <c r="T4" s="439"/>
      <c r="U4" s="439"/>
      <c r="V4" s="439"/>
      <c r="W4" s="439"/>
      <c r="X4" s="439"/>
      <c r="Y4" s="440"/>
      <c r="Z4" s="403"/>
      <c r="AA4" s="403"/>
      <c r="AB4" s="403"/>
      <c r="AC4" s="403"/>
      <c r="AD4" s="403"/>
      <c r="AE4" s="404"/>
      <c r="AF4" s="390"/>
      <c r="AG4" s="391"/>
      <c r="AH4" s="391"/>
      <c r="AI4" s="391"/>
      <c r="AJ4" s="391"/>
      <c r="AK4" s="391"/>
      <c r="AL4" s="391"/>
      <c r="AM4" s="391"/>
      <c r="AN4" s="391"/>
      <c r="AO4" s="391"/>
      <c r="AP4" s="391"/>
      <c r="AQ4" s="391"/>
      <c r="AR4" s="391"/>
      <c r="AS4" s="391"/>
      <c r="AT4" s="391"/>
      <c r="AU4" s="391"/>
      <c r="AV4" s="391"/>
      <c r="AW4" s="391"/>
      <c r="AX4" s="392"/>
      <c r="AY4" s="2"/>
      <c r="BA4" s="1"/>
    </row>
    <row r="5" spans="1:53" ht="24.95" customHeight="1" x14ac:dyDescent="0.4">
      <c r="A5" s="18"/>
      <c r="B5" s="377" t="s">
        <v>13</v>
      </c>
      <c r="C5" s="377"/>
      <c r="D5" s="377"/>
      <c r="E5" s="377"/>
      <c r="F5" s="378"/>
      <c r="G5" s="412" t="s">
        <v>1976</v>
      </c>
      <c r="H5" s="413"/>
      <c r="I5" s="413"/>
      <c r="J5" s="413"/>
      <c r="K5" s="413"/>
      <c r="L5" s="413"/>
      <c r="M5" s="413"/>
      <c r="N5" s="413"/>
      <c r="O5" s="413"/>
      <c r="P5" s="413"/>
      <c r="Q5" s="413"/>
      <c r="R5" s="413"/>
      <c r="S5" s="413"/>
      <c r="T5" s="413"/>
      <c r="U5" s="413"/>
      <c r="V5" s="413"/>
      <c r="W5" s="413"/>
      <c r="X5" s="413"/>
      <c r="Y5" s="414"/>
      <c r="Z5" s="405" t="s">
        <v>18</v>
      </c>
      <c r="AA5" s="405"/>
      <c r="AB5" s="405"/>
      <c r="AC5" s="405"/>
      <c r="AD5" s="405"/>
      <c r="AE5" s="405"/>
      <c r="AF5" s="393"/>
      <c r="AG5" s="394"/>
      <c r="AH5" s="394"/>
      <c r="AI5" s="394"/>
      <c r="AJ5" s="394"/>
      <c r="AK5" s="394"/>
      <c r="AL5" s="394"/>
      <c r="AM5" s="394"/>
      <c r="AN5" s="394"/>
      <c r="AO5" s="394"/>
      <c r="AP5" s="394"/>
      <c r="AQ5" s="394"/>
      <c r="AR5" s="394"/>
      <c r="AS5" s="394"/>
      <c r="AT5" s="394"/>
      <c r="AU5" s="394"/>
      <c r="AV5" s="394"/>
      <c r="AW5" s="394"/>
      <c r="AX5" s="395"/>
      <c r="AY5" s="2"/>
    </row>
    <row r="6" spans="1:53" ht="12.6" customHeight="1" x14ac:dyDescent="0.25">
      <c r="A6" s="19"/>
      <c r="B6" s="375" t="s">
        <v>14</v>
      </c>
      <c r="C6" s="375"/>
      <c r="D6" s="375"/>
      <c r="E6" s="375"/>
      <c r="F6" s="376"/>
      <c r="G6" s="415" t="s">
        <v>1972</v>
      </c>
      <c r="H6" s="375"/>
      <c r="I6" s="375"/>
      <c r="J6" s="375"/>
      <c r="K6" s="375"/>
      <c r="L6" s="375"/>
      <c r="M6" s="375"/>
      <c r="N6" s="375"/>
      <c r="O6" s="375"/>
      <c r="P6" s="375"/>
      <c r="Q6" s="375"/>
      <c r="R6" s="375"/>
      <c r="S6" s="375"/>
      <c r="T6" s="375"/>
      <c r="U6" s="375"/>
      <c r="V6" s="375"/>
      <c r="W6" s="375"/>
      <c r="X6" s="375"/>
      <c r="Y6" s="376"/>
      <c r="Z6" s="462" t="s">
        <v>19</v>
      </c>
      <c r="AA6" s="401"/>
      <c r="AB6" s="401"/>
      <c r="AC6" s="401"/>
      <c r="AD6" s="401"/>
      <c r="AE6" s="402"/>
      <c r="AF6" s="466"/>
      <c r="AG6" s="467"/>
      <c r="AH6" s="467"/>
      <c r="AI6" s="467"/>
      <c r="AJ6" s="467"/>
      <c r="AK6" s="467"/>
      <c r="AL6" s="467"/>
      <c r="AM6" s="467"/>
      <c r="AN6" s="467"/>
      <c r="AO6" s="467"/>
      <c r="AP6" s="467"/>
      <c r="AQ6" s="467"/>
      <c r="AR6" s="467"/>
      <c r="AS6" s="467"/>
      <c r="AT6" s="467"/>
      <c r="AU6" s="467"/>
      <c r="AV6" s="467"/>
      <c r="AW6" s="467"/>
      <c r="AX6" s="468"/>
    </row>
    <row r="7" spans="1:53" ht="12.6" customHeight="1" thickBot="1" x14ac:dyDescent="0.3">
      <c r="A7" s="20"/>
      <c r="B7" s="379"/>
      <c r="C7" s="379"/>
      <c r="D7" s="379"/>
      <c r="E7" s="379"/>
      <c r="F7" s="380"/>
      <c r="G7" s="398" t="s">
        <v>1977</v>
      </c>
      <c r="H7" s="399"/>
      <c r="I7" s="399"/>
      <c r="J7" s="399"/>
      <c r="K7" s="399"/>
      <c r="L7" s="399"/>
      <c r="M7" s="399"/>
      <c r="N7" s="399"/>
      <c r="O7" s="399"/>
      <c r="P7" s="399"/>
      <c r="Q7" s="399"/>
      <c r="R7" s="399"/>
      <c r="S7" s="399"/>
      <c r="T7" s="399"/>
      <c r="U7" s="399"/>
      <c r="V7" s="399"/>
      <c r="W7" s="399"/>
      <c r="X7" s="399"/>
      <c r="Y7" s="400"/>
      <c r="Z7" s="463"/>
      <c r="AA7" s="464"/>
      <c r="AB7" s="464"/>
      <c r="AC7" s="464"/>
      <c r="AD7" s="464"/>
      <c r="AE7" s="465"/>
      <c r="AF7" s="423"/>
      <c r="AG7" s="424"/>
      <c r="AH7" s="424"/>
      <c r="AI7" s="424"/>
      <c r="AJ7" s="424"/>
      <c r="AK7" s="424"/>
      <c r="AL7" s="424"/>
      <c r="AM7" s="424"/>
      <c r="AN7" s="424"/>
      <c r="AO7" s="424"/>
      <c r="AP7" s="424"/>
      <c r="AQ7" s="424"/>
      <c r="AR7" s="424"/>
      <c r="AS7" s="424"/>
      <c r="AT7" s="424"/>
      <c r="AU7" s="424"/>
      <c r="AV7" s="424"/>
      <c r="AW7" s="424"/>
      <c r="AX7" s="425"/>
    </row>
    <row r="10" spans="1:53" ht="21" x14ac:dyDescent="0.35">
      <c r="A10" s="445" t="s">
        <v>15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445"/>
      <c r="Y10" s="445"/>
      <c r="Z10" s="445"/>
      <c r="AA10" s="445"/>
      <c r="AB10" s="445"/>
      <c r="AC10" s="445"/>
      <c r="AD10" s="445"/>
      <c r="AE10" s="445"/>
      <c r="AF10" s="445"/>
      <c r="AG10" s="445"/>
      <c r="AH10" s="445"/>
      <c r="AI10" s="445"/>
      <c r="AJ10" s="445"/>
      <c r="AK10" s="445"/>
      <c r="AL10" s="445"/>
      <c r="AM10" s="445"/>
      <c r="AN10" s="445"/>
      <c r="AO10" s="445"/>
      <c r="AP10" s="445"/>
      <c r="AQ10" s="445"/>
      <c r="AR10" s="445"/>
      <c r="AS10" s="445"/>
      <c r="AT10" s="445"/>
      <c r="AU10" s="445"/>
      <c r="AV10" s="445"/>
      <c r="AW10" s="445"/>
      <c r="AX10" s="445"/>
    </row>
    <row r="12" spans="1:53" ht="23.25" x14ac:dyDescent="0.35">
      <c r="A12" s="420" t="s">
        <v>0</v>
      </c>
      <c r="B12" s="420"/>
      <c r="C12" s="420"/>
      <c r="D12" s="420"/>
      <c r="E12" s="420"/>
      <c r="F12" s="420"/>
      <c r="G12" s="420"/>
      <c r="H12" s="420"/>
      <c r="I12" s="420"/>
      <c r="J12" s="420"/>
      <c r="K12" s="420"/>
      <c r="L12" s="420"/>
      <c r="M12" s="420"/>
      <c r="N12" s="420"/>
      <c r="O12" s="420"/>
      <c r="P12" s="420"/>
      <c r="Q12" s="420"/>
      <c r="R12" s="420"/>
      <c r="S12" s="420"/>
      <c r="T12" s="420"/>
      <c r="U12" s="420"/>
      <c r="V12" s="420"/>
      <c r="W12" s="420"/>
      <c r="X12" s="420"/>
      <c r="Y12" s="420"/>
      <c r="Z12" s="420"/>
      <c r="AA12" s="420"/>
      <c r="AB12" s="420"/>
      <c r="AC12" s="420"/>
      <c r="AD12" s="420"/>
      <c r="AE12" s="420"/>
      <c r="AF12" s="420"/>
      <c r="AG12" s="420"/>
      <c r="AH12" s="420"/>
      <c r="AI12" s="420"/>
      <c r="AJ12" s="420"/>
      <c r="AK12" s="420"/>
      <c r="AL12" s="420"/>
      <c r="AM12" s="420"/>
      <c r="AN12" s="420"/>
      <c r="AO12" s="420"/>
      <c r="AP12" s="420"/>
      <c r="AQ12" s="420"/>
      <c r="AR12" s="420"/>
      <c r="AS12" s="420"/>
      <c r="AT12" s="420"/>
      <c r="AU12" s="420"/>
      <c r="AV12" s="420"/>
      <c r="AW12" s="420"/>
      <c r="AX12" s="420"/>
    </row>
    <row r="14" spans="1:53" ht="36.75" x14ac:dyDescent="0.7">
      <c r="A14" s="419" t="s">
        <v>1</v>
      </c>
      <c r="B14" s="419"/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  <c r="AC14" s="419"/>
      <c r="AD14" s="419"/>
      <c r="AE14" s="419"/>
      <c r="AF14" s="419"/>
      <c r="AG14" s="419"/>
      <c r="AH14" s="419"/>
      <c r="AI14" s="419"/>
      <c r="AJ14" s="419"/>
      <c r="AK14" s="419"/>
      <c r="AL14" s="419"/>
      <c r="AM14" s="419"/>
      <c r="AN14" s="419"/>
      <c r="AO14" s="419"/>
      <c r="AP14" s="419"/>
      <c r="AQ14" s="419"/>
      <c r="AR14" s="419"/>
      <c r="AS14" s="419"/>
      <c r="AT14" s="419"/>
      <c r="AU14" s="419"/>
      <c r="AV14" s="419"/>
      <c r="AW14" s="419"/>
      <c r="AX14" s="419"/>
    </row>
    <row r="18" spans="2:63" ht="23.25" x14ac:dyDescent="0.35">
      <c r="B18" s="461" t="s">
        <v>20</v>
      </c>
      <c r="C18" s="461"/>
      <c r="D18" s="461"/>
      <c r="E18" s="461"/>
      <c r="F18" s="461"/>
      <c r="G18" s="461"/>
      <c r="H18" s="461"/>
      <c r="I18" s="461"/>
      <c r="J18" s="461"/>
      <c r="K18" s="461"/>
      <c r="L18" s="3"/>
      <c r="M18" s="3"/>
      <c r="U18" s="421" t="s">
        <v>2140</v>
      </c>
      <c r="V18" s="421"/>
      <c r="W18" s="421"/>
      <c r="X18" s="421"/>
      <c r="Y18" s="421"/>
      <c r="Z18" s="421"/>
      <c r="AA18" s="421"/>
      <c r="AB18" s="421"/>
      <c r="AC18" s="421"/>
      <c r="AD18" s="421"/>
      <c r="AE18" s="421"/>
      <c r="AF18" s="421"/>
      <c r="BA18" s="436"/>
      <c r="BB18" s="437"/>
      <c r="BC18" s="437"/>
      <c r="BD18" s="437"/>
      <c r="BE18" s="437"/>
      <c r="BF18" s="437"/>
      <c r="BG18" s="437"/>
    </row>
    <row r="19" spans="2:63" x14ac:dyDescent="0.25">
      <c r="BB19" s="6"/>
      <c r="BE19" s="469"/>
      <c r="BF19" s="469"/>
      <c r="BH19" s="65"/>
    </row>
    <row r="20" spans="2:63" x14ac:dyDescent="0.25">
      <c r="BB20" s="6"/>
      <c r="BH20" s="6"/>
    </row>
    <row r="21" spans="2:63" x14ac:dyDescent="0.25">
      <c r="BB21" s="470"/>
      <c r="BC21" s="470"/>
      <c r="BD21" s="470"/>
    </row>
    <row r="22" spans="2:63" x14ac:dyDescent="0.25">
      <c r="BB22" s="471"/>
      <c r="BC22" s="471"/>
      <c r="BD22" s="471"/>
    </row>
    <row r="23" spans="2:63" ht="20.25" x14ac:dyDescent="0.3">
      <c r="B23" s="422" t="s">
        <v>21</v>
      </c>
      <c r="C23" s="422"/>
      <c r="D23" s="422"/>
      <c r="E23" s="422"/>
      <c r="F23" s="422"/>
      <c r="G23" s="422"/>
      <c r="H23" s="422"/>
      <c r="I23" s="422"/>
      <c r="J23" s="422"/>
      <c r="K23" s="422"/>
      <c r="V23" s="474">
        <f>Konstrukce!X660</f>
        <v>0</v>
      </c>
      <c r="W23" s="474"/>
      <c r="X23" s="474"/>
      <c r="Y23" s="474"/>
      <c r="Z23" s="474"/>
      <c r="AA23" s="474"/>
      <c r="AB23" s="474"/>
      <c r="AC23" s="474"/>
      <c r="AD23" s="474"/>
      <c r="AE23" s="474"/>
      <c r="AG23" s="475" t="s">
        <v>125</v>
      </c>
      <c r="AH23" s="475"/>
      <c r="AI23" s="475"/>
      <c r="BB23" s="6"/>
    </row>
    <row r="24" spans="2:63" x14ac:dyDescent="0.25">
      <c r="BB24" s="6"/>
    </row>
    <row r="25" spans="2:63" ht="20.25" x14ac:dyDescent="0.3">
      <c r="B25" s="422" t="s">
        <v>22</v>
      </c>
      <c r="C25" s="422"/>
      <c r="D25" s="422"/>
      <c r="E25" s="422"/>
      <c r="F25" s="422"/>
      <c r="G25" s="422"/>
      <c r="H25" s="422"/>
      <c r="I25" s="422"/>
      <c r="J25" s="422"/>
      <c r="K25" s="422"/>
      <c r="V25" s="474">
        <f>Konstrukce!Y660</f>
        <v>0</v>
      </c>
      <c r="W25" s="474"/>
      <c r="X25" s="474"/>
      <c r="Y25" s="474"/>
      <c r="Z25" s="474"/>
      <c r="AA25" s="474"/>
      <c r="AB25" s="474"/>
      <c r="AC25" s="474"/>
      <c r="AD25" s="474"/>
      <c r="AE25" s="474"/>
      <c r="AG25" s="475" t="s">
        <v>125</v>
      </c>
      <c r="AH25" s="475"/>
      <c r="AI25" s="475"/>
      <c r="BB25" s="476"/>
      <c r="BC25" s="476"/>
      <c r="BD25" s="476"/>
    </row>
    <row r="26" spans="2:63" x14ac:dyDescent="0.25">
      <c r="BB26" s="14"/>
    </row>
    <row r="27" spans="2:63" ht="20.25" x14ac:dyDescent="0.3">
      <c r="B27" s="422" t="s">
        <v>23</v>
      </c>
      <c r="C27" s="422"/>
      <c r="D27" s="422"/>
      <c r="E27" s="422"/>
      <c r="F27" s="422"/>
      <c r="G27" s="422"/>
      <c r="H27" s="422"/>
      <c r="I27" s="422"/>
      <c r="J27" s="422"/>
      <c r="K27" s="422"/>
      <c r="V27" s="474">
        <f>Nátěry!X99</f>
        <v>0</v>
      </c>
      <c r="W27" s="474"/>
      <c r="X27" s="474"/>
      <c r="Y27" s="474"/>
      <c r="Z27" s="474"/>
      <c r="AA27" s="474"/>
      <c r="AB27" s="474"/>
      <c r="AC27" s="474"/>
      <c r="AD27" s="474"/>
      <c r="AE27" s="474"/>
      <c r="AG27" s="475" t="s">
        <v>125</v>
      </c>
      <c r="AH27" s="475"/>
      <c r="AI27" s="475"/>
      <c r="BB27" s="6"/>
    </row>
    <row r="28" spans="2:63" x14ac:dyDescent="0.25">
      <c r="BB28" s="6"/>
    </row>
    <row r="29" spans="2:63" x14ac:dyDescent="0.25">
      <c r="BB29" s="470"/>
      <c r="BC29" s="470"/>
      <c r="BD29" s="470"/>
      <c r="BH29" s="473"/>
      <c r="BI29" s="473"/>
      <c r="BJ29" s="473"/>
      <c r="BK29" s="473"/>
    </row>
    <row r="30" spans="2:63" x14ac:dyDescent="0.25">
      <c r="BB30" s="472"/>
      <c r="BC30" s="472"/>
      <c r="BD30" s="472"/>
    </row>
    <row r="31" spans="2:63" x14ac:dyDescent="0.25">
      <c r="BB31" s="66"/>
    </row>
    <row r="32" spans="2:63" x14ac:dyDescent="0.25">
      <c r="BA32" s="23"/>
      <c r="BB32" s="6"/>
    </row>
    <row r="41" spans="1:50" ht="15.75" thickBot="1" x14ac:dyDescent="0.3"/>
    <row r="42" spans="1:50" x14ac:dyDescent="0.25">
      <c r="A42" s="446"/>
      <c r="B42" s="447"/>
      <c r="C42" s="447"/>
      <c r="D42" s="447"/>
      <c r="E42" s="447"/>
      <c r="F42" s="447"/>
      <c r="G42" s="447"/>
      <c r="H42" s="447"/>
      <c r="I42" s="447"/>
      <c r="J42" s="447"/>
      <c r="K42" s="447"/>
      <c r="L42" s="448"/>
      <c r="M42" s="433" t="s">
        <v>6</v>
      </c>
      <c r="N42" s="427"/>
      <c r="O42" s="427"/>
      <c r="P42" s="427"/>
      <c r="Q42" s="427"/>
      <c r="R42" s="427"/>
      <c r="S42" s="427"/>
      <c r="T42" s="427"/>
      <c r="U42" s="427"/>
      <c r="V42" s="428"/>
      <c r="W42" s="426" t="s">
        <v>9</v>
      </c>
      <c r="X42" s="427"/>
      <c r="Y42" s="427"/>
      <c r="Z42" s="427"/>
      <c r="AA42" s="427"/>
      <c r="AB42" s="427"/>
      <c r="AC42" s="427"/>
      <c r="AD42" s="427"/>
      <c r="AE42" s="427"/>
      <c r="AF42" s="427"/>
      <c r="AG42" s="428"/>
      <c r="AH42" s="426" t="s">
        <v>4</v>
      </c>
      <c r="AI42" s="427"/>
      <c r="AJ42" s="427"/>
      <c r="AK42" s="427"/>
      <c r="AL42" s="427"/>
      <c r="AM42" s="427"/>
      <c r="AN42" s="427"/>
      <c r="AO42" s="427"/>
      <c r="AP42" s="427"/>
      <c r="AQ42" s="427"/>
      <c r="AR42" s="427"/>
      <c r="AS42" s="428"/>
      <c r="AT42" s="452" t="s">
        <v>2</v>
      </c>
      <c r="AU42" s="453"/>
      <c r="AV42" s="453"/>
      <c r="AW42" s="453"/>
      <c r="AX42" s="454"/>
    </row>
    <row r="43" spans="1:50" x14ac:dyDescent="0.25">
      <c r="A43" s="449"/>
      <c r="B43" s="450"/>
      <c r="C43" s="450"/>
      <c r="D43" s="450"/>
      <c r="E43" s="450"/>
      <c r="F43" s="450"/>
      <c r="G43" s="450"/>
      <c r="H43" s="450"/>
      <c r="I43" s="450"/>
      <c r="J43" s="450"/>
      <c r="K43" s="450"/>
      <c r="L43" s="451"/>
      <c r="M43" s="434" t="s">
        <v>7</v>
      </c>
      <c r="N43" s="430"/>
      <c r="O43" s="430"/>
      <c r="P43" s="430"/>
      <c r="Q43" s="430"/>
      <c r="R43" s="430"/>
      <c r="S43" s="430"/>
      <c r="T43" s="430"/>
      <c r="U43" s="430"/>
      <c r="V43" s="431"/>
      <c r="W43" s="444" t="s">
        <v>2139</v>
      </c>
      <c r="X43" s="430"/>
      <c r="Y43" s="430"/>
      <c r="Z43" s="430"/>
      <c r="AA43" s="430"/>
      <c r="AB43" s="430"/>
      <c r="AC43" s="430"/>
      <c r="AD43" s="430"/>
      <c r="AE43" s="430"/>
      <c r="AF43" s="430"/>
      <c r="AG43" s="431"/>
      <c r="AH43" s="429" t="s">
        <v>1978</v>
      </c>
      <c r="AI43" s="430"/>
      <c r="AJ43" s="430"/>
      <c r="AK43" s="430"/>
      <c r="AL43" s="430"/>
      <c r="AM43" s="430"/>
      <c r="AN43" s="430"/>
      <c r="AO43" s="430"/>
      <c r="AP43" s="430"/>
      <c r="AQ43" s="430"/>
      <c r="AR43" s="430"/>
      <c r="AS43" s="431"/>
      <c r="AT43" s="455">
        <f>Nátěry!AA51</f>
        <v>17</v>
      </c>
      <c r="AU43" s="456"/>
      <c r="AV43" s="456"/>
      <c r="AW43" s="456"/>
      <c r="AX43" s="457"/>
    </row>
    <row r="44" spans="1:50" x14ac:dyDescent="0.25">
      <c r="A44" s="449"/>
      <c r="B44" s="450"/>
      <c r="C44" s="450"/>
      <c r="D44" s="450"/>
      <c r="E44" s="450"/>
      <c r="F44" s="450"/>
      <c r="G44" s="450"/>
      <c r="H44" s="450"/>
      <c r="I44" s="450"/>
      <c r="J44" s="450"/>
      <c r="K44" s="450"/>
      <c r="L44" s="451"/>
      <c r="M44" s="434" t="s">
        <v>8</v>
      </c>
      <c r="N44" s="430"/>
      <c r="O44" s="430"/>
      <c r="P44" s="430"/>
      <c r="Q44" s="430"/>
      <c r="R44" s="430"/>
      <c r="S44" s="430"/>
      <c r="T44" s="430"/>
      <c r="U44" s="430"/>
      <c r="V44" s="431"/>
      <c r="W44" s="429" t="s">
        <v>10</v>
      </c>
      <c r="X44" s="430"/>
      <c r="Y44" s="430"/>
      <c r="Z44" s="430"/>
      <c r="AA44" s="430"/>
      <c r="AB44" s="430"/>
      <c r="AC44" s="430"/>
      <c r="AD44" s="430"/>
      <c r="AE44" s="430"/>
      <c r="AF44" s="430"/>
      <c r="AG44" s="431"/>
      <c r="AH44" s="429" t="s">
        <v>5</v>
      </c>
      <c r="AI44" s="430"/>
      <c r="AJ44" s="430"/>
      <c r="AK44" s="430"/>
      <c r="AL44" s="430"/>
      <c r="AM44" s="430"/>
      <c r="AN44" s="430"/>
      <c r="AO44" s="430"/>
      <c r="AP44" s="430"/>
      <c r="AQ44" s="430"/>
      <c r="AR44" s="430"/>
      <c r="AS44" s="431"/>
      <c r="AT44" s="458" t="s">
        <v>3</v>
      </c>
      <c r="AU44" s="459"/>
      <c r="AV44" s="459"/>
      <c r="AW44" s="459"/>
      <c r="AX44" s="460"/>
    </row>
    <row r="45" spans="1:50" ht="15.75" thickBot="1" x14ac:dyDescent="0.3">
      <c r="A45" s="435"/>
      <c r="B45" s="424"/>
      <c r="C45" s="424"/>
      <c r="D45" s="424"/>
      <c r="E45" s="424"/>
      <c r="F45" s="424"/>
      <c r="G45" s="424"/>
      <c r="H45" s="424"/>
      <c r="I45" s="424"/>
      <c r="J45" s="424"/>
      <c r="K45" s="424"/>
      <c r="L45" s="425"/>
      <c r="M45" s="435"/>
      <c r="N45" s="424"/>
      <c r="O45" s="424"/>
      <c r="P45" s="424"/>
      <c r="Q45" s="424"/>
      <c r="R45" s="424"/>
      <c r="S45" s="424"/>
      <c r="T45" s="424"/>
      <c r="U45" s="424"/>
      <c r="V45" s="432"/>
      <c r="W45" s="416" t="s">
        <v>1979</v>
      </c>
      <c r="X45" s="417"/>
      <c r="Y45" s="417"/>
      <c r="Z45" s="417"/>
      <c r="AA45" s="417"/>
      <c r="AB45" s="417"/>
      <c r="AC45" s="417"/>
      <c r="AD45" s="417"/>
      <c r="AE45" s="417"/>
      <c r="AF45" s="417"/>
      <c r="AG45" s="418"/>
      <c r="AH45" s="423" t="s">
        <v>1980</v>
      </c>
      <c r="AI45" s="424"/>
      <c r="AJ45" s="424"/>
      <c r="AK45" s="424"/>
      <c r="AL45" s="424"/>
      <c r="AM45" s="424"/>
      <c r="AN45" s="424"/>
      <c r="AO45" s="424"/>
      <c r="AP45" s="424"/>
      <c r="AQ45" s="424"/>
      <c r="AR45" s="424"/>
      <c r="AS45" s="432"/>
      <c r="AT45" s="423">
        <v>1</v>
      </c>
      <c r="AU45" s="424"/>
      <c r="AV45" s="424"/>
      <c r="AW45" s="424"/>
      <c r="AX45" s="425"/>
    </row>
  </sheetData>
  <mergeCells count="59">
    <mergeCell ref="BB21:BD21"/>
    <mergeCell ref="BB22:BD22"/>
    <mergeCell ref="BB30:BD30"/>
    <mergeCell ref="BH29:BK29"/>
    <mergeCell ref="V23:AE23"/>
    <mergeCell ref="V25:AE25"/>
    <mergeCell ref="V27:AE27"/>
    <mergeCell ref="AG23:AI23"/>
    <mergeCell ref="AG25:AI25"/>
    <mergeCell ref="AG27:AI27"/>
    <mergeCell ref="BB25:BD25"/>
    <mergeCell ref="BA18:BG18"/>
    <mergeCell ref="G4:Y4"/>
    <mergeCell ref="G3:Y3"/>
    <mergeCell ref="W43:AG43"/>
    <mergeCell ref="W44:AG44"/>
    <mergeCell ref="A10:AX10"/>
    <mergeCell ref="W42:AG42"/>
    <mergeCell ref="A42:L45"/>
    <mergeCell ref="AT42:AX42"/>
    <mergeCell ref="AT43:AX43"/>
    <mergeCell ref="AT44:AX44"/>
    <mergeCell ref="B18:K18"/>
    <mergeCell ref="Z6:AE7"/>
    <mergeCell ref="AF6:AX7"/>
    <mergeCell ref="BE19:BF19"/>
    <mergeCell ref="BB29:BD29"/>
    <mergeCell ref="W45:AG45"/>
    <mergeCell ref="A14:AX14"/>
    <mergeCell ref="A12:AX12"/>
    <mergeCell ref="U18:AF18"/>
    <mergeCell ref="B23:K23"/>
    <mergeCell ref="B25:K25"/>
    <mergeCell ref="B27:K27"/>
    <mergeCell ref="AT45:AX45"/>
    <mergeCell ref="AH42:AS42"/>
    <mergeCell ref="AH43:AS43"/>
    <mergeCell ref="AH44:AS44"/>
    <mergeCell ref="AH45:AS45"/>
    <mergeCell ref="M42:V42"/>
    <mergeCell ref="M43:V43"/>
    <mergeCell ref="M44:V44"/>
    <mergeCell ref="M45:V45"/>
    <mergeCell ref="B1:F2"/>
    <mergeCell ref="B3:F4"/>
    <mergeCell ref="B5:F5"/>
    <mergeCell ref="B6:F7"/>
    <mergeCell ref="AF1:AX2"/>
    <mergeCell ref="AF3:AX4"/>
    <mergeCell ref="AF5:AX5"/>
    <mergeCell ref="G1:Y1"/>
    <mergeCell ref="G2:Y2"/>
    <mergeCell ref="G7:Y7"/>
    <mergeCell ref="Z3:AE4"/>
    <mergeCell ref="Z5:AE5"/>
    <mergeCell ref="Z1:AB2"/>
    <mergeCell ref="AC1:AE2"/>
    <mergeCell ref="G5:Y5"/>
    <mergeCell ref="G6:Y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R692"/>
  <sheetViews>
    <sheetView view="pageBreakPreview" zoomScale="105" zoomScaleNormal="110" zoomScaleSheetLayoutView="105" workbookViewId="0">
      <selection activeCell="AB1" sqref="AB1"/>
    </sheetView>
  </sheetViews>
  <sheetFormatPr defaultRowHeight="15" x14ac:dyDescent="0.25"/>
  <cols>
    <col min="1" max="19" width="1.7109375" customWidth="1"/>
    <col min="20" max="21" width="2.7109375" customWidth="1"/>
    <col min="22" max="27" width="8.28515625" customWidth="1"/>
    <col min="36" max="36" width="18.5703125" bestFit="1" customWidth="1"/>
  </cols>
  <sheetData>
    <row r="1" spans="1:44" ht="15.75" thickBot="1" x14ac:dyDescent="0.3">
      <c r="A1" s="525" t="s">
        <v>38</v>
      </c>
      <c r="B1" s="525"/>
      <c r="C1" s="525"/>
      <c r="D1" s="525"/>
      <c r="E1" s="525"/>
      <c r="F1" s="525"/>
      <c r="G1" s="525"/>
      <c r="H1" s="525"/>
      <c r="I1" s="525"/>
      <c r="J1" s="525"/>
      <c r="K1" s="525"/>
      <c r="L1" s="525"/>
      <c r="M1" s="525"/>
      <c r="N1" s="525"/>
      <c r="O1" s="525"/>
      <c r="P1" s="525"/>
      <c r="Q1" s="525"/>
      <c r="R1" s="525"/>
      <c r="S1" s="525"/>
      <c r="T1" s="525"/>
      <c r="Z1" s="4" t="s">
        <v>41</v>
      </c>
      <c r="AA1" s="4">
        <v>2</v>
      </c>
    </row>
    <row r="2" spans="1:44" x14ac:dyDescent="0.25">
      <c r="A2" s="528" t="s">
        <v>39</v>
      </c>
      <c r="B2" s="506"/>
      <c r="C2" s="506"/>
      <c r="D2" s="506"/>
      <c r="E2" s="506"/>
      <c r="F2" s="506"/>
      <c r="G2" s="507"/>
      <c r="H2" s="484" t="s">
        <v>1972</v>
      </c>
      <c r="I2" s="447"/>
      <c r="J2" s="447"/>
      <c r="K2" s="447"/>
      <c r="L2" s="447"/>
      <c r="M2" s="447"/>
      <c r="N2" s="447"/>
      <c r="O2" s="447"/>
      <c r="P2" s="447"/>
      <c r="Q2" s="447"/>
      <c r="R2" s="447"/>
      <c r="S2" s="447"/>
      <c r="T2" s="447"/>
      <c r="U2" s="447"/>
      <c r="V2" s="447"/>
      <c r="W2" s="447"/>
      <c r="X2" s="485"/>
      <c r="Y2" s="328" t="s">
        <v>48</v>
      </c>
      <c r="Z2" s="452"/>
      <c r="AA2" s="454"/>
      <c r="AD2" s="69">
        <v>0</v>
      </c>
      <c r="AE2" s="478" t="s">
        <v>165</v>
      </c>
      <c r="AF2" s="478"/>
      <c r="AG2" s="478"/>
    </row>
    <row r="3" spans="1:44" x14ac:dyDescent="0.25">
      <c r="A3" s="538"/>
      <c r="B3" s="518"/>
      <c r="C3" s="518"/>
      <c r="D3" s="518"/>
      <c r="E3" s="518"/>
      <c r="F3" s="518"/>
      <c r="G3" s="519"/>
      <c r="H3" s="486" t="s">
        <v>1973</v>
      </c>
      <c r="I3" s="487"/>
      <c r="J3" s="487"/>
      <c r="K3" s="487"/>
      <c r="L3" s="487"/>
      <c r="M3" s="487"/>
      <c r="N3" s="487"/>
      <c r="O3" s="487"/>
      <c r="P3" s="487"/>
      <c r="Q3" s="487"/>
      <c r="R3" s="487"/>
      <c r="S3" s="487"/>
      <c r="T3" s="487"/>
      <c r="U3" s="487"/>
      <c r="V3" s="487"/>
      <c r="W3" s="487"/>
      <c r="X3" s="488"/>
      <c r="Y3" s="24" t="s">
        <v>42</v>
      </c>
      <c r="Z3" s="526" t="s">
        <v>1980</v>
      </c>
      <c r="AA3" s="527"/>
      <c r="AD3" s="84">
        <v>0</v>
      </c>
      <c r="AE3" s="478" t="s">
        <v>166</v>
      </c>
      <c r="AF3" s="478"/>
      <c r="AG3" s="478"/>
    </row>
    <row r="4" spans="1:44" x14ac:dyDescent="0.25">
      <c r="A4" s="514" t="s">
        <v>40</v>
      </c>
      <c r="B4" s="515"/>
      <c r="C4" s="515"/>
      <c r="D4" s="515"/>
      <c r="E4" s="515"/>
      <c r="F4" s="515"/>
      <c r="G4" s="516"/>
      <c r="H4" s="489" t="s">
        <v>1974</v>
      </c>
      <c r="I4" s="490"/>
      <c r="J4" s="490"/>
      <c r="K4" s="490"/>
      <c r="L4" s="490"/>
      <c r="M4" s="490"/>
      <c r="N4" s="490"/>
      <c r="O4" s="490"/>
      <c r="P4" s="490"/>
      <c r="Q4" s="490"/>
      <c r="R4" s="490"/>
      <c r="S4" s="490"/>
      <c r="T4" s="490"/>
      <c r="U4" s="490"/>
      <c r="V4" s="490"/>
      <c r="W4" s="490"/>
      <c r="X4" s="491"/>
      <c r="Y4" s="25" t="s">
        <v>49</v>
      </c>
      <c r="Z4" s="482"/>
      <c r="AA4" s="483"/>
      <c r="AD4" s="85">
        <v>0</v>
      </c>
      <c r="AE4" s="478" t="s">
        <v>167</v>
      </c>
      <c r="AF4" s="478"/>
      <c r="AG4" s="478"/>
    </row>
    <row r="5" spans="1:44" ht="15.75" thickBot="1" x14ac:dyDescent="0.3">
      <c r="A5" s="435"/>
      <c r="B5" s="424"/>
      <c r="C5" s="424"/>
      <c r="D5" s="424"/>
      <c r="E5" s="424"/>
      <c r="F5" s="424"/>
      <c r="G5" s="432"/>
      <c r="H5" s="496" t="s">
        <v>1975</v>
      </c>
      <c r="I5" s="497"/>
      <c r="J5" s="497"/>
      <c r="K5" s="497"/>
      <c r="L5" s="497"/>
      <c r="M5" s="497"/>
      <c r="N5" s="497"/>
      <c r="O5" s="497"/>
      <c r="P5" s="497"/>
      <c r="Q5" s="497"/>
      <c r="R5" s="497"/>
      <c r="S5" s="497"/>
      <c r="T5" s="497"/>
      <c r="U5" s="497"/>
      <c r="V5" s="497"/>
      <c r="W5" s="497"/>
      <c r="X5" s="498"/>
      <c r="Y5" s="96" t="s">
        <v>42</v>
      </c>
      <c r="Z5" s="480" t="s">
        <v>1981</v>
      </c>
      <c r="AA5" s="481"/>
      <c r="AD5" s="83">
        <v>0</v>
      </c>
      <c r="AE5" s="478" t="s">
        <v>168</v>
      </c>
      <c r="AF5" s="478"/>
      <c r="AG5" s="478"/>
    </row>
    <row r="6" spans="1:44" x14ac:dyDescent="0.25">
      <c r="A6" s="499" t="s">
        <v>42</v>
      </c>
      <c r="B6" s="502" t="s">
        <v>43</v>
      </c>
      <c r="C6" s="505" t="s">
        <v>42</v>
      </c>
      <c r="D6" s="506"/>
      <c r="E6" s="506"/>
      <c r="F6" s="506"/>
      <c r="G6" s="507"/>
      <c r="H6" s="484"/>
      <c r="I6" s="447"/>
      <c r="J6" s="447"/>
      <c r="K6" s="447"/>
      <c r="L6" s="447"/>
      <c r="M6" s="447"/>
      <c r="N6" s="447"/>
      <c r="O6" s="447"/>
      <c r="P6" s="447"/>
      <c r="Q6" s="447"/>
      <c r="R6" s="447"/>
      <c r="S6" s="485"/>
      <c r="T6" s="508" t="s">
        <v>50</v>
      </c>
      <c r="U6" s="511" t="s">
        <v>51</v>
      </c>
      <c r="V6" s="529" t="s">
        <v>52</v>
      </c>
      <c r="W6" s="532" t="s">
        <v>53</v>
      </c>
      <c r="X6" s="534" t="s">
        <v>55</v>
      </c>
      <c r="Y6" s="535"/>
      <c r="Z6" s="492" t="s">
        <v>45</v>
      </c>
      <c r="AA6" s="493"/>
    </row>
    <row r="7" spans="1:44" ht="15" customHeight="1" x14ac:dyDescent="0.25">
      <c r="A7" s="500"/>
      <c r="B7" s="503"/>
      <c r="C7" s="540" t="s">
        <v>44</v>
      </c>
      <c r="D7" s="541"/>
      <c r="E7" s="541"/>
      <c r="F7" s="541"/>
      <c r="G7" s="542"/>
      <c r="H7" s="536" t="s">
        <v>59</v>
      </c>
      <c r="I7" s="450"/>
      <c r="J7" s="450"/>
      <c r="K7" s="450"/>
      <c r="L7" s="450"/>
      <c r="M7" s="450"/>
      <c r="N7" s="450"/>
      <c r="O7" s="450"/>
      <c r="P7" s="450"/>
      <c r="Q7" s="450"/>
      <c r="R7" s="450"/>
      <c r="S7" s="537"/>
      <c r="T7" s="509"/>
      <c r="U7" s="512"/>
      <c r="V7" s="530"/>
      <c r="W7" s="533"/>
      <c r="X7" s="521" t="s">
        <v>56</v>
      </c>
      <c r="Y7" s="522"/>
      <c r="Z7" s="494"/>
      <c r="AA7" s="495"/>
      <c r="AB7" s="479" t="s">
        <v>54</v>
      </c>
      <c r="AC7" s="437"/>
      <c r="AD7" s="437"/>
      <c r="AE7" s="437"/>
      <c r="AF7" s="437"/>
      <c r="AG7" s="437"/>
      <c r="AH7" s="437"/>
      <c r="AI7" s="437"/>
      <c r="AJ7" s="437"/>
      <c r="AK7" s="437"/>
      <c r="AQ7" s="437" t="s">
        <v>184</v>
      </c>
      <c r="AR7" s="437"/>
    </row>
    <row r="8" spans="1:44" x14ac:dyDescent="0.25">
      <c r="A8" s="501"/>
      <c r="B8" s="504"/>
      <c r="C8" s="517" t="s">
        <v>43</v>
      </c>
      <c r="D8" s="518"/>
      <c r="E8" s="518"/>
      <c r="F8" s="518"/>
      <c r="G8" s="519"/>
      <c r="H8" s="455"/>
      <c r="I8" s="456"/>
      <c r="J8" s="456"/>
      <c r="K8" s="456"/>
      <c r="L8" s="456"/>
      <c r="M8" s="456"/>
      <c r="N8" s="456"/>
      <c r="O8" s="456"/>
      <c r="P8" s="456"/>
      <c r="Q8" s="456"/>
      <c r="R8" s="456"/>
      <c r="S8" s="520"/>
      <c r="T8" s="510"/>
      <c r="U8" s="513"/>
      <c r="V8" s="531"/>
      <c r="W8" s="26" t="s">
        <v>54</v>
      </c>
      <c r="X8" s="26" t="s">
        <v>57</v>
      </c>
      <c r="Y8" s="27" t="s">
        <v>58</v>
      </c>
      <c r="Z8" s="26" t="s">
        <v>46</v>
      </c>
      <c r="AA8" s="28" t="s">
        <v>47</v>
      </c>
      <c r="AB8" s="536" t="s">
        <v>82</v>
      </c>
      <c r="AC8" s="450"/>
      <c r="AD8" s="437" t="s">
        <v>127</v>
      </c>
      <c r="AE8" s="437"/>
      <c r="AF8" s="437" t="s">
        <v>128</v>
      </c>
      <c r="AG8" s="437"/>
      <c r="AH8" s="437" t="s">
        <v>129</v>
      </c>
      <c r="AI8" s="437"/>
      <c r="AJ8" s="437" t="s">
        <v>130</v>
      </c>
      <c r="AK8" s="437"/>
      <c r="AL8" s="437" t="s">
        <v>126</v>
      </c>
      <c r="AM8" s="437"/>
      <c r="AN8" s="437"/>
      <c r="AO8" s="437"/>
      <c r="AQ8" s="91" t="s">
        <v>182</v>
      </c>
      <c r="AR8" s="91" t="s">
        <v>30</v>
      </c>
    </row>
    <row r="9" spans="1:44" x14ac:dyDescent="0.25">
      <c r="C9" s="467">
        <v>767</v>
      </c>
      <c r="D9" s="467"/>
      <c r="E9" s="467"/>
      <c r="F9" s="467"/>
      <c r="G9" s="467"/>
      <c r="H9" s="467" t="s">
        <v>132</v>
      </c>
      <c r="I9" s="467"/>
      <c r="J9" s="467"/>
      <c r="K9" s="467"/>
      <c r="L9" s="467"/>
      <c r="M9" s="467"/>
      <c r="N9" s="467"/>
      <c r="O9" s="467"/>
      <c r="P9" s="467"/>
      <c r="Q9" s="467"/>
      <c r="R9" s="467"/>
      <c r="S9" s="467"/>
      <c r="T9" s="467"/>
      <c r="U9" s="467"/>
      <c r="W9" s="68"/>
      <c r="X9" s="68"/>
      <c r="Y9" s="68"/>
      <c r="AR9" s="104">
        <v>15</v>
      </c>
    </row>
    <row r="10" spans="1:44" s="23" customFormat="1" x14ac:dyDescent="0.25">
      <c r="C10" s="22"/>
      <c r="D10" s="22"/>
      <c r="E10" s="22"/>
      <c r="F10" s="22"/>
      <c r="G10" s="22"/>
      <c r="W10" s="68"/>
      <c r="X10" s="68"/>
      <c r="Y10" s="68"/>
    </row>
    <row r="11" spans="1:44" s="160" customFormat="1" x14ac:dyDescent="0.25">
      <c r="A11" s="437">
        <v>1</v>
      </c>
      <c r="B11" s="437"/>
      <c r="C11" s="523" t="s">
        <v>1982</v>
      </c>
      <c r="D11" s="523"/>
      <c r="E11" s="523"/>
      <c r="F11" s="523"/>
      <c r="G11" s="523"/>
      <c r="H11" s="539" t="s">
        <v>1983</v>
      </c>
      <c r="I11" s="539"/>
      <c r="J11" s="539"/>
      <c r="K11" s="539"/>
      <c r="L11" s="539"/>
      <c r="M11" s="539"/>
      <c r="N11" s="539"/>
      <c r="O11" s="539"/>
      <c r="P11" s="539"/>
      <c r="Q11" s="539"/>
      <c r="R11" s="539"/>
      <c r="S11" s="539"/>
      <c r="T11" s="539"/>
      <c r="U11" s="539"/>
      <c r="V11" s="337"/>
      <c r="W11" s="68"/>
      <c r="X11" s="68"/>
      <c r="Y11" s="68"/>
    </row>
    <row r="12" spans="1:44" x14ac:dyDescent="0.25">
      <c r="A12" s="163"/>
      <c r="B12" s="163"/>
      <c r="C12" s="437"/>
      <c r="D12" s="437"/>
      <c r="E12" s="437"/>
      <c r="F12" s="437"/>
      <c r="G12" s="437"/>
      <c r="H12" s="524" t="s">
        <v>1984</v>
      </c>
      <c r="I12" s="524"/>
      <c r="J12" s="524"/>
      <c r="K12" s="524"/>
      <c r="L12" s="524"/>
      <c r="M12" s="524"/>
      <c r="N12" s="524"/>
      <c r="O12" s="524"/>
      <c r="P12" s="524"/>
      <c r="Q12" s="524"/>
      <c r="R12" s="524"/>
      <c r="S12" s="524"/>
      <c r="T12" s="524"/>
      <c r="U12" s="524"/>
      <c r="V12" s="1"/>
      <c r="W12" s="68"/>
      <c r="X12" s="68"/>
      <c r="Y12" s="68"/>
      <c r="AC12" s="6"/>
      <c r="AE12" s="79"/>
      <c r="AG12" s="6"/>
      <c r="AI12" s="79"/>
      <c r="AK12" s="79"/>
      <c r="AM12" s="32"/>
      <c r="AO12" s="83"/>
      <c r="AR12" s="102"/>
    </row>
    <row r="13" spans="1:44" x14ac:dyDescent="0.25">
      <c r="A13" s="334"/>
      <c r="B13" s="334"/>
      <c r="C13" s="437"/>
      <c r="D13" s="437"/>
      <c r="E13" s="437"/>
      <c r="F13" s="437"/>
      <c r="G13" s="437"/>
      <c r="H13" s="524" t="s">
        <v>1985</v>
      </c>
      <c r="I13" s="524"/>
      <c r="J13" s="524"/>
      <c r="K13" s="524"/>
      <c r="L13" s="524"/>
      <c r="M13" s="524"/>
      <c r="N13" s="524"/>
      <c r="O13" s="524"/>
      <c r="P13" s="524"/>
      <c r="Q13" s="524"/>
      <c r="R13" s="524"/>
      <c r="S13" s="524"/>
      <c r="T13" s="524"/>
      <c r="U13" s="524"/>
      <c r="V13" s="1"/>
      <c r="W13" s="68"/>
      <c r="X13" s="68"/>
      <c r="Y13" s="68"/>
      <c r="AC13" s="65"/>
      <c r="AD13" s="69"/>
      <c r="AE13" s="80"/>
      <c r="AF13" s="69"/>
      <c r="AG13" s="65"/>
      <c r="AH13" s="69"/>
      <c r="AI13" s="80"/>
      <c r="AJ13" s="69"/>
      <c r="AK13" s="80"/>
      <c r="AM13" s="67"/>
      <c r="AN13" s="69"/>
      <c r="AO13" s="82"/>
      <c r="AR13" s="93"/>
    </row>
    <row r="14" spans="1:44" s="125" customFormat="1" x14ac:dyDescent="0.25">
      <c r="A14" s="334"/>
      <c r="B14" s="334"/>
      <c r="C14" s="334"/>
      <c r="D14" s="334"/>
      <c r="E14" s="334"/>
      <c r="F14" s="334"/>
      <c r="G14" s="334"/>
      <c r="H14" s="469" t="s">
        <v>1986</v>
      </c>
      <c r="I14" s="469"/>
      <c r="J14" s="469"/>
      <c r="K14" s="469"/>
      <c r="L14" s="469"/>
      <c r="M14" s="469"/>
      <c r="N14" s="469"/>
      <c r="O14" s="469"/>
      <c r="P14" s="469"/>
      <c r="Q14" s="469"/>
      <c r="R14" s="469"/>
      <c r="S14" s="469"/>
      <c r="T14" s="469"/>
      <c r="U14" s="469"/>
      <c r="V14" s="1"/>
      <c r="W14" s="68"/>
      <c r="X14" s="68"/>
      <c r="Y14" s="68"/>
      <c r="AC14" s="120"/>
      <c r="AD14" s="69"/>
      <c r="AE14" s="120"/>
      <c r="AF14" s="69"/>
      <c r="AG14" s="120"/>
      <c r="AH14" s="69"/>
      <c r="AI14" s="120"/>
      <c r="AJ14" s="69"/>
      <c r="AK14" s="120"/>
      <c r="AM14" s="67"/>
      <c r="AN14" s="69"/>
      <c r="AO14" s="120"/>
      <c r="AR14" s="120"/>
    </row>
    <row r="15" spans="1:44" s="207" customFormat="1" x14ac:dyDescent="0.25">
      <c r="A15" s="334"/>
      <c r="B15" s="334"/>
      <c r="C15" s="334"/>
      <c r="D15" s="334"/>
      <c r="E15" s="334"/>
      <c r="F15" s="334"/>
      <c r="G15" s="334"/>
      <c r="H15" s="469" t="s">
        <v>1987</v>
      </c>
      <c r="I15" s="469"/>
      <c r="J15" s="469"/>
      <c r="K15" s="469"/>
      <c r="L15" s="469"/>
      <c r="M15" s="469"/>
      <c r="N15" s="469"/>
      <c r="O15" s="469"/>
      <c r="P15" s="469"/>
      <c r="Q15" s="469"/>
      <c r="R15" s="469"/>
      <c r="S15" s="469"/>
      <c r="T15" s="469"/>
      <c r="U15" s="469"/>
      <c r="V15" s="1"/>
      <c r="W15" s="68"/>
      <c r="X15" s="68"/>
      <c r="Y15" s="68"/>
      <c r="AC15" s="202"/>
      <c r="AD15" s="69"/>
      <c r="AE15" s="202"/>
      <c r="AF15" s="69"/>
      <c r="AG15" s="202"/>
      <c r="AH15" s="69"/>
      <c r="AI15" s="202"/>
      <c r="AJ15" s="69"/>
      <c r="AK15" s="202"/>
      <c r="AM15" s="67"/>
      <c r="AN15" s="69"/>
      <c r="AO15" s="202"/>
      <c r="AR15" s="202"/>
    </row>
    <row r="16" spans="1:44" s="125" customFormat="1" x14ac:dyDescent="0.25">
      <c r="A16" s="334"/>
      <c r="B16" s="334"/>
      <c r="C16" s="334"/>
      <c r="D16" s="334"/>
      <c r="E16" s="334"/>
      <c r="F16" s="334"/>
      <c r="G16" s="334"/>
      <c r="H16" s="469" t="s">
        <v>1988</v>
      </c>
      <c r="I16" s="469"/>
      <c r="J16" s="469"/>
      <c r="K16" s="469"/>
      <c r="L16" s="469"/>
      <c r="M16" s="469"/>
      <c r="N16" s="469"/>
      <c r="O16" s="469"/>
      <c r="P16" s="469"/>
      <c r="Q16" s="469"/>
      <c r="R16" s="469"/>
      <c r="S16" s="469"/>
      <c r="T16" s="469"/>
      <c r="U16" s="469"/>
      <c r="V16" s="1"/>
      <c r="W16" s="68"/>
      <c r="X16" s="68"/>
      <c r="Y16" s="68"/>
      <c r="Z16" s="207"/>
      <c r="AA16" s="207"/>
      <c r="AB16" s="207"/>
      <c r="AC16" s="120"/>
      <c r="AD16" s="69"/>
      <c r="AE16" s="120"/>
      <c r="AF16" s="69"/>
      <c r="AG16" s="120"/>
      <c r="AH16" s="69"/>
      <c r="AI16" s="120"/>
      <c r="AJ16" s="69"/>
      <c r="AK16" s="120"/>
      <c r="AM16" s="67"/>
      <c r="AN16" s="69"/>
      <c r="AO16" s="120"/>
      <c r="AR16" s="120"/>
    </row>
    <row r="17" spans="1:44" s="178" customFormat="1" x14ac:dyDescent="0.25">
      <c r="A17" s="332"/>
      <c r="B17" s="332"/>
      <c r="C17" s="211"/>
      <c r="D17" s="211"/>
      <c r="E17" s="211"/>
      <c r="F17" s="211"/>
      <c r="G17" s="211"/>
      <c r="H17" s="477" t="s">
        <v>1989</v>
      </c>
      <c r="I17" s="477"/>
      <c r="J17" s="477"/>
      <c r="K17" s="477"/>
      <c r="L17" s="477"/>
      <c r="M17" s="477"/>
      <c r="N17" s="477"/>
      <c r="O17" s="477"/>
      <c r="P17" s="477"/>
      <c r="Q17" s="477"/>
      <c r="R17" s="477"/>
      <c r="S17" s="477"/>
      <c r="T17" s="477"/>
      <c r="U17" s="477"/>
      <c r="V17" s="332"/>
      <c r="W17" s="222"/>
      <c r="X17" s="222"/>
      <c r="Y17" s="68"/>
      <c r="Z17" s="207"/>
      <c r="AA17" s="207"/>
      <c r="AB17" s="202"/>
      <c r="AC17" s="69"/>
      <c r="AD17" s="176"/>
      <c r="AE17" s="69"/>
      <c r="AF17" s="176"/>
      <c r="AG17" s="69"/>
      <c r="AH17" s="176"/>
      <c r="AI17" s="69"/>
      <c r="AJ17" s="176"/>
      <c r="AL17" s="67"/>
      <c r="AM17" s="69"/>
      <c r="AN17" s="176"/>
      <c r="AQ17" s="176"/>
    </row>
    <row r="18" spans="1:44" s="207" customFormat="1" x14ac:dyDescent="0.25">
      <c r="A18" s="332"/>
      <c r="B18" s="332"/>
      <c r="C18" s="211"/>
      <c r="D18" s="211"/>
      <c r="E18" s="211"/>
      <c r="F18" s="211"/>
      <c r="G18" s="211"/>
      <c r="H18" s="477" t="s">
        <v>1990</v>
      </c>
      <c r="I18" s="477"/>
      <c r="J18" s="477"/>
      <c r="K18" s="477"/>
      <c r="L18" s="477"/>
      <c r="M18" s="477"/>
      <c r="N18" s="477"/>
      <c r="O18" s="477"/>
      <c r="P18" s="477"/>
      <c r="Q18" s="477"/>
      <c r="R18" s="477"/>
      <c r="S18" s="477"/>
      <c r="T18" s="477"/>
      <c r="U18" s="477"/>
      <c r="V18" s="48"/>
      <c r="W18" s="41"/>
      <c r="X18" s="211"/>
      <c r="Y18" s="68"/>
      <c r="AC18" s="202"/>
      <c r="AD18" s="69"/>
      <c r="AE18" s="202"/>
      <c r="AF18" s="69"/>
      <c r="AG18" s="202"/>
      <c r="AH18" s="69"/>
      <c r="AI18" s="202"/>
      <c r="AJ18" s="69"/>
      <c r="AK18" s="202"/>
      <c r="AM18" s="67"/>
      <c r="AN18" s="69"/>
      <c r="AO18" s="202"/>
      <c r="AR18" s="202"/>
    </row>
    <row r="19" spans="1:44" s="207" customFormat="1" x14ac:dyDescent="0.25">
      <c r="A19" s="332"/>
      <c r="B19" s="332"/>
      <c r="C19" s="211"/>
      <c r="D19" s="211"/>
      <c r="E19" s="211"/>
      <c r="F19" s="211"/>
      <c r="G19" s="211"/>
      <c r="H19" s="477" t="s">
        <v>1991</v>
      </c>
      <c r="I19" s="477"/>
      <c r="J19" s="477"/>
      <c r="K19" s="477"/>
      <c r="L19" s="477"/>
      <c r="M19" s="477"/>
      <c r="N19" s="477"/>
      <c r="O19" s="477"/>
      <c r="P19" s="477"/>
      <c r="Q19" s="477"/>
      <c r="R19" s="477"/>
      <c r="S19" s="477"/>
      <c r="T19" s="477"/>
      <c r="U19" s="477"/>
      <c r="V19" s="41"/>
      <c r="W19" s="222"/>
      <c r="X19" s="222"/>
      <c r="Y19" s="68"/>
      <c r="AC19" s="202"/>
      <c r="AD19" s="69"/>
      <c r="AE19" s="202"/>
      <c r="AF19" s="69"/>
      <c r="AG19" s="202"/>
      <c r="AH19" s="69"/>
      <c r="AI19" s="202"/>
      <c r="AJ19" s="69"/>
      <c r="AK19" s="202"/>
      <c r="AM19" s="67"/>
      <c r="AN19" s="69"/>
      <c r="AO19" s="202"/>
      <c r="AR19" s="202"/>
    </row>
    <row r="20" spans="1:44" s="207" customFormat="1" x14ac:dyDescent="0.25">
      <c r="A20" s="332"/>
      <c r="B20" s="332"/>
      <c r="C20" s="211"/>
      <c r="D20" s="211"/>
      <c r="E20" s="211"/>
      <c r="F20" s="211"/>
      <c r="G20" s="211"/>
      <c r="H20" s="477" t="s">
        <v>1992</v>
      </c>
      <c r="I20" s="477"/>
      <c r="J20" s="477"/>
      <c r="K20" s="477"/>
      <c r="L20" s="477"/>
      <c r="M20" s="477"/>
      <c r="N20" s="477"/>
      <c r="O20" s="477"/>
      <c r="P20" s="477"/>
      <c r="Q20" s="477"/>
      <c r="R20" s="477"/>
      <c r="S20" s="477"/>
      <c r="T20" s="477"/>
      <c r="U20" s="477"/>
      <c r="V20" s="41"/>
      <c r="W20" s="222"/>
      <c r="X20" s="222"/>
      <c r="Y20" s="68"/>
      <c r="AC20" s="202"/>
      <c r="AD20" s="69"/>
      <c r="AE20" s="202"/>
      <c r="AF20" s="69"/>
      <c r="AG20" s="202"/>
      <c r="AH20" s="69"/>
      <c r="AI20" s="202"/>
      <c r="AJ20" s="69"/>
      <c r="AK20" s="202"/>
      <c r="AM20" s="67"/>
      <c r="AN20" s="69"/>
      <c r="AO20" s="202"/>
      <c r="AR20" s="202"/>
    </row>
    <row r="21" spans="1:44" s="178" customFormat="1" x14ac:dyDescent="0.25">
      <c r="A21" s="332"/>
      <c r="B21" s="332"/>
      <c r="C21" s="211"/>
      <c r="D21" s="211"/>
      <c r="E21" s="211"/>
      <c r="F21" s="211"/>
      <c r="G21" s="211"/>
      <c r="H21" s="331"/>
      <c r="I21" s="331"/>
      <c r="J21" s="331"/>
      <c r="K21" s="331"/>
      <c r="L21" s="331"/>
      <c r="M21" s="331"/>
      <c r="N21" s="331"/>
      <c r="O21" s="331"/>
      <c r="P21" s="331"/>
      <c r="Q21" s="331"/>
      <c r="R21" s="331"/>
      <c r="S21" s="331"/>
      <c r="T21" s="331"/>
      <c r="U21" s="331"/>
      <c r="V21" s="41"/>
      <c r="W21" s="222"/>
      <c r="X21" s="222"/>
      <c r="Y21" s="68"/>
      <c r="Z21" s="207"/>
      <c r="AA21" s="207"/>
      <c r="AB21" s="207"/>
      <c r="AC21" s="176"/>
      <c r="AD21" s="69"/>
      <c r="AE21" s="176"/>
      <c r="AF21" s="69"/>
      <c r="AG21" s="176"/>
      <c r="AH21" s="69"/>
      <c r="AI21" s="176"/>
      <c r="AJ21" s="69"/>
      <c r="AK21" s="176"/>
      <c r="AM21" s="67"/>
      <c r="AN21" s="69"/>
      <c r="AO21" s="176"/>
      <c r="AR21" s="176"/>
    </row>
    <row r="22" spans="1:44" s="178" customFormat="1" x14ac:dyDescent="0.25">
      <c r="A22" s="1"/>
      <c r="B22" s="1"/>
      <c r="C22" s="437" t="s">
        <v>1993</v>
      </c>
      <c r="D22" s="437"/>
      <c r="E22" s="437"/>
      <c r="F22" s="437"/>
      <c r="G22" s="437"/>
      <c r="H22" s="469" t="s">
        <v>1994</v>
      </c>
      <c r="I22" s="469"/>
      <c r="J22" s="469"/>
      <c r="K22" s="469"/>
      <c r="L22" s="469"/>
      <c r="M22" s="469"/>
      <c r="N22" s="469"/>
      <c r="O22" s="469"/>
      <c r="P22" s="469"/>
      <c r="Q22" s="469"/>
      <c r="R22" s="469"/>
      <c r="S22" s="469"/>
      <c r="T22" s="469"/>
      <c r="U22" s="469"/>
      <c r="V22" s="1"/>
      <c r="W22" s="338"/>
      <c r="X22" s="338"/>
      <c r="Y22" s="68"/>
      <c r="Z22" s="207"/>
      <c r="AA22" s="207"/>
      <c r="AB22" s="207"/>
      <c r="AC22" s="176"/>
      <c r="AD22" s="69"/>
      <c r="AE22" s="176"/>
      <c r="AF22" s="69"/>
      <c r="AG22" s="176"/>
      <c r="AH22" s="69"/>
      <c r="AI22" s="176"/>
      <c r="AJ22" s="69"/>
      <c r="AK22" s="176"/>
      <c r="AM22" s="67"/>
      <c r="AN22" s="69"/>
      <c r="AO22" s="176"/>
      <c r="AR22" s="176"/>
    </row>
    <row r="23" spans="1:44" s="178" customFormat="1" x14ac:dyDescent="0.25">
      <c r="A23" s="1"/>
      <c r="B23" s="1"/>
      <c r="C23" s="326"/>
      <c r="D23" s="326"/>
      <c r="E23" s="326"/>
      <c r="F23" s="326"/>
      <c r="G23" s="326"/>
      <c r="H23" s="330"/>
      <c r="I23" s="330"/>
      <c r="J23" s="330"/>
      <c r="K23" s="330"/>
      <c r="L23" s="330"/>
      <c r="M23" s="330"/>
      <c r="N23" s="330"/>
      <c r="O23" s="330"/>
      <c r="P23" s="330"/>
      <c r="Q23" s="330"/>
      <c r="R23" s="330"/>
      <c r="S23" s="330"/>
      <c r="T23" s="330"/>
      <c r="U23" s="330"/>
      <c r="V23" s="1"/>
      <c r="W23" s="338"/>
      <c r="X23" s="338"/>
      <c r="Y23" s="68"/>
      <c r="Z23" s="207"/>
      <c r="AA23" s="207"/>
      <c r="AB23" s="207"/>
      <c r="AC23" s="176"/>
      <c r="AD23" s="69"/>
      <c r="AE23" s="176"/>
      <c r="AF23" s="69"/>
      <c r="AG23" s="176"/>
      <c r="AH23" s="69"/>
      <c r="AI23" s="176"/>
      <c r="AJ23" s="69"/>
      <c r="AK23" s="176"/>
      <c r="AM23" s="67"/>
      <c r="AN23" s="69"/>
      <c r="AO23" s="176"/>
      <c r="AR23" s="176"/>
    </row>
    <row r="24" spans="1:44" s="178" customFormat="1" x14ac:dyDescent="0.25">
      <c r="A24" s="334"/>
      <c r="B24" s="334"/>
      <c r="C24" s="437" t="s">
        <v>1995</v>
      </c>
      <c r="D24" s="437"/>
      <c r="E24" s="437"/>
      <c r="F24" s="437"/>
      <c r="G24" s="437"/>
      <c r="H24" s="469" t="s">
        <v>1996</v>
      </c>
      <c r="I24" s="469"/>
      <c r="J24" s="469"/>
      <c r="K24" s="469"/>
      <c r="L24" s="469"/>
      <c r="M24" s="469"/>
      <c r="N24" s="469"/>
      <c r="O24" s="469"/>
      <c r="P24" s="469"/>
      <c r="Q24" s="469"/>
      <c r="R24" s="469"/>
      <c r="S24" s="469"/>
      <c r="T24" s="469"/>
      <c r="U24" s="469"/>
      <c r="V24" s="469"/>
      <c r="W24" s="68"/>
      <c r="X24" s="68"/>
      <c r="Y24" s="68"/>
      <c r="Z24" s="207"/>
      <c r="AA24" s="207"/>
      <c r="AB24" s="207"/>
      <c r="AC24" s="176"/>
      <c r="AD24" s="69"/>
      <c r="AE24" s="176"/>
      <c r="AF24" s="69"/>
      <c r="AG24" s="176"/>
      <c r="AH24" s="69"/>
      <c r="AI24" s="176"/>
      <c r="AJ24" s="69"/>
      <c r="AK24" s="176"/>
      <c r="AM24" s="67"/>
      <c r="AN24" s="69"/>
      <c r="AO24" s="176"/>
      <c r="AR24" s="176"/>
    </row>
    <row r="25" spans="1:44" s="125" customFormat="1" x14ac:dyDescent="0.25">
      <c r="A25" s="334"/>
      <c r="B25" s="334"/>
      <c r="C25" s="326"/>
      <c r="D25" s="326"/>
      <c r="E25" s="326"/>
      <c r="F25" s="326"/>
      <c r="G25" s="326"/>
      <c r="H25" s="330"/>
      <c r="I25" s="330"/>
      <c r="J25" s="330"/>
      <c r="K25" s="330"/>
      <c r="L25" s="330"/>
      <c r="M25" s="330"/>
      <c r="N25" s="330"/>
      <c r="O25" s="330"/>
      <c r="P25" s="330"/>
      <c r="Q25" s="330"/>
      <c r="R25" s="330"/>
      <c r="S25" s="330"/>
      <c r="T25" s="330"/>
      <c r="U25" s="330"/>
      <c r="V25" s="330"/>
      <c r="W25" s="68"/>
      <c r="X25" s="68"/>
      <c r="Y25" s="68"/>
      <c r="Z25" s="207"/>
      <c r="AA25" s="207"/>
      <c r="AB25" s="207"/>
      <c r="AC25" s="120"/>
      <c r="AD25" s="69"/>
      <c r="AE25" s="120"/>
      <c r="AF25" s="69"/>
      <c r="AG25" s="120"/>
      <c r="AH25" s="69"/>
      <c r="AI25" s="120"/>
      <c r="AJ25" s="69"/>
      <c r="AK25" s="120"/>
      <c r="AM25" s="67"/>
      <c r="AN25" s="69"/>
      <c r="AO25" s="120"/>
      <c r="AR25" s="120"/>
    </row>
    <row r="26" spans="1:44" s="178" customFormat="1" x14ac:dyDescent="0.25">
      <c r="A26" s="1"/>
      <c r="B26" s="1"/>
      <c r="C26" s="211"/>
      <c r="D26" s="211"/>
      <c r="E26" s="211"/>
      <c r="F26" s="211"/>
      <c r="G26" s="211"/>
      <c r="H26" s="469" t="s">
        <v>1997</v>
      </c>
      <c r="I26" s="469"/>
      <c r="J26" s="469"/>
      <c r="K26" s="469"/>
      <c r="L26" s="469"/>
      <c r="M26" s="469"/>
      <c r="N26" s="469"/>
      <c r="O26" s="469"/>
      <c r="P26" s="469"/>
      <c r="Q26" s="469"/>
      <c r="R26" s="469"/>
      <c r="S26" s="469"/>
      <c r="T26" s="437" t="s">
        <v>81</v>
      </c>
      <c r="U26" s="437"/>
      <c r="V26" s="334">
        <v>2</v>
      </c>
      <c r="W26" s="68">
        <v>0</v>
      </c>
      <c r="X26" s="68">
        <f>V26*W26</f>
        <v>0</v>
      </c>
      <c r="Y26" s="68"/>
      <c r="Z26" s="207"/>
      <c r="AA26" s="207"/>
      <c r="AB26" s="207"/>
      <c r="AC26" s="176"/>
      <c r="AD26" s="69"/>
      <c r="AE26" s="176"/>
      <c r="AF26" s="69"/>
      <c r="AG26" s="176"/>
      <c r="AH26" s="69"/>
      <c r="AI26" s="176"/>
      <c r="AJ26" s="69"/>
      <c r="AK26" s="176"/>
      <c r="AM26" s="67"/>
      <c r="AN26" s="69"/>
      <c r="AO26" s="176"/>
      <c r="AR26" s="176"/>
    </row>
    <row r="27" spans="1:44" s="125" customFormat="1" x14ac:dyDescent="0.25">
      <c r="A27" s="333"/>
      <c r="B27" s="333"/>
      <c r="C27" s="333"/>
      <c r="D27" s="333"/>
      <c r="E27" s="333"/>
      <c r="F27" s="333"/>
      <c r="G27" s="333"/>
      <c r="H27" s="545" t="s">
        <v>1282</v>
      </c>
      <c r="I27" s="545"/>
      <c r="J27" s="545"/>
      <c r="K27" s="545"/>
      <c r="L27" s="545"/>
      <c r="M27" s="545"/>
      <c r="N27" s="545"/>
      <c r="O27" s="545"/>
      <c r="P27" s="545"/>
      <c r="Q27" s="545"/>
      <c r="R27" s="545"/>
      <c r="S27" s="545"/>
      <c r="T27" s="161"/>
      <c r="U27" s="161"/>
      <c r="V27" s="225"/>
      <c r="W27" s="224"/>
      <c r="X27" s="340"/>
      <c r="Y27" s="72"/>
      <c r="Z27" s="333"/>
      <c r="AA27" s="333"/>
      <c r="AB27" s="207"/>
      <c r="AC27" s="120"/>
      <c r="AD27" s="69"/>
      <c r="AE27" s="120"/>
      <c r="AF27" s="69"/>
      <c r="AG27" s="120"/>
      <c r="AH27" s="69"/>
      <c r="AI27" s="120"/>
      <c r="AJ27" s="69"/>
      <c r="AK27" s="120"/>
      <c r="AM27" s="67"/>
      <c r="AN27" s="69"/>
      <c r="AO27" s="120"/>
      <c r="AR27" s="120"/>
    </row>
    <row r="28" spans="1:44" s="178" customFormat="1" x14ac:dyDescent="0.25">
      <c r="A28" s="207"/>
      <c r="B28" s="207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207"/>
      <c r="W28" s="217"/>
      <c r="X28" s="68"/>
      <c r="Y28" s="68"/>
      <c r="Z28" s="207"/>
      <c r="AA28" s="207"/>
      <c r="AB28" s="207"/>
      <c r="AC28" s="176"/>
      <c r="AD28" s="69"/>
      <c r="AE28" s="176"/>
      <c r="AF28" s="69"/>
      <c r="AG28" s="176"/>
      <c r="AH28" s="69"/>
      <c r="AI28" s="176"/>
      <c r="AJ28" s="69"/>
      <c r="AK28" s="176"/>
      <c r="AM28" s="67"/>
      <c r="AN28" s="69"/>
      <c r="AO28" s="176"/>
      <c r="AR28" s="176"/>
    </row>
    <row r="29" spans="1:44" s="332" customFormat="1" x14ac:dyDescent="0.25">
      <c r="A29" s="437">
        <v>2</v>
      </c>
      <c r="B29" s="437"/>
      <c r="C29" s="523" t="s">
        <v>1998</v>
      </c>
      <c r="D29" s="523"/>
      <c r="E29" s="523"/>
      <c r="F29" s="523"/>
      <c r="G29" s="523"/>
      <c r="H29" s="539" t="s">
        <v>1999</v>
      </c>
      <c r="I29" s="539"/>
      <c r="J29" s="539"/>
      <c r="K29" s="539"/>
      <c r="L29" s="539"/>
      <c r="M29" s="539"/>
      <c r="N29" s="539"/>
      <c r="O29" s="539"/>
      <c r="P29" s="539"/>
      <c r="Q29" s="539"/>
      <c r="R29" s="539"/>
      <c r="S29" s="539"/>
      <c r="T29" s="539"/>
      <c r="U29" s="539"/>
      <c r="V29" s="337"/>
      <c r="W29" s="68"/>
      <c r="X29" s="68"/>
      <c r="Y29" s="68"/>
      <c r="Z29" s="334"/>
      <c r="AA29" s="334"/>
      <c r="AC29" s="186"/>
      <c r="AD29" s="341"/>
      <c r="AE29" s="186"/>
      <c r="AF29" s="341"/>
      <c r="AG29" s="186"/>
      <c r="AH29" s="341"/>
      <c r="AI29" s="186"/>
      <c r="AJ29" s="341"/>
      <c r="AK29" s="186"/>
      <c r="AM29" s="342"/>
      <c r="AN29" s="341"/>
      <c r="AO29" s="186"/>
      <c r="AR29" s="186"/>
    </row>
    <row r="30" spans="1:44" s="332" customFormat="1" x14ac:dyDescent="0.25">
      <c r="A30" s="163"/>
      <c r="B30" s="163"/>
      <c r="C30" s="437" t="s">
        <v>2000</v>
      </c>
      <c r="D30" s="437"/>
      <c r="E30" s="437"/>
      <c r="F30" s="437"/>
      <c r="G30" s="437"/>
      <c r="H30" s="550" t="s">
        <v>2001</v>
      </c>
      <c r="I30" s="550"/>
      <c r="J30" s="550"/>
      <c r="K30" s="550"/>
      <c r="L30" s="550"/>
      <c r="M30" s="550"/>
      <c r="N30" s="550"/>
      <c r="O30" s="550"/>
      <c r="P30" s="550"/>
      <c r="Q30" s="550"/>
      <c r="R30" s="550"/>
      <c r="S30" s="550"/>
      <c r="T30" s="550"/>
      <c r="U30" s="550"/>
      <c r="V30" s="1"/>
      <c r="W30" s="68"/>
      <c r="X30" s="68"/>
      <c r="Y30" s="68"/>
      <c r="Z30" s="334"/>
      <c r="AA30" s="334"/>
      <c r="AC30" s="186"/>
      <c r="AD30" s="341"/>
      <c r="AE30" s="186"/>
      <c r="AF30" s="341"/>
      <c r="AG30" s="186"/>
      <c r="AH30" s="341"/>
      <c r="AI30" s="186"/>
      <c r="AJ30" s="341"/>
      <c r="AK30" s="186"/>
      <c r="AM30" s="342"/>
      <c r="AN30" s="341"/>
      <c r="AO30" s="186"/>
      <c r="AR30" s="186"/>
    </row>
    <row r="31" spans="1:44" s="332" customFormat="1" x14ac:dyDescent="0.25">
      <c r="A31" s="334"/>
      <c r="B31" s="334"/>
      <c r="C31" s="437" t="s">
        <v>2002</v>
      </c>
      <c r="D31" s="437"/>
      <c r="E31" s="437"/>
      <c r="F31" s="437"/>
      <c r="G31" s="437"/>
      <c r="H31" s="524" t="s">
        <v>2003</v>
      </c>
      <c r="I31" s="524"/>
      <c r="J31" s="524"/>
      <c r="K31" s="524"/>
      <c r="L31" s="524"/>
      <c r="M31" s="524"/>
      <c r="N31" s="524"/>
      <c r="O31" s="524"/>
      <c r="P31" s="524"/>
      <c r="Q31" s="524"/>
      <c r="R31" s="524"/>
      <c r="S31" s="524"/>
      <c r="T31" s="524"/>
      <c r="U31" s="524"/>
      <c r="V31" s="1"/>
      <c r="W31" s="68"/>
      <c r="X31" s="68"/>
      <c r="Y31" s="68"/>
      <c r="Z31" s="334"/>
      <c r="AA31" s="334"/>
      <c r="AC31" s="186"/>
      <c r="AD31" s="341"/>
      <c r="AE31" s="186"/>
      <c r="AF31" s="341"/>
      <c r="AG31" s="186"/>
      <c r="AH31" s="341"/>
      <c r="AI31" s="186"/>
      <c r="AJ31" s="341"/>
      <c r="AK31" s="186"/>
      <c r="AM31" s="342"/>
      <c r="AN31" s="341"/>
      <c r="AO31" s="186"/>
      <c r="AR31" s="186"/>
    </row>
    <row r="32" spans="1:44" s="332" customFormat="1" x14ac:dyDescent="0.25">
      <c r="A32" s="334"/>
      <c r="B32" s="334"/>
      <c r="C32" s="334"/>
      <c r="D32" s="334"/>
      <c r="E32" s="334"/>
      <c r="F32" s="334"/>
      <c r="G32" s="334"/>
      <c r="H32" s="469" t="s">
        <v>2004</v>
      </c>
      <c r="I32" s="469"/>
      <c r="J32" s="469"/>
      <c r="K32" s="469"/>
      <c r="L32" s="469"/>
      <c r="M32" s="469"/>
      <c r="N32" s="469"/>
      <c r="O32" s="469"/>
      <c r="P32" s="469"/>
      <c r="Q32" s="469"/>
      <c r="R32" s="469"/>
      <c r="S32" s="469"/>
      <c r="T32" s="469"/>
      <c r="U32" s="469"/>
      <c r="V32" s="1"/>
      <c r="W32" s="68"/>
      <c r="X32" s="68"/>
      <c r="Y32" s="68"/>
      <c r="Z32" s="334"/>
      <c r="AA32" s="334"/>
      <c r="AC32" s="186"/>
      <c r="AD32" s="341"/>
      <c r="AE32" s="186"/>
      <c r="AF32" s="341"/>
      <c r="AG32" s="186"/>
      <c r="AH32" s="341"/>
      <c r="AI32" s="186"/>
      <c r="AJ32" s="341"/>
      <c r="AK32" s="186"/>
      <c r="AM32" s="342"/>
      <c r="AN32" s="341"/>
      <c r="AO32" s="186"/>
      <c r="AR32" s="186"/>
    </row>
    <row r="33" spans="1:44" s="332" customFormat="1" x14ac:dyDescent="0.25">
      <c r="C33" s="211"/>
      <c r="D33" s="211"/>
      <c r="E33" s="211"/>
      <c r="F33" s="211"/>
      <c r="G33" s="211"/>
      <c r="H33" s="477" t="s">
        <v>2005</v>
      </c>
      <c r="I33" s="477"/>
      <c r="J33" s="477"/>
      <c r="K33" s="477"/>
      <c r="L33" s="477"/>
      <c r="M33" s="477"/>
      <c r="N33" s="477"/>
      <c r="O33" s="477"/>
      <c r="P33" s="477"/>
      <c r="Q33" s="477"/>
      <c r="R33" s="477"/>
      <c r="S33" s="477"/>
      <c r="T33" s="450" t="s">
        <v>81</v>
      </c>
      <c r="U33" s="450"/>
      <c r="V33" s="211">
        <v>3</v>
      </c>
      <c r="W33" s="222">
        <v>0</v>
      </c>
      <c r="X33" s="68">
        <f>V33*W33</f>
        <v>0</v>
      </c>
      <c r="Y33" s="68"/>
      <c r="Z33" s="334"/>
      <c r="AA33" s="334"/>
      <c r="AC33" s="186"/>
      <c r="AD33" s="341"/>
      <c r="AE33" s="186"/>
      <c r="AF33" s="341"/>
      <c r="AG33" s="186"/>
      <c r="AH33" s="341"/>
      <c r="AI33" s="186"/>
      <c r="AJ33" s="341"/>
      <c r="AK33" s="186"/>
      <c r="AM33" s="342"/>
      <c r="AN33" s="341"/>
      <c r="AO33" s="186"/>
      <c r="AR33" s="186"/>
    </row>
    <row r="34" spans="1:44" s="332" customFormat="1" x14ac:dyDescent="0.25">
      <c r="C34" s="211"/>
      <c r="D34" s="211"/>
      <c r="E34" s="211"/>
      <c r="F34" s="211"/>
      <c r="G34" s="211"/>
      <c r="H34" s="477" t="s">
        <v>2006</v>
      </c>
      <c r="I34" s="477"/>
      <c r="J34" s="477"/>
      <c r="K34" s="477"/>
      <c r="L34" s="477"/>
      <c r="M34" s="477"/>
      <c r="N34" s="477"/>
      <c r="O34" s="477"/>
      <c r="P34" s="477"/>
      <c r="Q34" s="477"/>
      <c r="R34" s="477"/>
      <c r="S34" s="477"/>
      <c r="T34" s="450" t="s">
        <v>81</v>
      </c>
      <c r="U34" s="450"/>
      <c r="V34" s="211">
        <v>3</v>
      </c>
      <c r="W34" s="222">
        <v>0</v>
      </c>
      <c r="X34" s="68">
        <f>V34*W34</f>
        <v>0</v>
      </c>
      <c r="Y34" s="68"/>
      <c r="Z34" s="334"/>
      <c r="AA34" s="334"/>
      <c r="AC34" s="186"/>
      <c r="AD34" s="341"/>
      <c r="AE34" s="186"/>
      <c r="AF34" s="341"/>
      <c r="AG34" s="186"/>
      <c r="AH34" s="341"/>
      <c r="AI34" s="186"/>
      <c r="AJ34" s="341"/>
      <c r="AK34" s="186"/>
      <c r="AM34" s="342"/>
      <c r="AN34" s="341"/>
      <c r="AO34" s="186"/>
      <c r="AR34" s="186"/>
    </row>
    <row r="35" spans="1:44" s="332" customFormat="1" x14ac:dyDescent="0.25">
      <c r="C35" s="211"/>
      <c r="D35" s="211"/>
      <c r="E35" s="211"/>
      <c r="F35" s="211"/>
      <c r="G35" s="211"/>
      <c r="H35" s="331"/>
      <c r="I35" s="331"/>
      <c r="J35" s="331"/>
      <c r="K35" s="331"/>
      <c r="L35" s="331"/>
      <c r="M35" s="331"/>
      <c r="N35" s="331"/>
      <c r="O35" s="331"/>
      <c r="P35" s="331"/>
      <c r="Q35" s="331"/>
      <c r="R35" s="331"/>
      <c r="S35" s="331"/>
      <c r="T35" s="327"/>
      <c r="U35" s="327"/>
      <c r="V35" s="211"/>
      <c r="W35" s="222"/>
      <c r="X35" s="68"/>
      <c r="Y35" s="68"/>
      <c r="Z35" s="334"/>
      <c r="AA35" s="334"/>
      <c r="AC35" s="186"/>
      <c r="AD35" s="341"/>
      <c r="AE35" s="186"/>
      <c r="AF35" s="341"/>
      <c r="AG35" s="186"/>
      <c r="AH35" s="341"/>
      <c r="AI35" s="186"/>
      <c r="AJ35" s="341"/>
      <c r="AK35" s="186"/>
      <c r="AM35" s="342"/>
      <c r="AN35" s="341"/>
      <c r="AO35" s="186"/>
      <c r="AR35" s="186"/>
    </row>
    <row r="36" spans="1:44" s="332" customFormat="1" x14ac:dyDescent="0.25">
      <c r="C36" s="450" t="s">
        <v>2007</v>
      </c>
      <c r="D36" s="450"/>
      <c r="E36" s="450"/>
      <c r="F36" s="450"/>
      <c r="G36" s="450"/>
      <c r="H36" s="551" t="s">
        <v>2008</v>
      </c>
      <c r="I36" s="551"/>
      <c r="J36" s="551"/>
      <c r="K36" s="551"/>
      <c r="L36" s="551"/>
      <c r="M36" s="551"/>
      <c r="N36" s="551"/>
      <c r="O36" s="551"/>
      <c r="P36" s="551"/>
      <c r="Q36" s="551"/>
      <c r="R36" s="551"/>
      <c r="S36" s="551"/>
      <c r="T36" s="551"/>
      <c r="U36" s="551"/>
      <c r="V36" s="211"/>
      <c r="W36" s="222"/>
      <c r="X36" s="68"/>
      <c r="Y36" s="68"/>
      <c r="Z36" s="334"/>
      <c r="AA36" s="334"/>
      <c r="AC36" s="186"/>
      <c r="AD36" s="341"/>
      <c r="AE36" s="186"/>
      <c r="AF36" s="341"/>
      <c r="AG36" s="186"/>
      <c r="AH36" s="341"/>
      <c r="AI36" s="186"/>
      <c r="AJ36" s="341"/>
      <c r="AK36" s="186"/>
      <c r="AM36" s="342"/>
      <c r="AN36" s="341"/>
      <c r="AO36" s="186"/>
      <c r="AR36" s="186"/>
    </row>
    <row r="37" spans="1:44" s="332" customFormat="1" x14ac:dyDescent="0.25">
      <c r="A37" s="334"/>
      <c r="B37" s="437" t="s">
        <v>2009</v>
      </c>
      <c r="C37" s="437"/>
      <c r="D37" s="437"/>
      <c r="E37" s="437"/>
      <c r="F37" s="437"/>
      <c r="G37" s="437"/>
      <c r="H37" s="524" t="s">
        <v>527</v>
      </c>
      <c r="I37" s="469"/>
      <c r="J37" s="469"/>
      <c r="K37" s="469"/>
      <c r="L37" s="469"/>
      <c r="M37" s="469"/>
      <c r="N37" s="469"/>
      <c r="O37" s="469"/>
      <c r="P37" s="469"/>
      <c r="Q37" s="469"/>
      <c r="R37" s="469"/>
      <c r="S37" s="469"/>
      <c r="T37" s="469"/>
      <c r="U37" s="469"/>
      <c r="V37" s="335"/>
      <c r="W37" s="68"/>
      <c r="X37" s="68"/>
      <c r="Y37" s="68"/>
      <c r="Z37" s="334"/>
      <c r="AA37" s="334"/>
      <c r="AC37" s="186"/>
      <c r="AD37" s="341"/>
      <c r="AE37" s="186"/>
      <c r="AF37" s="341"/>
      <c r="AG37" s="186"/>
      <c r="AH37" s="341"/>
      <c r="AI37" s="186"/>
      <c r="AJ37" s="341"/>
      <c r="AK37" s="186"/>
      <c r="AM37" s="342"/>
      <c r="AN37" s="341"/>
      <c r="AO37" s="186"/>
      <c r="AR37" s="186"/>
    </row>
    <row r="38" spans="1:44" s="332" customFormat="1" x14ac:dyDescent="0.25">
      <c r="A38" s="211"/>
      <c r="B38" s="211"/>
      <c r="C38" s="211"/>
      <c r="D38" s="211"/>
      <c r="E38" s="211"/>
      <c r="F38" s="211"/>
      <c r="G38" s="211"/>
      <c r="H38" s="343"/>
      <c r="I38" s="343"/>
      <c r="J38" s="343"/>
      <c r="K38" s="343"/>
      <c r="L38" s="343"/>
      <c r="M38" s="343"/>
      <c r="N38" s="343"/>
      <c r="O38" s="343"/>
      <c r="P38" s="343"/>
      <c r="Q38" s="343"/>
      <c r="R38" s="343"/>
      <c r="S38" s="343"/>
      <c r="W38" s="222"/>
      <c r="X38" s="222"/>
      <c r="Y38" s="222"/>
    </row>
    <row r="39" spans="1:44" s="332" customFormat="1" x14ac:dyDescent="0.25">
      <c r="C39" s="450" t="s">
        <v>2010</v>
      </c>
      <c r="D39" s="450"/>
      <c r="E39" s="450"/>
      <c r="F39" s="450"/>
      <c r="G39" s="450"/>
      <c r="H39" s="551" t="s">
        <v>2011</v>
      </c>
      <c r="I39" s="551"/>
      <c r="J39" s="551"/>
      <c r="K39" s="551"/>
      <c r="L39" s="551"/>
      <c r="M39" s="551"/>
      <c r="N39" s="551"/>
      <c r="O39" s="551"/>
      <c r="P39" s="551"/>
      <c r="Q39" s="551"/>
      <c r="R39" s="551"/>
      <c r="S39" s="551"/>
      <c r="T39" s="211"/>
      <c r="U39" s="211"/>
      <c r="V39" s="211"/>
      <c r="W39" s="222"/>
      <c r="X39" s="68"/>
      <c r="Y39" s="68"/>
      <c r="Z39" s="334"/>
      <c r="AA39" s="334"/>
      <c r="AC39" s="186"/>
      <c r="AD39" s="341"/>
      <c r="AE39" s="186"/>
      <c r="AF39" s="341"/>
      <c r="AG39" s="186"/>
      <c r="AH39" s="341"/>
      <c r="AI39" s="186"/>
      <c r="AJ39" s="341"/>
      <c r="AK39" s="186"/>
      <c r="AM39" s="342"/>
      <c r="AN39" s="341"/>
      <c r="AO39" s="186"/>
      <c r="AR39" s="186"/>
    </row>
    <row r="40" spans="1:44" s="332" customFormat="1" x14ac:dyDescent="0.25">
      <c r="A40" s="334"/>
      <c r="B40" s="334"/>
      <c r="C40" s="437" t="s">
        <v>2012</v>
      </c>
      <c r="D40" s="437"/>
      <c r="E40" s="437"/>
      <c r="F40" s="437"/>
      <c r="G40" s="437"/>
      <c r="H40" s="524"/>
      <c r="I40" s="469"/>
      <c r="J40" s="469"/>
      <c r="K40" s="469"/>
      <c r="L40" s="469"/>
      <c r="M40" s="469"/>
      <c r="N40" s="469"/>
      <c r="O40" s="469"/>
      <c r="P40" s="469"/>
      <c r="Q40" s="469"/>
      <c r="R40" s="469"/>
      <c r="S40" s="469"/>
      <c r="T40" s="469"/>
      <c r="U40" s="469"/>
      <c r="V40" s="335"/>
      <c r="W40" s="68"/>
      <c r="X40" s="68"/>
      <c r="Y40" s="68"/>
      <c r="Z40" s="334"/>
      <c r="AA40" s="334"/>
      <c r="AC40" s="186"/>
      <c r="AD40" s="341"/>
      <c r="AE40" s="186"/>
      <c r="AF40" s="341"/>
      <c r="AG40" s="186"/>
      <c r="AH40" s="341"/>
      <c r="AI40" s="186"/>
      <c r="AJ40" s="341"/>
      <c r="AK40" s="186"/>
      <c r="AM40" s="342"/>
      <c r="AN40" s="341"/>
      <c r="AO40" s="186"/>
      <c r="AR40" s="186"/>
    </row>
    <row r="41" spans="1:44" s="332" customFormat="1" x14ac:dyDescent="0.25">
      <c r="A41" s="334"/>
      <c r="B41" s="334"/>
      <c r="C41" s="326"/>
      <c r="D41" s="326"/>
      <c r="E41" s="326"/>
      <c r="F41" s="326"/>
      <c r="G41" s="326"/>
      <c r="H41" s="336"/>
      <c r="I41" s="330"/>
      <c r="J41" s="330"/>
      <c r="K41" s="330"/>
      <c r="L41" s="330"/>
      <c r="M41" s="330"/>
      <c r="N41" s="330"/>
      <c r="O41" s="330"/>
      <c r="P41" s="330"/>
      <c r="Q41" s="330"/>
      <c r="R41" s="330"/>
      <c r="S41" s="330"/>
      <c r="T41" s="330"/>
      <c r="U41" s="330"/>
      <c r="V41" s="335"/>
      <c r="W41" s="68"/>
      <c r="X41" s="68"/>
      <c r="Y41" s="68"/>
      <c r="Z41" s="334"/>
      <c r="AA41" s="334"/>
      <c r="AC41" s="186"/>
      <c r="AD41" s="341"/>
      <c r="AE41" s="186"/>
      <c r="AF41" s="341"/>
      <c r="AG41" s="186"/>
      <c r="AH41" s="341"/>
      <c r="AI41" s="186"/>
      <c r="AJ41" s="341"/>
      <c r="AK41" s="186"/>
      <c r="AM41" s="342"/>
      <c r="AN41" s="341"/>
      <c r="AO41" s="186"/>
      <c r="AR41" s="186"/>
    </row>
    <row r="42" spans="1:44" s="332" customFormat="1" x14ac:dyDescent="0.25">
      <c r="A42" s="334"/>
      <c r="B42" s="334"/>
      <c r="C42" s="437" t="s">
        <v>2013</v>
      </c>
      <c r="D42" s="437"/>
      <c r="E42" s="437"/>
      <c r="F42" s="437"/>
      <c r="G42" s="437"/>
      <c r="H42" s="524" t="s">
        <v>2014</v>
      </c>
      <c r="I42" s="524"/>
      <c r="J42" s="524"/>
      <c r="K42" s="524"/>
      <c r="L42" s="524"/>
      <c r="M42" s="524"/>
      <c r="N42" s="524"/>
      <c r="O42" s="524"/>
      <c r="P42" s="524"/>
      <c r="Q42" s="524"/>
      <c r="R42" s="524"/>
      <c r="S42" s="524"/>
      <c r="T42" s="330"/>
      <c r="U42" s="330"/>
      <c r="V42" s="335"/>
      <c r="W42" s="68"/>
      <c r="X42" s="68"/>
      <c r="Y42" s="68"/>
      <c r="Z42" s="334"/>
      <c r="AA42" s="334"/>
      <c r="AC42" s="186"/>
      <c r="AD42" s="341"/>
      <c r="AE42" s="186"/>
      <c r="AF42" s="341"/>
      <c r="AG42" s="186"/>
      <c r="AH42" s="341"/>
      <c r="AI42" s="186"/>
      <c r="AJ42" s="341"/>
      <c r="AK42" s="186"/>
      <c r="AM42" s="342"/>
      <c r="AN42" s="341"/>
      <c r="AO42" s="186"/>
      <c r="AR42" s="186"/>
    </row>
    <row r="43" spans="1:44" s="332" customFormat="1" x14ac:dyDescent="0.25">
      <c r="A43" s="334"/>
      <c r="B43" s="334"/>
      <c r="C43" s="326"/>
      <c r="D43" s="326"/>
      <c r="E43" s="326"/>
      <c r="F43" s="326"/>
      <c r="G43" s="326"/>
      <c r="H43" s="524" t="s">
        <v>2015</v>
      </c>
      <c r="I43" s="524"/>
      <c r="J43" s="524"/>
      <c r="K43" s="524"/>
      <c r="L43" s="524"/>
      <c r="M43" s="524"/>
      <c r="N43" s="524"/>
      <c r="O43" s="524"/>
      <c r="P43" s="524"/>
      <c r="Q43" s="524"/>
      <c r="R43" s="524"/>
      <c r="S43" s="524"/>
      <c r="T43" s="330"/>
      <c r="U43" s="330"/>
      <c r="V43" s="335"/>
      <c r="W43" s="68"/>
      <c r="X43" s="68"/>
      <c r="Y43" s="68"/>
      <c r="Z43" s="334"/>
      <c r="AA43" s="334"/>
      <c r="AC43" s="186"/>
      <c r="AD43" s="341"/>
      <c r="AE43" s="186"/>
      <c r="AF43" s="341"/>
      <c r="AG43" s="186"/>
      <c r="AH43" s="341"/>
      <c r="AI43" s="186"/>
      <c r="AJ43" s="341"/>
      <c r="AK43" s="186"/>
      <c r="AM43" s="342"/>
      <c r="AN43" s="341"/>
      <c r="AO43" s="186"/>
      <c r="AR43" s="186"/>
    </row>
    <row r="44" spans="1:44" s="332" customFormat="1" x14ac:dyDescent="0.25">
      <c r="A44" s="334"/>
      <c r="B44" s="334"/>
      <c r="C44" s="326"/>
      <c r="D44" s="326"/>
      <c r="E44" s="326"/>
      <c r="F44" s="326"/>
      <c r="G44" s="326"/>
      <c r="H44" s="524" t="s">
        <v>2016</v>
      </c>
      <c r="I44" s="524"/>
      <c r="J44" s="524"/>
      <c r="K44" s="524"/>
      <c r="L44" s="524"/>
      <c r="M44" s="524"/>
      <c r="N44" s="524"/>
      <c r="O44" s="524"/>
      <c r="P44" s="524"/>
      <c r="Q44" s="524"/>
      <c r="R44" s="524"/>
      <c r="S44" s="524"/>
      <c r="T44" s="330"/>
      <c r="U44" s="330"/>
      <c r="V44" s="335"/>
      <c r="W44" s="68"/>
      <c r="X44" s="68"/>
      <c r="Y44" s="68"/>
      <c r="Z44" s="334"/>
      <c r="AA44" s="334"/>
      <c r="AC44" s="186"/>
      <c r="AD44" s="341"/>
      <c r="AE44" s="186"/>
      <c r="AF44" s="341"/>
      <c r="AG44" s="186"/>
      <c r="AH44" s="341"/>
      <c r="AI44" s="186"/>
      <c r="AJ44" s="341"/>
      <c r="AK44" s="186"/>
      <c r="AM44" s="342"/>
      <c r="AN44" s="341"/>
      <c r="AO44" s="186"/>
      <c r="AR44" s="186"/>
    </row>
    <row r="45" spans="1:44" s="332" customFormat="1" x14ac:dyDescent="0.25">
      <c r="A45" s="334"/>
      <c r="B45" s="334"/>
      <c r="C45" s="326"/>
      <c r="D45" s="326"/>
      <c r="E45" s="326"/>
      <c r="F45" s="326"/>
      <c r="G45" s="326"/>
      <c r="H45" s="524" t="s">
        <v>2017</v>
      </c>
      <c r="I45" s="524"/>
      <c r="J45" s="524"/>
      <c r="K45" s="524"/>
      <c r="L45" s="524"/>
      <c r="M45" s="524"/>
      <c r="N45" s="524"/>
      <c r="O45" s="524"/>
      <c r="P45" s="524"/>
      <c r="Q45" s="524"/>
      <c r="R45" s="524"/>
      <c r="S45" s="524"/>
      <c r="T45" s="330"/>
      <c r="U45" s="330"/>
      <c r="V45" s="335"/>
      <c r="W45" s="68"/>
      <c r="X45" s="68"/>
      <c r="Y45" s="68"/>
      <c r="Z45" s="334"/>
      <c r="AA45" s="334"/>
      <c r="AC45" s="186"/>
      <c r="AD45" s="341"/>
      <c r="AE45" s="186"/>
      <c r="AF45" s="341"/>
      <c r="AG45" s="186"/>
      <c r="AH45" s="341"/>
      <c r="AI45" s="186"/>
      <c r="AJ45" s="341"/>
      <c r="AK45" s="186"/>
      <c r="AM45" s="342"/>
      <c r="AN45" s="341"/>
      <c r="AO45" s="186"/>
      <c r="AR45" s="186"/>
    </row>
    <row r="46" spans="1:44" s="332" customFormat="1" x14ac:dyDescent="0.25">
      <c r="A46" s="334"/>
      <c r="B46" s="334"/>
      <c r="C46" s="326"/>
      <c r="D46" s="326"/>
      <c r="E46" s="326"/>
      <c r="F46" s="326"/>
      <c r="G46" s="326"/>
      <c r="H46" s="336"/>
      <c r="I46" s="336"/>
      <c r="J46" s="336"/>
      <c r="K46" s="336"/>
      <c r="L46" s="336"/>
      <c r="M46" s="336"/>
      <c r="N46" s="336"/>
      <c r="O46" s="336"/>
      <c r="P46" s="336"/>
      <c r="Q46" s="336"/>
      <c r="R46" s="336"/>
      <c r="S46" s="336"/>
      <c r="T46" s="330"/>
      <c r="U46" s="330"/>
      <c r="V46" s="335"/>
      <c r="W46" s="68"/>
      <c r="X46" s="68"/>
      <c r="Y46" s="68"/>
      <c r="Z46" s="334"/>
      <c r="AA46" s="334"/>
      <c r="AC46" s="186"/>
      <c r="AD46" s="341"/>
      <c r="AE46" s="186"/>
      <c r="AF46" s="341"/>
      <c r="AG46" s="186"/>
      <c r="AH46" s="341"/>
      <c r="AI46" s="186"/>
      <c r="AJ46" s="341"/>
      <c r="AK46" s="186"/>
      <c r="AM46" s="342"/>
      <c r="AN46" s="341"/>
      <c r="AO46" s="186"/>
      <c r="AR46" s="186"/>
    </row>
    <row r="47" spans="1:44" s="334" customFormat="1" x14ac:dyDescent="0.25">
      <c r="A47" s="1"/>
      <c r="B47" s="1"/>
      <c r="C47" s="437" t="s">
        <v>1993</v>
      </c>
      <c r="D47" s="437"/>
      <c r="E47" s="437"/>
      <c r="F47" s="437"/>
      <c r="G47" s="437"/>
      <c r="H47" s="469" t="s">
        <v>2018</v>
      </c>
      <c r="I47" s="469"/>
      <c r="J47" s="469"/>
      <c r="K47" s="469"/>
      <c r="L47" s="469"/>
      <c r="M47" s="469"/>
      <c r="N47" s="469"/>
      <c r="O47" s="469"/>
      <c r="P47" s="469"/>
      <c r="Q47" s="469"/>
      <c r="R47" s="469"/>
      <c r="S47" s="469"/>
      <c r="T47" s="1"/>
      <c r="U47" s="1"/>
      <c r="V47" s="1"/>
      <c r="W47" s="338"/>
      <c r="X47" s="338"/>
      <c r="Y47" s="68"/>
      <c r="AC47" s="325"/>
      <c r="AD47" s="69"/>
      <c r="AE47" s="325"/>
      <c r="AF47" s="69"/>
      <c r="AG47" s="325"/>
      <c r="AH47" s="69"/>
      <c r="AI47" s="325"/>
      <c r="AJ47" s="69"/>
      <c r="AK47" s="325"/>
      <c r="AM47" s="67"/>
      <c r="AN47" s="69"/>
      <c r="AO47" s="325"/>
      <c r="AR47" s="325"/>
    </row>
    <row r="48" spans="1:44" s="94" customFormat="1" x14ac:dyDescent="0.25">
      <c r="A48" s="332"/>
      <c r="B48" s="332"/>
      <c r="C48" s="332"/>
      <c r="D48" s="332"/>
      <c r="E48" s="332"/>
      <c r="F48" s="332"/>
      <c r="G48" s="332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72"/>
      <c r="X48" s="72"/>
      <c r="Y48" s="72"/>
      <c r="Z48" s="95"/>
      <c r="AA48" s="95"/>
      <c r="AC48" s="93"/>
      <c r="AD48" s="69"/>
      <c r="AE48" s="93"/>
      <c r="AF48" s="69"/>
      <c r="AG48" s="93"/>
      <c r="AH48" s="69"/>
      <c r="AI48" s="93"/>
      <c r="AJ48" s="69"/>
      <c r="AK48" s="93"/>
      <c r="AM48" s="67"/>
      <c r="AN48" s="69"/>
      <c r="AR48" s="93"/>
    </row>
    <row r="49" spans="1:44" s="94" customFormat="1" x14ac:dyDescent="0.25">
      <c r="H49" s="467" t="s">
        <v>183</v>
      </c>
      <c r="I49" s="467"/>
      <c r="J49" s="467"/>
      <c r="K49" s="467"/>
      <c r="L49" s="467"/>
      <c r="M49" s="467"/>
      <c r="N49" s="467"/>
      <c r="O49" s="467"/>
      <c r="P49" s="467"/>
      <c r="W49" s="68"/>
      <c r="X49" s="68">
        <f>SUM(X9:X48)</f>
        <v>0</v>
      </c>
      <c r="Y49" s="68">
        <f>SUM(Y9:Y48)</f>
        <v>0</v>
      </c>
      <c r="AA49" s="94">
        <f>SUM(AA9:AA48)</f>
        <v>0</v>
      </c>
      <c r="AC49" s="93"/>
      <c r="AD49" s="69"/>
      <c r="AE49" s="93"/>
      <c r="AF49" s="69"/>
      <c r="AG49" s="93"/>
      <c r="AH49" s="69"/>
      <c r="AI49" s="93"/>
      <c r="AJ49" s="69"/>
      <c r="AK49" s="93"/>
      <c r="AM49" s="67"/>
      <c r="AN49" s="69"/>
      <c r="AR49" s="93"/>
    </row>
    <row r="50" spans="1:44" x14ac:dyDescent="0.25">
      <c r="W50" s="68"/>
      <c r="X50" s="68"/>
      <c r="Y50" s="68"/>
    </row>
    <row r="51" spans="1:44" s="94" customFormat="1" ht="15.75" thickBot="1" x14ac:dyDescent="0.3">
      <c r="A51" s="525" t="s">
        <v>38</v>
      </c>
      <c r="B51" s="525"/>
      <c r="C51" s="525"/>
      <c r="D51" s="525"/>
      <c r="E51" s="525"/>
      <c r="F51" s="525"/>
      <c r="G51" s="525"/>
      <c r="H51" s="525"/>
      <c r="I51" s="525"/>
      <c r="J51" s="525"/>
      <c r="K51" s="525"/>
      <c r="L51" s="525"/>
      <c r="M51" s="525"/>
      <c r="N51" s="525"/>
      <c r="O51" s="525"/>
      <c r="P51" s="525"/>
      <c r="Q51" s="525"/>
      <c r="R51" s="525"/>
      <c r="S51" s="525"/>
      <c r="T51" s="525"/>
      <c r="Z51" s="91" t="s">
        <v>41</v>
      </c>
      <c r="AA51" s="91">
        <f>AA1+1</f>
        <v>3</v>
      </c>
    </row>
    <row r="52" spans="1:44" s="94" customFormat="1" x14ac:dyDescent="0.25">
      <c r="A52" s="528" t="s">
        <v>39</v>
      </c>
      <c r="B52" s="506"/>
      <c r="C52" s="506"/>
      <c r="D52" s="506"/>
      <c r="E52" s="506"/>
      <c r="F52" s="506"/>
      <c r="G52" s="507"/>
      <c r="H52" s="484" t="s">
        <v>1972</v>
      </c>
      <c r="I52" s="447"/>
      <c r="J52" s="447"/>
      <c r="K52" s="447"/>
      <c r="L52" s="447"/>
      <c r="M52" s="447"/>
      <c r="N52" s="447"/>
      <c r="O52" s="447"/>
      <c r="P52" s="447"/>
      <c r="Q52" s="447"/>
      <c r="R52" s="447"/>
      <c r="S52" s="447"/>
      <c r="T52" s="447"/>
      <c r="U52" s="447"/>
      <c r="V52" s="447"/>
      <c r="W52" s="447"/>
      <c r="X52" s="485"/>
      <c r="Y52" s="328" t="s">
        <v>48</v>
      </c>
      <c r="Z52" s="452"/>
      <c r="AA52" s="454"/>
    </row>
    <row r="53" spans="1:44" s="94" customFormat="1" x14ac:dyDescent="0.25">
      <c r="A53" s="538"/>
      <c r="B53" s="518"/>
      <c r="C53" s="518"/>
      <c r="D53" s="518"/>
      <c r="E53" s="518"/>
      <c r="F53" s="518"/>
      <c r="G53" s="519"/>
      <c r="H53" s="486" t="s">
        <v>1973</v>
      </c>
      <c r="I53" s="487"/>
      <c r="J53" s="487"/>
      <c r="K53" s="487"/>
      <c r="L53" s="487"/>
      <c r="M53" s="487"/>
      <c r="N53" s="487"/>
      <c r="O53" s="487"/>
      <c r="P53" s="487"/>
      <c r="Q53" s="487"/>
      <c r="R53" s="487"/>
      <c r="S53" s="487"/>
      <c r="T53" s="487"/>
      <c r="U53" s="487"/>
      <c r="V53" s="487"/>
      <c r="W53" s="487"/>
      <c r="X53" s="488"/>
      <c r="Y53" s="24" t="s">
        <v>42</v>
      </c>
      <c r="Z53" s="526" t="s">
        <v>1980</v>
      </c>
      <c r="AA53" s="527"/>
    </row>
    <row r="54" spans="1:44" s="94" customFormat="1" x14ac:dyDescent="0.25">
      <c r="A54" s="514" t="s">
        <v>40</v>
      </c>
      <c r="B54" s="515"/>
      <c r="C54" s="515"/>
      <c r="D54" s="515"/>
      <c r="E54" s="515"/>
      <c r="F54" s="515"/>
      <c r="G54" s="516"/>
      <c r="H54" s="489" t="s">
        <v>1974</v>
      </c>
      <c r="I54" s="490"/>
      <c r="J54" s="490"/>
      <c r="K54" s="490"/>
      <c r="L54" s="490"/>
      <c r="M54" s="490"/>
      <c r="N54" s="490"/>
      <c r="O54" s="490"/>
      <c r="P54" s="490"/>
      <c r="Q54" s="490"/>
      <c r="R54" s="490"/>
      <c r="S54" s="490"/>
      <c r="T54" s="490"/>
      <c r="U54" s="490"/>
      <c r="V54" s="490"/>
      <c r="W54" s="490"/>
      <c r="X54" s="491"/>
      <c r="Y54" s="25" t="s">
        <v>49</v>
      </c>
      <c r="Z54" s="482"/>
      <c r="AA54" s="483"/>
    </row>
    <row r="55" spans="1:44" s="94" customFormat="1" ht="15.75" thickBot="1" x14ac:dyDescent="0.3">
      <c r="A55" s="435"/>
      <c r="B55" s="424"/>
      <c r="C55" s="424"/>
      <c r="D55" s="424"/>
      <c r="E55" s="424"/>
      <c r="F55" s="424"/>
      <c r="G55" s="432"/>
      <c r="H55" s="496" t="s">
        <v>1975</v>
      </c>
      <c r="I55" s="497"/>
      <c r="J55" s="497"/>
      <c r="K55" s="497"/>
      <c r="L55" s="497"/>
      <c r="M55" s="497"/>
      <c r="N55" s="497"/>
      <c r="O55" s="497"/>
      <c r="P55" s="497"/>
      <c r="Q55" s="497"/>
      <c r="R55" s="497"/>
      <c r="S55" s="497"/>
      <c r="T55" s="497"/>
      <c r="U55" s="497"/>
      <c r="V55" s="497"/>
      <c r="W55" s="497"/>
      <c r="X55" s="498"/>
      <c r="Y55" s="96" t="s">
        <v>42</v>
      </c>
      <c r="Z55" s="480" t="s">
        <v>1981</v>
      </c>
      <c r="AA55" s="481"/>
    </row>
    <row r="56" spans="1:44" s="94" customFormat="1" x14ac:dyDescent="0.25">
      <c r="A56" s="499" t="s">
        <v>42</v>
      </c>
      <c r="B56" s="502" t="s">
        <v>43</v>
      </c>
      <c r="C56" s="505" t="s">
        <v>42</v>
      </c>
      <c r="D56" s="506"/>
      <c r="E56" s="506"/>
      <c r="F56" s="506"/>
      <c r="G56" s="507"/>
      <c r="H56" s="484"/>
      <c r="I56" s="447"/>
      <c r="J56" s="447"/>
      <c r="K56" s="447"/>
      <c r="L56" s="447"/>
      <c r="M56" s="447"/>
      <c r="N56" s="447"/>
      <c r="O56" s="447"/>
      <c r="P56" s="447"/>
      <c r="Q56" s="447"/>
      <c r="R56" s="447"/>
      <c r="S56" s="485"/>
      <c r="T56" s="508" t="s">
        <v>50</v>
      </c>
      <c r="U56" s="511" t="s">
        <v>51</v>
      </c>
      <c r="V56" s="529" t="s">
        <v>52</v>
      </c>
      <c r="W56" s="532" t="s">
        <v>53</v>
      </c>
      <c r="X56" s="534" t="s">
        <v>55</v>
      </c>
      <c r="Y56" s="535"/>
      <c r="Z56" s="492" t="s">
        <v>45</v>
      </c>
      <c r="AA56" s="493"/>
    </row>
    <row r="57" spans="1:44" s="94" customFormat="1" ht="15.75" x14ac:dyDescent="0.25">
      <c r="A57" s="500"/>
      <c r="B57" s="503"/>
      <c r="C57" s="540" t="s">
        <v>44</v>
      </c>
      <c r="D57" s="541"/>
      <c r="E57" s="541"/>
      <c r="F57" s="541"/>
      <c r="G57" s="542"/>
      <c r="H57" s="536" t="s">
        <v>59</v>
      </c>
      <c r="I57" s="450"/>
      <c r="J57" s="450"/>
      <c r="K57" s="450"/>
      <c r="L57" s="450"/>
      <c r="M57" s="450"/>
      <c r="N57" s="450"/>
      <c r="O57" s="450"/>
      <c r="P57" s="450"/>
      <c r="Q57" s="450"/>
      <c r="R57" s="450"/>
      <c r="S57" s="537"/>
      <c r="T57" s="509"/>
      <c r="U57" s="512"/>
      <c r="V57" s="530"/>
      <c r="W57" s="533"/>
      <c r="X57" s="521" t="s">
        <v>56</v>
      </c>
      <c r="Y57" s="522"/>
      <c r="Z57" s="494"/>
      <c r="AA57" s="495"/>
      <c r="AB57" s="479" t="s">
        <v>54</v>
      </c>
      <c r="AC57" s="437"/>
      <c r="AD57" s="437"/>
      <c r="AE57" s="437"/>
      <c r="AF57" s="437"/>
      <c r="AG57" s="437"/>
      <c r="AH57" s="437"/>
      <c r="AI57" s="437"/>
      <c r="AJ57" s="437"/>
      <c r="AK57" s="437"/>
      <c r="AL57" s="106"/>
      <c r="AM57" s="106"/>
      <c r="AN57" s="106"/>
      <c r="AO57" s="106"/>
      <c r="AP57" s="106"/>
      <c r="AQ57" s="437" t="s">
        <v>184</v>
      </c>
      <c r="AR57" s="437"/>
    </row>
    <row r="58" spans="1:44" s="94" customFormat="1" x14ac:dyDescent="0.25">
      <c r="A58" s="501"/>
      <c r="B58" s="504"/>
      <c r="C58" s="517" t="s">
        <v>43</v>
      </c>
      <c r="D58" s="518"/>
      <c r="E58" s="518"/>
      <c r="F58" s="518"/>
      <c r="G58" s="519"/>
      <c r="H58" s="455"/>
      <c r="I58" s="456"/>
      <c r="J58" s="456"/>
      <c r="K58" s="456"/>
      <c r="L58" s="456"/>
      <c r="M58" s="456"/>
      <c r="N58" s="456"/>
      <c r="O58" s="456"/>
      <c r="P58" s="456"/>
      <c r="Q58" s="456"/>
      <c r="R58" s="456"/>
      <c r="S58" s="520"/>
      <c r="T58" s="510"/>
      <c r="U58" s="513"/>
      <c r="V58" s="531"/>
      <c r="W58" s="26" t="s">
        <v>54</v>
      </c>
      <c r="X58" s="26" t="s">
        <v>57</v>
      </c>
      <c r="Y58" s="27" t="s">
        <v>58</v>
      </c>
      <c r="Z58" s="26" t="s">
        <v>46</v>
      </c>
      <c r="AA58" s="28" t="s">
        <v>47</v>
      </c>
      <c r="AB58" s="536" t="s">
        <v>82</v>
      </c>
      <c r="AC58" s="450"/>
      <c r="AD58" s="437" t="s">
        <v>127</v>
      </c>
      <c r="AE58" s="437"/>
      <c r="AF58" s="437" t="s">
        <v>128</v>
      </c>
      <c r="AG58" s="437"/>
      <c r="AH58" s="437" t="s">
        <v>129</v>
      </c>
      <c r="AI58" s="437"/>
      <c r="AJ58" s="437" t="s">
        <v>130</v>
      </c>
      <c r="AK58" s="437"/>
      <c r="AL58" s="437" t="s">
        <v>126</v>
      </c>
      <c r="AM58" s="437"/>
      <c r="AN58" s="437"/>
      <c r="AO58" s="437"/>
      <c r="AP58" s="106"/>
      <c r="AQ58" s="105" t="s">
        <v>182</v>
      </c>
      <c r="AR58" s="105" t="s">
        <v>30</v>
      </c>
    </row>
    <row r="59" spans="1:44" x14ac:dyDescent="0.25">
      <c r="A59" s="94"/>
      <c r="B59" s="94"/>
      <c r="C59" s="103"/>
      <c r="D59" s="103"/>
      <c r="E59" s="103"/>
      <c r="F59" s="103"/>
      <c r="G59" s="103"/>
      <c r="H59" s="544" t="s">
        <v>185</v>
      </c>
      <c r="I59" s="544"/>
      <c r="J59" s="544"/>
      <c r="K59" s="544"/>
      <c r="L59" s="544"/>
      <c r="M59" s="544"/>
      <c r="N59" s="544"/>
      <c r="O59" s="544"/>
      <c r="P59" s="544"/>
      <c r="Q59" s="544"/>
      <c r="R59" s="544"/>
      <c r="S59" s="544"/>
      <c r="T59" s="467">
        <f>AA1</f>
        <v>2</v>
      </c>
      <c r="U59" s="467"/>
      <c r="V59" s="94"/>
      <c r="W59" s="94"/>
      <c r="X59" s="68">
        <f>X49</f>
        <v>0</v>
      </c>
      <c r="Y59" s="68">
        <f>Y49</f>
        <v>0</v>
      </c>
      <c r="Z59" s="94"/>
      <c r="AA59" s="94">
        <f>AA49</f>
        <v>0</v>
      </c>
    </row>
    <row r="60" spans="1:44" s="94" customFormat="1" x14ac:dyDescent="0.25"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X60" s="68"/>
      <c r="Y60" s="68"/>
    </row>
    <row r="61" spans="1:44" s="332" customFormat="1" x14ac:dyDescent="0.25">
      <c r="A61" s="450">
        <v>3</v>
      </c>
      <c r="B61" s="450"/>
      <c r="C61" s="450" t="s">
        <v>2019</v>
      </c>
      <c r="D61" s="450"/>
      <c r="E61" s="450"/>
      <c r="F61" s="450"/>
      <c r="G61" s="450"/>
      <c r="H61" s="551" t="s">
        <v>2020</v>
      </c>
      <c r="I61" s="551"/>
      <c r="J61" s="551"/>
      <c r="K61" s="551"/>
      <c r="L61" s="551"/>
      <c r="M61" s="551"/>
      <c r="N61" s="551"/>
      <c r="O61" s="551"/>
      <c r="P61" s="551"/>
      <c r="Q61" s="551"/>
      <c r="R61" s="551"/>
      <c r="S61" s="551"/>
      <c r="T61" s="450" t="s">
        <v>81</v>
      </c>
      <c r="U61" s="450"/>
      <c r="V61" s="211">
        <f>V33+V34</f>
        <v>6</v>
      </c>
      <c r="W61" s="222">
        <v>0</v>
      </c>
      <c r="X61" s="68">
        <f>V61*W61</f>
        <v>0</v>
      </c>
      <c r="Y61" s="68"/>
      <c r="Z61" s="334"/>
      <c r="AA61" s="334"/>
      <c r="AC61" s="186"/>
      <c r="AD61" s="341"/>
      <c r="AE61" s="186"/>
      <c r="AF61" s="341"/>
      <c r="AG61" s="186"/>
      <c r="AH61" s="341"/>
      <c r="AI61" s="186"/>
      <c r="AJ61" s="341"/>
      <c r="AK61" s="186"/>
      <c r="AM61" s="342"/>
      <c r="AN61" s="341"/>
      <c r="AO61" s="186"/>
      <c r="AR61" s="186"/>
    </row>
    <row r="62" spans="1:44" s="332" customFormat="1" x14ac:dyDescent="0.25">
      <c r="C62" s="327"/>
      <c r="D62" s="327"/>
      <c r="E62" s="327"/>
      <c r="F62" s="327"/>
      <c r="G62" s="327"/>
      <c r="H62" s="551" t="s">
        <v>2021</v>
      </c>
      <c r="I62" s="551"/>
      <c r="J62" s="551"/>
      <c r="K62" s="551"/>
      <c r="L62" s="551"/>
      <c r="M62" s="551"/>
      <c r="N62" s="551"/>
      <c r="O62" s="551"/>
      <c r="P62" s="551"/>
      <c r="Q62" s="551"/>
      <c r="R62" s="551"/>
      <c r="S62" s="551"/>
      <c r="T62" s="327"/>
      <c r="U62" s="327"/>
      <c r="V62" s="211"/>
      <c r="W62" s="222"/>
      <c r="X62" s="68"/>
      <c r="Y62" s="68"/>
      <c r="Z62" s="334"/>
      <c r="AA62" s="334"/>
      <c r="AC62" s="186"/>
      <c r="AD62" s="341"/>
      <c r="AE62" s="186"/>
      <c r="AF62" s="341"/>
      <c r="AG62" s="186"/>
      <c r="AH62" s="341"/>
      <c r="AI62" s="186"/>
      <c r="AJ62" s="341"/>
      <c r="AK62" s="186"/>
      <c r="AM62" s="342"/>
      <c r="AN62" s="341"/>
      <c r="AO62" s="186"/>
      <c r="AR62" s="186"/>
    </row>
    <row r="63" spans="1:44" s="332" customFormat="1" x14ac:dyDescent="0.25">
      <c r="A63" s="334"/>
      <c r="B63" s="334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335"/>
      <c r="W63" s="217"/>
      <c r="X63" s="68"/>
      <c r="Y63" s="68"/>
      <c r="Z63" s="334"/>
      <c r="AA63" s="334"/>
      <c r="AC63" s="186"/>
      <c r="AD63" s="341"/>
      <c r="AE63" s="186"/>
      <c r="AF63" s="341"/>
      <c r="AG63" s="186"/>
      <c r="AH63" s="341"/>
      <c r="AI63" s="186"/>
      <c r="AJ63" s="341"/>
      <c r="AK63" s="186"/>
      <c r="AM63" s="342"/>
      <c r="AN63" s="341"/>
      <c r="AO63" s="186"/>
      <c r="AR63" s="186"/>
    </row>
    <row r="64" spans="1:44" s="332" customFormat="1" x14ac:dyDescent="0.25">
      <c r="A64" s="450">
        <v>4</v>
      </c>
      <c r="B64" s="450"/>
      <c r="C64" s="450" t="s">
        <v>2022</v>
      </c>
      <c r="D64" s="450"/>
      <c r="E64" s="450"/>
      <c r="F64" s="450"/>
      <c r="G64" s="450"/>
      <c r="H64" s="551" t="s">
        <v>2023</v>
      </c>
      <c r="I64" s="551"/>
      <c r="J64" s="551"/>
      <c r="K64" s="551"/>
      <c r="L64" s="551"/>
      <c r="M64" s="551"/>
      <c r="N64" s="551"/>
      <c r="O64" s="551"/>
      <c r="P64" s="551"/>
      <c r="Q64" s="551"/>
      <c r="R64" s="551"/>
      <c r="S64" s="551"/>
      <c r="T64" s="211"/>
      <c r="U64" s="211"/>
      <c r="V64" s="211"/>
      <c r="W64" s="222"/>
      <c r="X64" s="68"/>
      <c r="Y64" s="68"/>
      <c r="Z64" s="334"/>
      <c r="AA64" s="334"/>
      <c r="AC64" s="186"/>
      <c r="AD64" s="341"/>
      <c r="AE64" s="186"/>
      <c r="AF64" s="341"/>
      <c r="AG64" s="186"/>
      <c r="AH64" s="341"/>
      <c r="AI64" s="186"/>
      <c r="AJ64" s="341"/>
      <c r="AK64" s="186"/>
      <c r="AM64" s="342"/>
      <c r="AN64" s="341"/>
      <c r="AO64" s="186"/>
      <c r="AR64" s="186"/>
    </row>
    <row r="65" spans="1:44" s="332" customFormat="1" x14ac:dyDescent="0.25">
      <c r="A65" s="334"/>
      <c r="B65" s="334"/>
      <c r="C65" s="334"/>
      <c r="D65" s="334"/>
      <c r="E65" s="334"/>
      <c r="F65" s="334"/>
      <c r="G65" s="334"/>
      <c r="H65" s="469" t="s">
        <v>2024</v>
      </c>
      <c r="I65" s="469"/>
      <c r="J65" s="469"/>
      <c r="K65" s="469"/>
      <c r="L65" s="469"/>
      <c r="M65" s="469"/>
      <c r="N65" s="469"/>
      <c r="O65" s="469"/>
      <c r="P65" s="469"/>
      <c r="Q65" s="469"/>
      <c r="R65" s="469"/>
      <c r="S65" s="469"/>
      <c r="T65" s="326"/>
      <c r="U65" s="326"/>
      <c r="V65" s="335"/>
      <c r="W65" s="68"/>
      <c r="X65" s="68"/>
      <c r="Y65" s="68"/>
      <c r="Z65" s="334"/>
      <c r="AA65" s="334"/>
      <c r="AC65" s="186"/>
      <c r="AD65" s="341"/>
      <c r="AE65" s="186"/>
      <c r="AF65" s="341"/>
      <c r="AG65" s="186"/>
      <c r="AH65" s="341"/>
      <c r="AI65" s="186"/>
      <c r="AJ65" s="341"/>
      <c r="AK65" s="186"/>
      <c r="AM65" s="342"/>
      <c r="AN65" s="341"/>
      <c r="AO65" s="186"/>
      <c r="AR65" s="186"/>
    </row>
    <row r="66" spans="1:44" s="332" customFormat="1" x14ac:dyDescent="0.25">
      <c r="A66" s="211"/>
      <c r="B66" s="211"/>
      <c r="C66" s="211"/>
      <c r="D66" s="211"/>
      <c r="E66" s="211"/>
      <c r="F66" s="211"/>
      <c r="G66" s="211"/>
      <c r="H66" s="477" t="s">
        <v>2025</v>
      </c>
      <c r="I66" s="477"/>
      <c r="J66" s="477"/>
      <c r="K66" s="477"/>
      <c r="L66" s="477"/>
      <c r="M66" s="477"/>
      <c r="N66" s="477"/>
      <c r="O66" s="477"/>
      <c r="P66" s="477"/>
      <c r="Q66" s="477"/>
      <c r="R66" s="477"/>
      <c r="S66" s="477"/>
      <c r="T66" s="450" t="s">
        <v>81</v>
      </c>
      <c r="U66" s="450"/>
      <c r="V66" s="211">
        <f>V33+V34</f>
        <v>6</v>
      </c>
      <c r="W66" s="222">
        <v>0</v>
      </c>
      <c r="X66" s="222">
        <f>V66*W66</f>
        <v>0</v>
      </c>
      <c r="Y66" s="222"/>
      <c r="AC66" s="186"/>
      <c r="AD66" s="341"/>
      <c r="AE66" s="186"/>
      <c r="AF66" s="341"/>
      <c r="AG66" s="186"/>
      <c r="AH66" s="341"/>
      <c r="AI66" s="186"/>
      <c r="AJ66" s="341"/>
      <c r="AK66" s="186"/>
      <c r="AM66" s="342"/>
      <c r="AN66" s="341"/>
      <c r="AO66" s="186"/>
      <c r="AR66" s="186"/>
    </row>
    <row r="67" spans="1:44" s="332" customFormat="1" x14ac:dyDescent="0.25">
      <c r="A67" s="334"/>
      <c r="B67" s="334"/>
      <c r="C67" s="334"/>
      <c r="D67" s="334"/>
      <c r="E67" s="334"/>
      <c r="F67" s="334"/>
      <c r="G67" s="334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326"/>
      <c r="U67" s="326"/>
      <c r="V67" s="335"/>
      <c r="W67" s="68"/>
      <c r="X67" s="68"/>
      <c r="Y67" s="68"/>
      <c r="Z67" s="334"/>
      <c r="AA67" s="334"/>
      <c r="AC67" s="186"/>
      <c r="AD67" s="341"/>
      <c r="AE67" s="186"/>
      <c r="AF67" s="341"/>
      <c r="AG67" s="186"/>
      <c r="AH67" s="341"/>
      <c r="AI67" s="186"/>
      <c r="AJ67" s="341"/>
      <c r="AK67" s="186"/>
      <c r="AM67" s="342"/>
      <c r="AN67" s="341"/>
      <c r="AO67" s="186"/>
      <c r="AR67" s="186"/>
    </row>
    <row r="68" spans="1:44" s="332" customFormat="1" x14ac:dyDescent="0.25">
      <c r="A68" s="437">
        <v>5</v>
      </c>
      <c r="B68" s="437"/>
      <c r="C68" s="437" t="s">
        <v>687</v>
      </c>
      <c r="D68" s="437"/>
      <c r="E68" s="437"/>
      <c r="F68" s="437"/>
      <c r="G68" s="437"/>
      <c r="H68" s="469" t="s">
        <v>688</v>
      </c>
      <c r="I68" s="469"/>
      <c r="J68" s="469"/>
      <c r="K68" s="469"/>
      <c r="L68" s="469"/>
      <c r="M68" s="469"/>
      <c r="N68" s="469"/>
      <c r="O68" s="469"/>
      <c r="P68" s="469"/>
      <c r="Q68" s="469"/>
      <c r="R68" s="469"/>
      <c r="S68" s="469"/>
      <c r="T68" s="437" t="str">
        <f>IF(C68="","",VLOOKUP(C68,[1]Kování!$A$1:$D$12,3,FALSE))</f>
        <v>ks</v>
      </c>
      <c r="U68" s="437"/>
      <c r="V68" s="335">
        <f>V33+V34</f>
        <v>6</v>
      </c>
      <c r="W68" s="217">
        <v>0</v>
      </c>
      <c r="X68" s="344">
        <f>V68*W68</f>
        <v>0</v>
      </c>
      <c r="Y68" s="68"/>
      <c r="Z68" s="334"/>
      <c r="AA68" s="334"/>
      <c r="AC68" s="186"/>
      <c r="AD68" s="341"/>
      <c r="AE68" s="186"/>
      <c r="AF68" s="341"/>
      <c r="AG68" s="186"/>
      <c r="AH68" s="341"/>
      <c r="AI68" s="186"/>
      <c r="AJ68" s="341"/>
      <c r="AK68" s="186"/>
      <c r="AM68" s="342"/>
      <c r="AN68" s="341"/>
      <c r="AO68" s="186"/>
      <c r="AR68" s="186"/>
    </row>
    <row r="69" spans="1:44" s="334" customFormat="1" x14ac:dyDescent="0.25">
      <c r="H69" s="327"/>
      <c r="I69" s="327"/>
      <c r="J69" s="327"/>
      <c r="K69" s="327"/>
      <c r="L69" s="327"/>
      <c r="M69" s="327"/>
      <c r="N69" s="327"/>
      <c r="O69" s="327"/>
      <c r="P69" s="327"/>
      <c r="Q69" s="327"/>
      <c r="R69" s="327"/>
      <c r="S69" s="327"/>
      <c r="X69" s="68"/>
      <c r="Y69" s="68"/>
    </row>
    <row r="70" spans="1:44" s="334" customFormat="1" x14ac:dyDescent="0.25">
      <c r="A70" s="437">
        <v>6</v>
      </c>
      <c r="B70" s="437"/>
      <c r="C70" s="548" t="s">
        <v>363</v>
      </c>
      <c r="D70" s="549"/>
      <c r="E70" s="549"/>
      <c r="F70" s="549"/>
      <c r="G70" s="549"/>
      <c r="H70" s="469" t="s">
        <v>2026</v>
      </c>
      <c r="I70" s="469"/>
      <c r="J70" s="469"/>
      <c r="K70" s="469"/>
      <c r="L70" s="469"/>
      <c r="M70" s="469"/>
      <c r="N70" s="469"/>
      <c r="O70" s="469"/>
      <c r="P70" s="469"/>
      <c r="Q70" s="469"/>
      <c r="R70" s="469"/>
      <c r="S70" s="469"/>
      <c r="T70" s="437" t="str">
        <f>IF(C70="","",VLOOKUP(C70,ÚRS!$A$5:$D$1478,3,FALSE))</f>
        <v>kus</v>
      </c>
      <c r="U70" s="437"/>
      <c r="V70" s="335">
        <f>V33+V34</f>
        <v>6</v>
      </c>
      <c r="W70" s="217">
        <v>0</v>
      </c>
      <c r="X70" s="68"/>
      <c r="Y70" s="68">
        <f>V70*W70</f>
        <v>0</v>
      </c>
      <c r="AC70" s="325"/>
      <c r="AD70" s="69"/>
      <c r="AE70" s="325"/>
      <c r="AF70" s="69"/>
      <c r="AG70" s="325"/>
      <c r="AH70" s="69"/>
      <c r="AI70" s="325"/>
      <c r="AJ70" s="69"/>
      <c r="AK70" s="325"/>
      <c r="AM70" s="67"/>
      <c r="AN70" s="69"/>
      <c r="AO70" s="325"/>
      <c r="AR70" s="325"/>
    </row>
    <row r="71" spans="1:44" s="334" customFormat="1" x14ac:dyDescent="0.25">
      <c r="H71" s="327"/>
      <c r="I71" s="327"/>
      <c r="J71" s="327"/>
      <c r="K71" s="327"/>
      <c r="L71" s="327"/>
      <c r="M71" s="327"/>
      <c r="N71" s="327"/>
      <c r="O71" s="327"/>
      <c r="P71" s="327"/>
      <c r="Q71" s="327"/>
      <c r="R71" s="327"/>
      <c r="S71" s="327"/>
      <c r="X71" s="68"/>
      <c r="Y71" s="68"/>
    </row>
    <row r="72" spans="1:44" s="334" customFormat="1" x14ac:dyDescent="0.25">
      <c r="A72" s="456">
        <v>7</v>
      </c>
      <c r="B72" s="456"/>
      <c r="C72" s="553" t="s">
        <v>414</v>
      </c>
      <c r="D72" s="554"/>
      <c r="E72" s="554"/>
      <c r="F72" s="554"/>
      <c r="G72" s="554"/>
      <c r="H72" s="545" t="s">
        <v>2027</v>
      </c>
      <c r="I72" s="545"/>
      <c r="J72" s="545"/>
      <c r="K72" s="545"/>
      <c r="L72" s="545"/>
      <c r="M72" s="545"/>
      <c r="N72" s="545"/>
      <c r="O72" s="545"/>
      <c r="P72" s="545"/>
      <c r="Q72" s="545"/>
      <c r="R72" s="545"/>
      <c r="S72" s="545"/>
      <c r="T72" s="456" t="str">
        <f>IF(C72="","",VLOOKUP(C72,ÚRS!$A$5:$D$1478,3,FALSE))</f>
        <v>kus</v>
      </c>
      <c r="U72" s="456"/>
      <c r="V72" s="225">
        <f>V68</f>
        <v>6</v>
      </c>
      <c r="W72" s="224">
        <v>0</v>
      </c>
      <c r="X72" s="72"/>
      <c r="Y72" s="72">
        <f>V72*W72</f>
        <v>0</v>
      </c>
      <c r="Z72" s="333"/>
      <c r="AA72" s="333"/>
      <c r="AC72" s="325"/>
      <c r="AD72" s="69"/>
      <c r="AE72" s="325"/>
      <c r="AF72" s="69"/>
      <c r="AG72" s="325"/>
      <c r="AH72" s="69"/>
      <c r="AI72" s="325"/>
      <c r="AJ72" s="69"/>
      <c r="AK72" s="325"/>
      <c r="AM72" s="67"/>
      <c r="AN72" s="69"/>
      <c r="AO72" s="325"/>
      <c r="AR72" s="325"/>
    </row>
    <row r="73" spans="1:44" s="334" customFormat="1" x14ac:dyDescent="0.25">
      <c r="H73" s="327"/>
      <c r="I73" s="327"/>
      <c r="J73" s="327"/>
      <c r="K73" s="327"/>
      <c r="L73" s="327"/>
      <c r="M73" s="327"/>
      <c r="N73" s="327"/>
      <c r="O73" s="327"/>
      <c r="P73" s="327"/>
      <c r="Q73" s="327"/>
      <c r="R73" s="327"/>
      <c r="S73" s="327"/>
      <c r="X73" s="68"/>
      <c r="Y73" s="68"/>
    </row>
    <row r="74" spans="1:44" s="332" customFormat="1" x14ac:dyDescent="0.25">
      <c r="A74" s="552">
        <v>8</v>
      </c>
      <c r="B74" s="552"/>
      <c r="C74" s="523" t="s">
        <v>2028</v>
      </c>
      <c r="D74" s="523"/>
      <c r="E74" s="523"/>
      <c r="F74" s="523"/>
      <c r="G74" s="523"/>
      <c r="H74" s="539" t="s">
        <v>2029</v>
      </c>
      <c r="I74" s="539"/>
      <c r="J74" s="539"/>
      <c r="K74" s="539"/>
      <c r="L74" s="539"/>
      <c r="M74" s="539"/>
      <c r="N74" s="539"/>
      <c r="O74" s="539"/>
      <c r="P74" s="539"/>
      <c r="Q74" s="539"/>
      <c r="R74" s="539"/>
      <c r="S74" s="539"/>
      <c r="T74" s="539"/>
      <c r="U74" s="539"/>
      <c r="V74" s="337"/>
      <c r="W74" s="68"/>
      <c r="X74" s="68"/>
      <c r="Y74" s="68"/>
      <c r="Z74" s="334"/>
      <c r="AA74" s="334"/>
      <c r="AC74" s="186"/>
      <c r="AD74" s="341"/>
      <c r="AE74" s="186"/>
      <c r="AF74" s="341"/>
      <c r="AG74" s="186"/>
      <c r="AH74" s="341"/>
      <c r="AI74" s="186"/>
      <c r="AJ74" s="341"/>
      <c r="AK74" s="186"/>
      <c r="AM74" s="342"/>
      <c r="AN74" s="341"/>
      <c r="AO74" s="186"/>
      <c r="AR74" s="186"/>
    </row>
    <row r="75" spans="1:44" s="332" customFormat="1" x14ac:dyDescent="0.25">
      <c r="A75" s="163"/>
      <c r="B75" s="163"/>
      <c r="C75" s="437" t="s">
        <v>2000</v>
      </c>
      <c r="D75" s="437"/>
      <c r="E75" s="437"/>
      <c r="F75" s="437"/>
      <c r="G75" s="437"/>
      <c r="H75" s="550" t="s">
        <v>2030</v>
      </c>
      <c r="I75" s="550"/>
      <c r="J75" s="550"/>
      <c r="K75" s="550"/>
      <c r="L75" s="550"/>
      <c r="M75" s="550"/>
      <c r="N75" s="550"/>
      <c r="O75" s="550"/>
      <c r="P75" s="550"/>
      <c r="Q75" s="550"/>
      <c r="R75" s="550"/>
      <c r="S75" s="550"/>
      <c r="T75" s="550"/>
      <c r="U75" s="550"/>
      <c r="V75" s="1"/>
      <c r="W75" s="68"/>
      <c r="X75" s="68"/>
      <c r="Y75" s="68"/>
      <c r="Z75" s="334"/>
      <c r="AA75" s="334"/>
      <c r="AC75" s="186"/>
      <c r="AD75" s="341"/>
      <c r="AE75" s="186"/>
      <c r="AF75" s="341"/>
      <c r="AG75" s="186"/>
      <c r="AH75" s="341"/>
      <c r="AI75" s="186"/>
      <c r="AJ75" s="341"/>
      <c r="AK75" s="186"/>
      <c r="AM75" s="342"/>
      <c r="AN75" s="341"/>
      <c r="AO75" s="186"/>
      <c r="AR75" s="186"/>
    </row>
    <row r="76" spans="1:44" s="332" customFormat="1" x14ac:dyDescent="0.25">
      <c r="A76" s="334"/>
      <c r="B76" s="334"/>
      <c r="C76" s="437" t="s">
        <v>2002</v>
      </c>
      <c r="D76" s="437"/>
      <c r="E76" s="437"/>
      <c r="F76" s="437"/>
      <c r="G76" s="437"/>
      <c r="H76" s="524" t="s">
        <v>2003</v>
      </c>
      <c r="I76" s="524"/>
      <c r="J76" s="524"/>
      <c r="K76" s="524"/>
      <c r="L76" s="524"/>
      <c r="M76" s="524"/>
      <c r="N76" s="524"/>
      <c r="O76" s="524"/>
      <c r="P76" s="524"/>
      <c r="Q76" s="524"/>
      <c r="R76" s="524"/>
      <c r="S76" s="524"/>
      <c r="T76" s="524"/>
      <c r="U76" s="524"/>
      <c r="V76" s="1"/>
      <c r="W76" s="68"/>
      <c r="X76" s="68"/>
      <c r="Y76" s="68"/>
      <c r="Z76" s="334"/>
      <c r="AA76" s="334"/>
      <c r="AC76" s="186"/>
      <c r="AD76" s="341"/>
      <c r="AE76" s="186"/>
      <c r="AF76" s="341"/>
      <c r="AG76" s="186"/>
      <c r="AH76" s="341"/>
      <c r="AI76" s="186"/>
      <c r="AJ76" s="341"/>
      <c r="AK76" s="186"/>
      <c r="AM76" s="342"/>
      <c r="AN76" s="341"/>
      <c r="AO76" s="186"/>
      <c r="AR76" s="186"/>
    </row>
    <row r="77" spans="1:44" s="332" customFormat="1" x14ac:dyDescent="0.25">
      <c r="A77" s="334"/>
      <c r="B77" s="334"/>
      <c r="C77" s="334"/>
      <c r="D77" s="334"/>
      <c r="E77" s="334"/>
      <c r="F77" s="334"/>
      <c r="G77" s="334"/>
      <c r="H77" s="469" t="s">
        <v>2004</v>
      </c>
      <c r="I77" s="469"/>
      <c r="J77" s="469"/>
      <c r="K77" s="469"/>
      <c r="L77" s="469"/>
      <c r="M77" s="469"/>
      <c r="N77" s="469"/>
      <c r="O77" s="469"/>
      <c r="P77" s="469"/>
      <c r="Q77" s="469"/>
      <c r="R77" s="469"/>
      <c r="S77" s="469"/>
      <c r="T77" s="469"/>
      <c r="U77" s="469"/>
      <c r="V77" s="1"/>
      <c r="W77" s="68"/>
      <c r="X77" s="68"/>
      <c r="Y77" s="68"/>
      <c r="Z77" s="334"/>
      <c r="AA77" s="334"/>
      <c r="AC77" s="186"/>
      <c r="AD77" s="341"/>
      <c r="AE77" s="186"/>
      <c r="AF77" s="341"/>
      <c r="AG77" s="186"/>
      <c r="AH77" s="341"/>
      <c r="AI77" s="186"/>
      <c r="AJ77" s="341"/>
      <c r="AK77" s="186"/>
      <c r="AM77" s="342"/>
      <c r="AN77" s="341"/>
      <c r="AO77" s="186"/>
      <c r="AR77" s="186"/>
    </row>
    <row r="78" spans="1:44" s="332" customFormat="1" x14ac:dyDescent="0.25">
      <c r="C78" s="211"/>
      <c r="D78" s="211"/>
      <c r="E78" s="211"/>
      <c r="F78" s="211"/>
      <c r="G78" s="211"/>
      <c r="H78" s="477" t="s">
        <v>2031</v>
      </c>
      <c r="I78" s="477"/>
      <c r="J78" s="477"/>
      <c r="K78" s="477"/>
      <c r="L78" s="477"/>
      <c r="M78" s="477"/>
      <c r="N78" s="477"/>
      <c r="O78" s="477"/>
      <c r="P78" s="477"/>
      <c r="Q78" s="477"/>
      <c r="R78" s="477"/>
      <c r="S78" s="477"/>
      <c r="T78" s="450" t="s">
        <v>81</v>
      </c>
      <c r="U78" s="450"/>
      <c r="V78" s="211">
        <v>4</v>
      </c>
      <c r="W78" s="222">
        <v>0</v>
      </c>
      <c r="X78" s="68">
        <f>V78*W78</f>
        <v>0</v>
      </c>
      <c r="Y78" s="68"/>
      <c r="Z78" s="334"/>
      <c r="AA78" s="334"/>
      <c r="AC78" s="186"/>
      <c r="AD78" s="341"/>
      <c r="AE78" s="186"/>
      <c r="AF78" s="341"/>
      <c r="AG78" s="186"/>
      <c r="AH78" s="341"/>
      <c r="AI78" s="186"/>
      <c r="AJ78" s="341"/>
      <c r="AK78" s="186"/>
      <c r="AM78" s="342"/>
      <c r="AN78" s="341"/>
      <c r="AO78" s="186"/>
      <c r="AR78" s="186"/>
    </row>
    <row r="79" spans="1:44" s="332" customFormat="1" x14ac:dyDescent="0.25">
      <c r="H79" s="211"/>
      <c r="I79" s="211"/>
      <c r="J79" s="211"/>
      <c r="K79" s="211"/>
      <c r="L79" s="211"/>
      <c r="M79" s="211"/>
      <c r="N79" s="211"/>
      <c r="O79" s="211"/>
      <c r="P79" s="211"/>
      <c r="Q79" s="211"/>
      <c r="R79" s="211"/>
      <c r="S79" s="211"/>
      <c r="T79" s="211"/>
      <c r="U79" s="211"/>
      <c r="X79" s="222"/>
      <c r="Y79" s="222"/>
      <c r="AC79" s="186"/>
      <c r="AD79" s="341"/>
      <c r="AE79" s="186"/>
      <c r="AF79" s="341"/>
      <c r="AG79" s="186"/>
      <c r="AH79" s="341"/>
      <c r="AI79" s="186"/>
      <c r="AJ79" s="341"/>
      <c r="AK79" s="186"/>
    </row>
    <row r="80" spans="1:44" s="332" customFormat="1" x14ac:dyDescent="0.25">
      <c r="C80" s="450" t="s">
        <v>2007</v>
      </c>
      <c r="D80" s="450"/>
      <c r="E80" s="450"/>
      <c r="F80" s="450"/>
      <c r="G80" s="450"/>
      <c r="H80" s="551" t="s">
        <v>2032</v>
      </c>
      <c r="I80" s="551"/>
      <c r="J80" s="551"/>
      <c r="K80" s="551"/>
      <c r="L80" s="551"/>
      <c r="M80" s="551"/>
      <c r="N80" s="551"/>
      <c r="O80" s="551"/>
      <c r="P80" s="551"/>
      <c r="Q80" s="551"/>
      <c r="R80" s="551"/>
      <c r="S80" s="551"/>
      <c r="T80" s="551"/>
      <c r="U80" s="551"/>
      <c r="V80" s="211"/>
      <c r="W80" s="222"/>
      <c r="X80" s="68"/>
      <c r="Y80" s="68"/>
      <c r="Z80" s="334"/>
      <c r="AA80" s="334"/>
      <c r="AC80" s="186"/>
      <c r="AD80" s="341"/>
      <c r="AE80" s="186"/>
      <c r="AF80" s="341"/>
      <c r="AG80" s="186"/>
      <c r="AH80" s="341"/>
      <c r="AI80" s="186"/>
      <c r="AJ80" s="341"/>
      <c r="AK80" s="186"/>
      <c r="AM80" s="342"/>
      <c r="AN80" s="341"/>
      <c r="AO80" s="186"/>
      <c r="AR80" s="186"/>
    </row>
    <row r="81" spans="1:44" s="332" customFormat="1" x14ac:dyDescent="0.25">
      <c r="A81" s="334"/>
      <c r="B81" s="437" t="s">
        <v>2009</v>
      </c>
      <c r="C81" s="437"/>
      <c r="D81" s="437"/>
      <c r="E81" s="437"/>
      <c r="F81" s="437"/>
      <c r="G81" s="437"/>
      <c r="H81" s="524" t="s">
        <v>2033</v>
      </c>
      <c r="I81" s="469"/>
      <c r="J81" s="469"/>
      <c r="K81" s="469"/>
      <c r="L81" s="469"/>
      <c r="M81" s="469"/>
      <c r="N81" s="469"/>
      <c r="O81" s="469"/>
      <c r="P81" s="469"/>
      <c r="Q81" s="469"/>
      <c r="R81" s="469"/>
      <c r="S81" s="469"/>
      <c r="T81" s="469"/>
      <c r="U81" s="469"/>
      <c r="V81" s="335"/>
      <c r="W81" s="68"/>
      <c r="X81" s="68"/>
      <c r="Y81" s="68"/>
      <c r="Z81" s="334"/>
      <c r="AA81" s="334"/>
      <c r="AC81" s="186"/>
      <c r="AD81" s="341"/>
      <c r="AE81" s="186"/>
      <c r="AF81" s="341"/>
      <c r="AG81" s="186"/>
      <c r="AH81" s="341"/>
      <c r="AI81" s="186"/>
      <c r="AJ81" s="341"/>
      <c r="AK81" s="186"/>
      <c r="AM81" s="342"/>
      <c r="AN81" s="341"/>
      <c r="AO81" s="186"/>
      <c r="AR81" s="186"/>
    </row>
    <row r="82" spans="1:44" s="332" customFormat="1" x14ac:dyDescent="0.25">
      <c r="A82" s="334"/>
      <c r="B82" s="326"/>
      <c r="C82" s="326"/>
      <c r="D82" s="326"/>
      <c r="E82" s="326"/>
      <c r="F82" s="326"/>
      <c r="G82" s="326"/>
      <c r="H82" s="524" t="s">
        <v>2034</v>
      </c>
      <c r="I82" s="524"/>
      <c r="J82" s="524"/>
      <c r="K82" s="524"/>
      <c r="L82" s="524"/>
      <c r="M82" s="524"/>
      <c r="N82" s="524"/>
      <c r="O82" s="524"/>
      <c r="P82" s="524"/>
      <c r="Q82" s="524"/>
      <c r="R82" s="524"/>
      <c r="S82" s="524"/>
      <c r="T82" s="330"/>
      <c r="U82" s="330"/>
      <c r="V82" s="335"/>
      <c r="W82" s="68"/>
      <c r="X82" s="68"/>
      <c r="Y82" s="68"/>
      <c r="Z82" s="334"/>
      <c r="AA82" s="334"/>
      <c r="AC82" s="186"/>
      <c r="AD82" s="341"/>
      <c r="AE82" s="186"/>
      <c r="AF82" s="341"/>
      <c r="AG82" s="186"/>
      <c r="AH82" s="341"/>
      <c r="AI82" s="186"/>
      <c r="AJ82" s="341"/>
      <c r="AK82" s="186"/>
      <c r="AM82" s="342"/>
      <c r="AN82" s="341"/>
      <c r="AO82" s="186"/>
      <c r="AR82" s="186"/>
    </row>
    <row r="83" spans="1:44" s="334" customFormat="1" x14ac:dyDescent="0.25"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X83" s="68"/>
      <c r="Y83" s="68"/>
      <c r="AB83" s="332"/>
      <c r="AC83" s="186"/>
      <c r="AD83" s="341"/>
      <c r="AE83" s="186"/>
      <c r="AF83" s="341"/>
      <c r="AG83" s="186"/>
      <c r="AH83" s="341"/>
      <c r="AI83" s="186"/>
      <c r="AJ83" s="341"/>
      <c r="AK83" s="186"/>
    </row>
    <row r="84" spans="1:44" s="332" customFormat="1" x14ac:dyDescent="0.25">
      <c r="C84" s="450" t="s">
        <v>2010</v>
      </c>
      <c r="D84" s="450"/>
      <c r="E84" s="450"/>
      <c r="F84" s="450"/>
      <c r="G84" s="450"/>
      <c r="H84" s="551" t="s">
        <v>2035</v>
      </c>
      <c r="I84" s="551"/>
      <c r="J84" s="551"/>
      <c r="K84" s="551"/>
      <c r="L84" s="551"/>
      <c r="M84" s="551"/>
      <c r="N84" s="551"/>
      <c r="O84" s="551"/>
      <c r="P84" s="551"/>
      <c r="Q84" s="551"/>
      <c r="R84" s="551"/>
      <c r="S84" s="551"/>
      <c r="T84" s="211"/>
      <c r="U84" s="211"/>
      <c r="V84" s="211"/>
      <c r="W84" s="222"/>
      <c r="X84" s="68"/>
      <c r="Y84" s="68"/>
      <c r="Z84" s="334"/>
      <c r="AA84" s="334"/>
      <c r="AC84" s="186"/>
      <c r="AD84" s="341"/>
      <c r="AE84" s="186"/>
      <c r="AF84" s="341"/>
      <c r="AG84" s="186"/>
      <c r="AH84" s="341"/>
      <c r="AI84" s="186"/>
      <c r="AJ84" s="341"/>
      <c r="AK84" s="186"/>
      <c r="AM84" s="342"/>
      <c r="AN84" s="341"/>
      <c r="AO84" s="186"/>
      <c r="AR84" s="186"/>
    </row>
    <row r="85" spans="1:44" s="332" customFormat="1" x14ac:dyDescent="0.25">
      <c r="A85" s="334"/>
      <c r="B85" s="334"/>
      <c r="C85" s="437" t="s">
        <v>2012</v>
      </c>
      <c r="D85" s="437"/>
      <c r="E85" s="437"/>
      <c r="F85" s="437"/>
      <c r="G85" s="437"/>
      <c r="H85" s="524"/>
      <c r="I85" s="469"/>
      <c r="J85" s="469"/>
      <c r="K85" s="469"/>
      <c r="L85" s="469"/>
      <c r="M85" s="469"/>
      <c r="N85" s="469"/>
      <c r="O85" s="469"/>
      <c r="P85" s="469"/>
      <c r="Q85" s="469"/>
      <c r="R85" s="469"/>
      <c r="S85" s="469"/>
      <c r="T85" s="469"/>
      <c r="U85" s="469"/>
      <c r="V85" s="335"/>
      <c r="W85" s="68"/>
      <c r="X85" s="68"/>
      <c r="Y85" s="68"/>
      <c r="Z85" s="334"/>
      <c r="AA85" s="334"/>
      <c r="AC85" s="186"/>
      <c r="AD85" s="341"/>
      <c r="AE85" s="186"/>
      <c r="AF85" s="341"/>
      <c r="AG85" s="186"/>
      <c r="AH85" s="341"/>
      <c r="AI85" s="186"/>
      <c r="AJ85" s="341"/>
      <c r="AK85" s="186"/>
      <c r="AM85" s="342"/>
      <c r="AN85" s="341"/>
      <c r="AO85" s="186"/>
      <c r="AR85" s="186"/>
    </row>
    <row r="86" spans="1:44" s="334" customFormat="1" x14ac:dyDescent="0.25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326"/>
      <c r="X86" s="68"/>
      <c r="Y86" s="68"/>
      <c r="AB86" s="332"/>
      <c r="AC86" s="186"/>
      <c r="AD86" s="341"/>
      <c r="AE86" s="186"/>
      <c r="AF86" s="341"/>
      <c r="AG86" s="186"/>
      <c r="AH86" s="341"/>
      <c r="AI86" s="186"/>
      <c r="AJ86" s="341"/>
      <c r="AK86" s="186"/>
    </row>
    <row r="87" spans="1:44" s="332" customFormat="1" x14ac:dyDescent="0.25">
      <c r="A87" s="334"/>
      <c r="B87" s="334"/>
      <c r="C87" s="437" t="s">
        <v>2013</v>
      </c>
      <c r="D87" s="437"/>
      <c r="E87" s="437"/>
      <c r="F87" s="437"/>
      <c r="G87" s="437"/>
      <c r="H87" s="524" t="s">
        <v>2036</v>
      </c>
      <c r="I87" s="524"/>
      <c r="J87" s="524"/>
      <c r="K87" s="524"/>
      <c r="L87" s="524"/>
      <c r="M87" s="524"/>
      <c r="N87" s="524"/>
      <c r="O87" s="524"/>
      <c r="P87" s="524"/>
      <c r="Q87" s="524"/>
      <c r="R87" s="524"/>
      <c r="S87" s="524"/>
      <c r="T87" s="330"/>
      <c r="U87" s="330"/>
      <c r="V87" s="335"/>
      <c r="W87" s="68"/>
      <c r="X87" s="68"/>
      <c r="Y87" s="68"/>
      <c r="Z87" s="334"/>
      <c r="AA87" s="334"/>
      <c r="AC87" s="186"/>
      <c r="AD87" s="341"/>
      <c r="AE87" s="186"/>
      <c r="AF87" s="341"/>
      <c r="AG87" s="186"/>
      <c r="AH87" s="341"/>
      <c r="AI87" s="186"/>
      <c r="AJ87" s="341"/>
      <c r="AK87" s="186"/>
      <c r="AM87" s="342"/>
      <c r="AN87" s="341"/>
      <c r="AO87" s="186"/>
      <c r="AR87" s="186"/>
    </row>
    <row r="88" spans="1:44" s="332" customFormat="1" x14ac:dyDescent="0.25">
      <c r="A88" s="334"/>
      <c r="B88" s="334"/>
      <c r="C88" s="326"/>
      <c r="D88" s="326"/>
      <c r="E88" s="326"/>
      <c r="F88" s="326"/>
      <c r="G88" s="326"/>
      <c r="H88" s="336"/>
      <c r="I88" s="336"/>
      <c r="J88" s="336"/>
      <c r="K88" s="336"/>
      <c r="L88" s="336"/>
      <c r="M88" s="336"/>
      <c r="N88" s="336"/>
      <c r="O88" s="336"/>
      <c r="P88" s="336"/>
      <c r="Q88" s="336"/>
      <c r="R88" s="336"/>
      <c r="S88" s="336"/>
      <c r="T88" s="330"/>
      <c r="U88" s="330"/>
      <c r="V88" s="335"/>
      <c r="W88" s="68"/>
      <c r="X88" s="68"/>
      <c r="Y88" s="68"/>
      <c r="Z88" s="334"/>
      <c r="AA88" s="334"/>
      <c r="AC88" s="186"/>
      <c r="AD88" s="341"/>
      <c r="AE88" s="186"/>
      <c r="AF88" s="341"/>
      <c r="AG88" s="186"/>
      <c r="AH88" s="341"/>
      <c r="AI88" s="186"/>
      <c r="AJ88" s="341"/>
      <c r="AK88" s="186"/>
      <c r="AM88" s="342"/>
      <c r="AN88" s="341"/>
      <c r="AO88" s="186"/>
      <c r="AR88" s="186"/>
    </row>
    <row r="89" spans="1:44" s="334" customFormat="1" x14ac:dyDescent="0.25">
      <c r="A89" s="1"/>
      <c r="B89" s="1"/>
      <c r="C89" s="437" t="s">
        <v>1993</v>
      </c>
      <c r="D89" s="437"/>
      <c r="E89" s="437"/>
      <c r="F89" s="437"/>
      <c r="G89" s="437"/>
      <c r="H89" s="469" t="s">
        <v>2037</v>
      </c>
      <c r="I89" s="469"/>
      <c r="J89" s="469"/>
      <c r="K89" s="469"/>
      <c r="L89" s="469"/>
      <c r="M89" s="469"/>
      <c r="N89" s="469"/>
      <c r="O89" s="469"/>
      <c r="P89" s="469"/>
      <c r="Q89" s="469"/>
      <c r="R89" s="469"/>
      <c r="S89" s="469"/>
      <c r="T89" s="1"/>
      <c r="U89" s="1"/>
      <c r="V89" s="1"/>
      <c r="W89" s="338"/>
      <c r="X89" s="338"/>
      <c r="Y89" s="68"/>
      <c r="AC89" s="325"/>
      <c r="AD89" s="69"/>
      <c r="AE89" s="325"/>
      <c r="AF89" s="69"/>
      <c r="AG89" s="325"/>
      <c r="AH89" s="69"/>
      <c r="AI89" s="325"/>
      <c r="AJ89" s="69"/>
      <c r="AK89" s="325"/>
      <c r="AM89" s="67"/>
      <c r="AN89" s="69"/>
      <c r="AO89" s="325"/>
      <c r="AR89" s="325"/>
    </row>
    <row r="90" spans="1:44" s="334" customFormat="1" x14ac:dyDescent="0.25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326"/>
      <c r="X90" s="68"/>
      <c r="Y90" s="68"/>
      <c r="AB90" s="332"/>
      <c r="AC90" s="186"/>
      <c r="AD90" s="341"/>
      <c r="AE90" s="186"/>
      <c r="AF90" s="341"/>
      <c r="AG90" s="186"/>
      <c r="AH90" s="341"/>
      <c r="AI90" s="186"/>
      <c r="AJ90" s="341"/>
      <c r="AK90" s="186"/>
    </row>
    <row r="91" spans="1:44" s="332" customFormat="1" x14ac:dyDescent="0.25">
      <c r="A91" s="555">
        <v>9</v>
      </c>
      <c r="B91" s="555"/>
      <c r="C91" s="450" t="s">
        <v>2019</v>
      </c>
      <c r="D91" s="450"/>
      <c r="E91" s="450"/>
      <c r="F91" s="450"/>
      <c r="G91" s="450"/>
      <c r="H91" s="551" t="s">
        <v>2038</v>
      </c>
      <c r="I91" s="551"/>
      <c r="J91" s="551"/>
      <c r="K91" s="551"/>
      <c r="L91" s="551"/>
      <c r="M91" s="551"/>
      <c r="N91" s="551"/>
      <c r="O91" s="551"/>
      <c r="P91" s="551"/>
      <c r="Q91" s="551"/>
      <c r="R91" s="551"/>
      <c r="S91" s="551"/>
      <c r="T91" s="450" t="s">
        <v>81</v>
      </c>
      <c r="U91" s="450"/>
      <c r="V91" s="211">
        <f>V78</f>
        <v>4</v>
      </c>
      <c r="W91" s="222">
        <v>0</v>
      </c>
      <c r="X91" s="68">
        <f>V91*W91</f>
        <v>0</v>
      </c>
      <c r="Y91" s="68"/>
      <c r="Z91" s="334"/>
      <c r="AA91" s="334"/>
      <c r="AC91" s="186"/>
      <c r="AD91" s="341"/>
      <c r="AE91" s="186"/>
      <c r="AF91" s="341"/>
      <c r="AG91" s="186"/>
      <c r="AH91" s="341"/>
      <c r="AI91" s="186"/>
      <c r="AJ91" s="341"/>
      <c r="AK91" s="186"/>
      <c r="AM91" s="342"/>
      <c r="AN91" s="341"/>
      <c r="AO91" s="186"/>
      <c r="AR91" s="186"/>
    </row>
    <row r="92" spans="1:44" s="334" customForma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335"/>
      <c r="W92" s="217"/>
      <c r="X92" s="68"/>
      <c r="Y92" s="68"/>
      <c r="AC92" s="325"/>
      <c r="AD92" s="69"/>
      <c r="AE92" s="325"/>
      <c r="AF92" s="69"/>
      <c r="AG92" s="325"/>
      <c r="AH92" s="69"/>
      <c r="AI92" s="325"/>
      <c r="AJ92" s="69"/>
      <c r="AK92" s="325"/>
      <c r="AM92" s="67"/>
      <c r="AN92" s="69"/>
      <c r="AO92" s="325"/>
      <c r="AR92" s="325"/>
    </row>
    <row r="93" spans="1:44" s="332" customFormat="1" x14ac:dyDescent="0.25">
      <c r="A93" s="555">
        <v>10</v>
      </c>
      <c r="B93" s="555"/>
      <c r="C93" s="450" t="s">
        <v>2022</v>
      </c>
      <c r="D93" s="450"/>
      <c r="E93" s="450"/>
      <c r="F93" s="450"/>
      <c r="G93" s="450"/>
      <c r="H93" s="551" t="s">
        <v>2023</v>
      </c>
      <c r="I93" s="551"/>
      <c r="J93" s="551"/>
      <c r="K93" s="551"/>
      <c r="L93" s="551"/>
      <c r="M93" s="551"/>
      <c r="N93" s="551"/>
      <c r="O93" s="551"/>
      <c r="P93" s="551"/>
      <c r="Q93" s="551"/>
      <c r="R93" s="551"/>
      <c r="S93" s="551"/>
      <c r="T93" s="211"/>
      <c r="U93" s="211"/>
      <c r="V93" s="211"/>
      <c r="W93" s="222"/>
      <c r="X93" s="68"/>
      <c r="Y93" s="68"/>
      <c r="Z93" s="334"/>
      <c r="AA93" s="334"/>
      <c r="AC93" s="186"/>
      <c r="AD93" s="341"/>
      <c r="AE93" s="186"/>
      <c r="AF93" s="341"/>
      <c r="AG93" s="186"/>
      <c r="AH93" s="341"/>
      <c r="AI93" s="186"/>
      <c r="AJ93" s="341"/>
      <c r="AK93" s="186"/>
      <c r="AM93" s="342"/>
      <c r="AN93" s="341"/>
      <c r="AO93" s="186"/>
      <c r="AR93" s="186"/>
    </row>
    <row r="94" spans="1:44" s="332" customFormat="1" x14ac:dyDescent="0.25">
      <c r="A94" s="211"/>
      <c r="B94" s="211"/>
      <c r="C94" s="211"/>
      <c r="D94" s="211"/>
      <c r="E94" s="211"/>
      <c r="F94" s="211"/>
      <c r="G94" s="211"/>
      <c r="H94" s="477" t="s">
        <v>2039</v>
      </c>
      <c r="I94" s="477"/>
      <c r="J94" s="477"/>
      <c r="K94" s="477"/>
      <c r="L94" s="477"/>
      <c r="M94" s="477"/>
      <c r="N94" s="477"/>
      <c r="O94" s="477"/>
      <c r="P94" s="477"/>
      <c r="Q94" s="477"/>
      <c r="R94" s="477"/>
      <c r="S94" s="477"/>
      <c r="T94" s="450" t="s">
        <v>81</v>
      </c>
      <c r="U94" s="450"/>
      <c r="V94" s="211">
        <f>V78</f>
        <v>4</v>
      </c>
      <c r="W94" s="222">
        <v>0</v>
      </c>
      <c r="X94" s="222">
        <f>V94*W94</f>
        <v>0</v>
      </c>
      <c r="Y94" s="222"/>
      <c r="AC94" s="186"/>
      <c r="AD94" s="341"/>
      <c r="AE94" s="186"/>
      <c r="AF94" s="341"/>
      <c r="AG94" s="186"/>
      <c r="AH94" s="341"/>
      <c r="AI94" s="186"/>
      <c r="AJ94" s="341"/>
      <c r="AK94" s="186"/>
      <c r="AM94" s="342"/>
      <c r="AN94" s="341"/>
      <c r="AO94" s="186"/>
      <c r="AR94" s="186"/>
    </row>
    <row r="95" spans="1:44" s="334" customFormat="1" x14ac:dyDescent="0.25"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X95" s="68"/>
      <c r="Y95" s="68"/>
      <c r="AB95" s="332"/>
      <c r="AC95" s="186"/>
      <c r="AD95" s="341"/>
      <c r="AE95" s="186"/>
      <c r="AF95" s="341"/>
      <c r="AG95" s="186"/>
      <c r="AH95" s="341"/>
      <c r="AI95" s="186"/>
      <c r="AJ95" s="341"/>
      <c r="AK95" s="186"/>
    </row>
    <row r="96" spans="1:44" s="332" customFormat="1" x14ac:dyDescent="0.25">
      <c r="A96" s="552">
        <v>11</v>
      </c>
      <c r="B96" s="552"/>
      <c r="C96" s="437" t="s">
        <v>687</v>
      </c>
      <c r="D96" s="437"/>
      <c r="E96" s="437"/>
      <c r="F96" s="437"/>
      <c r="G96" s="437"/>
      <c r="H96" s="469" t="s">
        <v>688</v>
      </c>
      <c r="I96" s="469"/>
      <c r="J96" s="469"/>
      <c r="K96" s="469"/>
      <c r="L96" s="469"/>
      <c r="M96" s="469"/>
      <c r="N96" s="469"/>
      <c r="O96" s="469"/>
      <c r="P96" s="469"/>
      <c r="Q96" s="469"/>
      <c r="R96" s="469"/>
      <c r="S96" s="469"/>
      <c r="T96" s="437" t="str">
        <f>IF(C96="","",VLOOKUP(C96,[1]Kování!$A$1:$D$12,3,FALSE))</f>
        <v>ks</v>
      </c>
      <c r="U96" s="437"/>
      <c r="V96" s="335">
        <f>V78</f>
        <v>4</v>
      </c>
      <c r="W96" s="217">
        <v>0</v>
      </c>
      <c r="X96" s="344">
        <f>V96*W96</f>
        <v>0</v>
      </c>
      <c r="Y96" s="68"/>
      <c r="Z96" s="334"/>
      <c r="AA96" s="334"/>
      <c r="AC96" s="186"/>
      <c r="AD96" s="341"/>
      <c r="AE96" s="186"/>
      <c r="AF96" s="341"/>
      <c r="AG96" s="186"/>
      <c r="AH96" s="341"/>
      <c r="AI96" s="186"/>
      <c r="AJ96" s="341"/>
      <c r="AK96" s="186"/>
      <c r="AM96" s="342"/>
      <c r="AN96" s="341"/>
      <c r="AO96" s="186"/>
      <c r="AR96" s="186"/>
    </row>
    <row r="97" spans="1:44" s="334" customFormat="1" x14ac:dyDescent="0.25">
      <c r="A97" s="332"/>
      <c r="B97" s="332"/>
      <c r="C97" s="332"/>
      <c r="D97" s="332"/>
      <c r="E97" s="332"/>
      <c r="F97" s="332"/>
      <c r="G97" s="332"/>
      <c r="H97" s="333"/>
      <c r="I97" s="333"/>
      <c r="J97" s="333"/>
      <c r="K97" s="333"/>
      <c r="L97" s="333"/>
      <c r="M97" s="333"/>
      <c r="N97" s="333"/>
      <c r="O97" s="333"/>
      <c r="P97" s="333"/>
      <c r="Q97" s="333"/>
      <c r="R97" s="333"/>
      <c r="S97" s="333"/>
      <c r="T97" s="333"/>
      <c r="U97" s="333"/>
      <c r="V97" s="333"/>
      <c r="W97" s="72"/>
      <c r="X97" s="72"/>
      <c r="Y97" s="72"/>
      <c r="Z97" s="333"/>
      <c r="AA97" s="333"/>
      <c r="AC97" s="325"/>
      <c r="AD97" s="69"/>
      <c r="AE97" s="325"/>
      <c r="AF97" s="69"/>
      <c r="AG97" s="325"/>
      <c r="AH97" s="69"/>
      <c r="AI97" s="325"/>
      <c r="AJ97" s="69"/>
      <c r="AK97" s="325"/>
      <c r="AM97" s="67"/>
      <c r="AN97" s="69"/>
      <c r="AR97" s="325"/>
    </row>
    <row r="98" spans="1:44" s="334" customFormat="1" x14ac:dyDescent="0.25">
      <c r="H98" s="467" t="s">
        <v>183</v>
      </c>
      <c r="I98" s="467"/>
      <c r="J98" s="467"/>
      <c r="K98" s="467"/>
      <c r="L98" s="467"/>
      <c r="M98" s="467"/>
      <c r="N98" s="467"/>
      <c r="O98" s="467"/>
      <c r="P98" s="467"/>
      <c r="W98" s="68"/>
      <c r="X98" s="68">
        <f>SUM(X59:X97)</f>
        <v>0</v>
      </c>
      <c r="Y98" s="68">
        <f>SUM(Y59:Y97)</f>
        <v>0</v>
      </c>
      <c r="AA98" s="334">
        <f>SUM(AA59:AA97)</f>
        <v>0</v>
      </c>
      <c r="AC98" s="325"/>
      <c r="AD98" s="69"/>
      <c r="AE98" s="325"/>
      <c r="AF98" s="69"/>
      <c r="AG98" s="325"/>
      <c r="AH98" s="69"/>
      <c r="AI98" s="325"/>
      <c r="AJ98" s="69"/>
      <c r="AK98" s="325"/>
      <c r="AM98" s="67"/>
      <c r="AN98" s="69"/>
      <c r="AR98" s="325"/>
    </row>
    <row r="99" spans="1:44" s="334" customFormat="1" x14ac:dyDescent="0.25">
      <c r="W99" s="68"/>
      <c r="X99" s="68"/>
      <c r="Y99" s="68"/>
    </row>
    <row r="100" spans="1:44" s="334" customFormat="1" ht="15.75" thickBot="1" x14ac:dyDescent="0.3">
      <c r="A100" s="525" t="s">
        <v>38</v>
      </c>
      <c r="B100" s="525"/>
      <c r="C100" s="525"/>
      <c r="D100" s="525"/>
      <c r="E100" s="525"/>
      <c r="F100" s="525"/>
      <c r="G100" s="525"/>
      <c r="H100" s="525"/>
      <c r="I100" s="525"/>
      <c r="J100" s="525"/>
      <c r="K100" s="525"/>
      <c r="L100" s="525"/>
      <c r="M100" s="525"/>
      <c r="N100" s="525"/>
      <c r="O100" s="525"/>
      <c r="P100" s="525"/>
      <c r="Q100" s="525"/>
      <c r="R100" s="525"/>
      <c r="S100" s="525"/>
      <c r="T100" s="525"/>
      <c r="Z100" s="326" t="s">
        <v>41</v>
      </c>
      <c r="AA100" s="326">
        <f>AA51+1</f>
        <v>4</v>
      </c>
    </row>
    <row r="101" spans="1:44" s="334" customFormat="1" x14ac:dyDescent="0.25">
      <c r="A101" s="528" t="s">
        <v>39</v>
      </c>
      <c r="B101" s="506"/>
      <c r="C101" s="506"/>
      <c r="D101" s="506"/>
      <c r="E101" s="506"/>
      <c r="F101" s="506"/>
      <c r="G101" s="507"/>
      <c r="H101" s="484" t="s">
        <v>1972</v>
      </c>
      <c r="I101" s="447"/>
      <c r="J101" s="447"/>
      <c r="K101" s="447"/>
      <c r="L101" s="447"/>
      <c r="M101" s="447"/>
      <c r="N101" s="447"/>
      <c r="O101" s="447"/>
      <c r="P101" s="447"/>
      <c r="Q101" s="447"/>
      <c r="R101" s="447"/>
      <c r="S101" s="447"/>
      <c r="T101" s="447"/>
      <c r="U101" s="447"/>
      <c r="V101" s="447"/>
      <c r="W101" s="447"/>
      <c r="X101" s="485"/>
      <c r="Y101" s="328" t="s">
        <v>48</v>
      </c>
      <c r="Z101" s="452"/>
      <c r="AA101" s="454"/>
    </row>
    <row r="102" spans="1:44" s="334" customFormat="1" x14ac:dyDescent="0.25">
      <c r="A102" s="538"/>
      <c r="B102" s="518"/>
      <c r="C102" s="518"/>
      <c r="D102" s="518"/>
      <c r="E102" s="518"/>
      <c r="F102" s="518"/>
      <c r="G102" s="519"/>
      <c r="H102" s="486" t="s">
        <v>1973</v>
      </c>
      <c r="I102" s="487"/>
      <c r="J102" s="487"/>
      <c r="K102" s="487"/>
      <c r="L102" s="487"/>
      <c r="M102" s="487"/>
      <c r="N102" s="487"/>
      <c r="O102" s="487"/>
      <c r="P102" s="487"/>
      <c r="Q102" s="487"/>
      <c r="R102" s="487"/>
      <c r="S102" s="487"/>
      <c r="T102" s="487"/>
      <c r="U102" s="487"/>
      <c r="V102" s="487"/>
      <c r="W102" s="487"/>
      <c r="X102" s="488"/>
      <c r="Y102" s="24" t="s">
        <v>42</v>
      </c>
      <c r="Z102" s="526" t="s">
        <v>1980</v>
      </c>
      <c r="AA102" s="527"/>
    </row>
    <row r="103" spans="1:44" s="334" customFormat="1" x14ac:dyDescent="0.25">
      <c r="A103" s="514" t="s">
        <v>40</v>
      </c>
      <c r="B103" s="515"/>
      <c r="C103" s="515"/>
      <c r="D103" s="515"/>
      <c r="E103" s="515"/>
      <c r="F103" s="515"/>
      <c r="G103" s="516"/>
      <c r="H103" s="489" t="s">
        <v>1974</v>
      </c>
      <c r="I103" s="490"/>
      <c r="J103" s="490"/>
      <c r="K103" s="490"/>
      <c r="L103" s="490"/>
      <c r="M103" s="490"/>
      <c r="N103" s="490"/>
      <c r="O103" s="490"/>
      <c r="P103" s="490"/>
      <c r="Q103" s="490"/>
      <c r="R103" s="490"/>
      <c r="S103" s="490"/>
      <c r="T103" s="490"/>
      <c r="U103" s="490"/>
      <c r="V103" s="490"/>
      <c r="W103" s="490"/>
      <c r="X103" s="491"/>
      <c r="Y103" s="25" t="s">
        <v>49</v>
      </c>
      <c r="Z103" s="482"/>
      <c r="AA103" s="483"/>
    </row>
    <row r="104" spans="1:44" s="334" customFormat="1" ht="15.75" thickBot="1" x14ac:dyDescent="0.3">
      <c r="A104" s="435"/>
      <c r="B104" s="424"/>
      <c r="C104" s="424"/>
      <c r="D104" s="424"/>
      <c r="E104" s="424"/>
      <c r="F104" s="424"/>
      <c r="G104" s="432"/>
      <c r="H104" s="496" t="s">
        <v>1975</v>
      </c>
      <c r="I104" s="497"/>
      <c r="J104" s="497"/>
      <c r="K104" s="497"/>
      <c r="L104" s="497"/>
      <c r="M104" s="497"/>
      <c r="N104" s="497"/>
      <c r="O104" s="497"/>
      <c r="P104" s="497"/>
      <c r="Q104" s="497"/>
      <c r="R104" s="497"/>
      <c r="S104" s="497"/>
      <c r="T104" s="497"/>
      <c r="U104" s="497"/>
      <c r="V104" s="497"/>
      <c r="W104" s="497"/>
      <c r="X104" s="498"/>
      <c r="Y104" s="96" t="s">
        <v>42</v>
      </c>
      <c r="Z104" s="480" t="s">
        <v>1981</v>
      </c>
      <c r="AA104" s="481"/>
    </row>
    <row r="105" spans="1:44" s="334" customFormat="1" x14ac:dyDescent="0.25">
      <c r="A105" s="499" t="s">
        <v>42</v>
      </c>
      <c r="B105" s="502" t="s">
        <v>43</v>
      </c>
      <c r="C105" s="505" t="s">
        <v>42</v>
      </c>
      <c r="D105" s="506"/>
      <c r="E105" s="506"/>
      <c r="F105" s="506"/>
      <c r="G105" s="507"/>
      <c r="H105" s="484"/>
      <c r="I105" s="447"/>
      <c r="J105" s="447"/>
      <c r="K105" s="447"/>
      <c r="L105" s="447"/>
      <c r="M105" s="447"/>
      <c r="N105" s="447"/>
      <c r="O105" s="447"/>
      <c r="P105" s="447"/>
      <c r="Q105" s="447"/>
      <c r="R105" s="447"/>
      <c r="S105" s="485"/>
      <c r="T105" s="508" t="s">
        <v>50</v>
      </c>
      <c r="U105" s="511" t="s">
        <v>51</v>
      </c>
      <c r="V105" s="529" t="s">
        <v>52</v>
      </c>
      <c r="W105" s="532" t="s">
        <v>53</v>
      </c>
      <c r="X105" s="534" t="s">
        <v>55</v>
      </c>
      <c r="Y105" s="535"/>
      <c r="Z105" s="492" t="s">
        <v>45</v>
      </c>
      <c r="AA105" s="493"/>
    </row>
    <row r="106" spans="1:44" s="334" customFormat="1" ht="15.75" x14ac:dyDescent="0.25">
      <c r="A106" s="500"/>
      <c r="B106" s="503"/>
      <c r="C106" s="540" t="s">
        <v>44</v>
      </c>
      <c r="D106" s="541"/>
      <c r="E106" s="541"/>
      <c r="F106" s="541"/>
      <c r="G106" s="542"/>
      <c r="H106" s="536" t="s">
        <v>59</v>
      </c>
      <c r="I106" s="450"/>
      <c r="J106" s="450"/>
      <c r="K106" s="450"/>
      <c r="L106" s="450"/>
      <c r="M106" s="450"/>
      <c r="N106" s="450"/>
      <c r="O106" s="450"/>
      <c r="P106" s="450"/>
      <c r="Q106" s="450"/>
      <c r="R106" s="450"/>
      <c r="S106" s="537"/>
      <c r="T106" s="509"/>
      <c r="U106" s="512"/>
      <c r="V106" s="530"/>
      <c r="W106" s="533"/>
      <c r="X106" s="521" t="s">
        <v>56</v>
      </c>
      <c r="Y106" s="522"/>
      <c r="Z106" s="494"/>
      <c r="AA106" s="495"/>
      <c r="AB106" s="479" t="s">
        <v>54</v>
      </c>
      <c r="AC106" s="437"/>
      <c r="AD106" s="437"/>
      <c r="AE106" s="437"/>
      <c r="AF106" s="437"/>
      <c r="AG106" s="437"/>
      <c r="AH106" s="437"/>
      <c r="AI106" s="437"/>
      <c r="AJ106" s="437"/>
      <c r="AK106" s="437"/>
      <c r="AQ106" s="437" t="s">
        <v>184</v>
      </c>
      <c r="AR106" s="437"/>
    </row>
    <row r="107" spans="1:44" s="334" customFormat="1" x14ac:dyDescent="0.25">
      <c r="A107" s="501"/>
      <c r="B107" s="504"/>
      <c r="C107" s="517" t="s">
        <v>43</v>
      </c>
      <c r="D107" s="518"/>
      <c r="E107" s="518"/>
      <c r="F107" s="518"/>
      <c r="G107" s="519"/>
      <c r="H107" s="455"/>
      <c r="I107" s="456"/>
      <c r="J107" s="456"/>
      <c r="K107" s="456"/>
      <c r="L107" s="456"/>
      <c r="M107" s="456"/>
      <c r="N107" s="456"/>
      <c r="O107" s="456"/>
      <c r="P107" s="456"/>
      <c r="Q107" s="456"/>
      <c r="R107" s="456"/>
      <c r="S107" s="520"/>
      <c r="T107" s="510"/>
      <c r="U107" s="513"/>
      <c r="V107" s="531"/>
      <c r="W107" s="26" t="s">
        <v>54</v>
      </c>
      <c r="X107" s="26" t="s">
        <v>57</v>
      </c>
      <c r="Y107" s="27" t="s">
        <v>58</v>
      </c>
      <c r="Z107" s="26" t="s">
        <v>46</v>
      </c>
      <c r="AA107" s="28" t="s">
        <v>47</v>
      </c>
      <c r="AB107" s="536" t="s">
        <v>82</v>
      </c>
      <c r="AC107" s="450"/>
      <c r="AD107" s="437" t="s">
        <v>127</v>
      </c>
      <c r="AE107" s="437"/>
      <c r="AF107" s="437" t="s">
        <v>128</v>
      </c>
      <c r="AG107" s="437"/>
      <c r="AH107" s="437" t="s">
        <v>129</v>
      </c>
      <c r="AI107" s="437"/>
      <c r="AJ107" s="437" t="s">
        <v>130</v>
      </c>
      <c r="AK107" s="437"/>
      <c r="AL107" s="437" t="s">
        <v>126</v>
      </c>
      <c r="AM107" s="437"/>
      <c r="AN107" s="437"/>
      <c r="AO107" s="437"/>
      <c r="AQ107" s="326" t="s">
        <v>182</v>
      </c>
      <c r="AR107" s="326" t="s">
        <v>30</v>
      </c>
    </row>
    <row r="108" spans="1:44" s="334" customFormat="1" x14ac:dyDescent="0.25">
      <c r="C108" s="103"/>
      <c r="D108" s="103"/>
      <c r="E108" s="103"/>
      <c r="F108" s="103"/>
      <c r="G108" s="103"/>
      <c r="H108" s="544" t="s">
        <v>185</v>
      </c>
      <c r="I108" s="544"/>
      <c r="J108" s="544"/>
      <c r="K108" s="544"/>
      <c r="L108" s="544"/>
      <c r="M108" s="544"/>
      <c r="N108" s="544"/>
      <c r="O108" s="544"/>
      <c r="P108" s="544"/>
      <c r="Q108" s="544"/>
      <c r="R108" s="544"/>
      <c r="S108" s="544"/>
      <c r="T108" s="467">
        <f>AA51</f>
        <v>3</v>
      </c>
      <c r="U108" s="467"/>
      <c r="X108" s="68">
        <f>X98</f>
        <v>0</v>
      </c>
      <c r="Y108" s="68">
        <f>Y98</f>
        <v>0</v>
      </c>
      <c r="AA108" s="334">
        <f>AA98</f>
        <v>0</v>
      </c>
    </row>
    <row r="109" spans="1:44" s="334" customFormat="1" x14ac:dyDescent="0.25">
      <c r="H109" s="327"/>
      <c r="I109" s="327"/>
      <c r="J109" s="327"/>
      <c r="K109" s="327"/>
      <c r="L109" s="327"/>
      <c r="M109" s="327"/>
      <c r="N109" s="327"/>
      <c r="O109" s="327"/>
      <c r="P109" s="327"/>
      <c r="Q109" s="327"/>
      <c r="R109" s="327"/>
      <c r="S109" s="327"/>
      <c r="X109" s="68"/>
      <c r="Y109" s="68"/>
    </row>
    <row r="110" spans="1:44" s="334" customFormat="1" x14ac:dyDescent="0.25">
      <c r="A110" s="437">
        <v>12</v>
      </c>
      <c r="B110" s="437"/>
      <c r="C110" s="548" t="s">
        <v>392</v>
      </c>
      <c r="D110" s="549"/>
      <c r="E110" s="549"/>
      <c r="F110" s="549"/>
      <c r="G110" s="549"/>
      <c r="H110" s="469" t="s">
        <v>2026</v>
      </c>
      <c r="I110" s="469"/>
      <c r="J110" s="469"/>
      <c r="K110" s="469"/>
      <c r="L110" s="469"/>
      <c r="M110" s="469"/>
      <c r="N110" s="469"/>
      <c r="O110" s="469"/>
      <c r="P110" s="469"/>
      <c r="Q110" s="469"/>
      <c r="R110" s="469"/>
      <c r="S110" s="469"/>
      <c r="T110" s="437" t="str">
        <f>IF(C110="","",VLOOKUP(C110,ÚRS!$A$5:$D$1478,3,FALSE))</f>
        <v>kus</v>
      </c>
      <c r="U110" s="437"/>
      <c r="V110" s="335">
        <f>V78</f>
        <v>4</v>
      </c>
      <c r="W110" s="217">
        <v>0</v>
      </c>
      <c r="X110" s="68"/>
      <c r="Y110" s="68">
        <f>V110*W110</f>
        <v>0</v>
      </c>
      <c r="AC110" s="325"/>
      <c r="AD110" s="69"/>
      <c r="AE110" s="325"/>
      <c r="AF110" s="69"/>
      <c r="AG110" s="325"/>
      <c r="AH110" s="69"/>
      <c r="AI110" s="325"/>
      <c r="AJ110" s="69"/>
      <c r="AK110" s="325"/>
      <c r="AM110" s="67"/>
      <c r="AN110" s="69"/>
      <c r="AO110" s="325"/>
      <c r="AR110" s="325"/>
    </row>
    <row r="111" spans="1:44" s="334" customFormat="1" x14ac:dyDescent="0.25">
      <c r="H111" s="327"/>
      <c r="I111" s="327"/>
      <c r="J111" s="327"/>
      <c r="K111" s="327"/>
      <c r="L111" s="327"/>
      <c r="M111" s="327"/>
      <c r="N111" s="327"/>
      <c r="O111" s="327"/>
      <c r="P111" s="327"/>
      <c r="Q111" s="327"/>
      <c r="R111" s="327"/>
      <c r="S111" s="327"/>
      <c r="X111" s="68"/>
      <c r="Y111" s="68"/>
    </row>
    <row r="112" spans="1:44" s="334" customFormat="1" x14ac:dyDescent="0.25">
      <c r="A112" s="456">
        <v>13</v>
      </c>
      <c r="B112" s="456"/>
      <c r="C112" s="553" t="s">
        <v>414</v>
      </c>
      <c r="D112" s="554"/>
      <c r="E112" s="554"/>
      <c r="F112" s="554"/>
      <c r="G112" s="554"/>
      <c r="H112" s="545" t="s">
        <v>2027</v>
      </c>
      <c r="I112" s="545"/>
      <c r="J112" s="545"/>
      <c r="K112" s="545"/>
      <c r="L112" s="545"/>
      <c r="M112" s="545"/>
      <c r="N112" s="545"/>
      <c r="O112" s="545"/>
      <c r="P112" s="545"/>
      <c r="Q112" s="545"/>
      <c r="R112" s="545"/>
      <c r="S112" s="545"/>
      <c r="T112" s="456" t="str">
        <f>IF(C112="","",VLOOKUP(C112,ÚRS!$A$5:$D$1478,3,FALSE))</f>
        <v>kus</v>
      </c>
      <c r="U112" s="456"/>
      <c r="V112" s="225">
        <f>V96</f>
        <v>4</v>
      </c>
      <c r="W112" s="224">
        <v>0</v>
      </c>
      <c r="X112" s="72"/>
      <c r="Y112" s="72">
        <f>V112*W112</f>
        <v>0</v>
      </c>
      <c r="Z112" s="333"/>
      <c r="AA112" s="333"/>
      <c r="AC112" s="325"/>
      <c r="AD112" s="69"/>
      <c r="AE112" s="325"/>
      <c r="AF112" s="69"/>
      <c r="AG112" s="325"/>
      <c r="AH112" s="69"/>
      <c r="AI112" s="325"/>
      <c r="AJ112" s="69"/>
      <c r="AK112" s="325"/>
      <c r="AM112" s="67"/>
      <c r="AN112" s="69"/>
      <c r="AO112" s="325"/>
      <c r="AR112" s="325"/>
    </row>
    <row r="113" spans="1:44" s="334" customFormat="1" x14ac:dyDescent="0.25">
      <c r="H113" s="327"/>
      <c r="I113" s="327"/>
      <c r="J113" s="327"/>
      <c r="K113" s="327"/>
      <c r="L113" s="327"/>
      <c r="M113" s="327"/>
      <c r="N113" s="327"/>
      <c r="O113" s="327"/>
      <c r="P113" s="327"/>
      <c r="Q113" s="327"/>
      <c r="R113" s="327"/>
      <c r="S113" s="327"/>
      <c r="X113" s="68"/>
      <c r="Y113" s="68"/>
    </row>
    <row r="114" spans="1:44" s="332" customFormat="1" x14ac:dyDescent="0.25">
      <c r="A114" s="437">
        <v>14</v>
      </c>
      <c r="B114" s="437"/>
      <c r="C114" s="523" t="s">
        <v>2040</v>
      </c>
      <c r="D114" s="523"/>
      <c r="E114" s="523"/>
      <c r="F114" s="523"/>
      <c r="G114" s="523"/>
      <c r="H114" s="539" t="s">
        <v>2029</v>
      </c>
      <c r="I114" s="539"/>
      <c r="J114" s="539"/>
      <c r="K114" s="539"/>
      <c r="L114" s="539"/>
      <c r="M114" s="539"/>
      <c r="N114" s="539"/>
      <c r="O114" s="539"/>
      <c r="P114" s="539"/>
      <c r="Q114" s="539"/>
      <c r="R114" s="539"/>
      <c r="S114" s="539"/>
      <c r="T114" s="539"/>
      <c r="U114" s="539"/>
      <c r="V114" s="337"/>
      <c r="W114" s="68"/>
      <c r="X114" s="68"/>
      <c r="Y114" s="68"/>
      <c r="Z114" s="334"/>
      <c r="AA114" s="334"/>
      <c r="AC114" s="186"/>
      <c r="AD114" s="341"/>
      <c r="AE114" s="186"/>
      <c r="AF114" s="341"/>
      <c r="AG114" s="186"/>
      <c r="AH114" s="341"/>
      <c r="AI114" s="186"/>
      <c r="AJ114" s="341"/>
      <c r="AK114" s="186"/>
      <c r="AM114" s="342"/>
      <c r="AN114" s="341"/>
      <c r="AO114" s="186"/>
      <c r="AR114" s="186"/>
    </row>
    <row r="115" spans="1:44" s="332" customFormat="1" x14ac:dyDescent="0.25">
      <c r="A115" s="163"/>
      <c r="B115" s="163"/>
      <c r="C115" s="437" t="s">
        <v>2000</v>
      </c>
      <c r="D115" s="437"/>
      <c r="E115" s="437"/>
      <c r="F115" s="437"/>
      <c r="G115" s="437"/>
      <c r="H115" s="550" t="s">
        <v>2041</v>
      </c>
      <c r="I115" s="550"/>
      <c r="J115" s="550"/>
      <c r="K115" s="550"/>
      <c r="L115" s="550"/>
      <c r="M115" s="550"/>
      <c r="N115" s="550"/>
      <c r="O115" s="550"/>
      <c r="P115" s="550"/>
      <c r="Q115" s="550"/>
      <c r="R115" s="550"/>
      <c r="S115" s="550"/>
      <c r="T115" s="550"/>
      <c r="U115" s="550"/>
      <c r="V115" s="1"/>
      <c r="W115" s="68"/>
      <c r="X115" s="68"/>
      <c r="Y115" s="68"/>
      <c r="Z115" s="334"/>
      <c r="AA115" s="334"/>
      <c r="AC115" s="186"/>
      <c r="AD115" s="341"/>
      <c r="AE115" s="186"/>
      <c r="AF115" s="341"/>
      <c r="AG115" s="186"/>
      <c r="AH115" s="341"/>
      <c r="AI115" s="186"/>
      <c r="AJ115" s="341"/>
      <c r="AK115" s="186"/>
      <c r="AM115" s="342"/>
      <c r="AN115" s="341"/>
      <c r="AO115" s="186"/>
      <c r="AR115" s="186"/>
    </row>
    <row r="116" spans="1:44" s="332" customFormat="1" x14ac:dyDescent="0.25">
      <c r="A116" s="334"/>
      <c r="B116" s="334"/>
      <c r="C116" s="437" t="s">
        <v>2002</v>
      </c>
      <c r="D116" s="437"/>
      <c r="E116" s="437"/>
      <c r="F116" s="437"/>
      <c r="G116" s="437"/>
      <c r="H116" s="524" t="s">
        <v>2003</v>
      </c>
      <c r="I116" s="524"/>
      <c r="J116" s="524"/>
      <c r="K116" s="524"/>
      <c r="L116" s="524"/>
      <c r="M116" s="524"/>
      <c r="N116" s="524"/>
      <c r="O116" s="524"/>
      <c r="P116" s="524"/>
      <c r="Q116" s="524"/>
      <c r="R116" s="524"/>
      <c r="S116" s="524"/>
      <c r="T116" s="524"/>
      <c r="U116" s="524"/>
      <c r="V116" s="1"/>
      <c r="W116" s="68"/>
      <c r="X116" s="68"/>
      <c r="Y116" s="68"/>
      <c r="Z116" s="334"/>
      <c r="AA116" s="334"/>
      <c r="AC116" s="186"/>
      <c r="AD116" s="341"/>
      <c r="AE116" s="186"/>
      <c r="AF116" s="341"/>
      <c r="AG116" s="186"/>
      <c r="AH116" s="341"/>
      <c r="AI116" s="186"/>
      <c r="AJ116" s="341"/>
      <c r="AK116" s="186"/>
      <c r="AM116" s="342"/>
      <c r="AN116" s="341"/>
      <c r="AO116" s="186"/>
      <c r="AR116" s="186"/>
    </row>
    <row r="117" spans="1:44" s="332" customFormat="1" x14ac:dyDescent="0.25">
      <c r="A117" s="334"/>
      <c r="B117" s="334"/>
      <c r="C117" s="334"/>
      <c r="D117" s="334"/>
      <c r="E117" s="334"/>
      <c r="F117" s="334"/>
      <c r="G117" s="334"/>
      <c r="H117" s="469" t="s">
        <v>2004</v>
      </c>
      <c r="I117" s="469"/>
      <c r="J117" s="469"/>
      <c r="K117" s="469"/>
      <c r="L117" s="469"/>
      <c r="M117" s="469"/>
      <c r="N117" s="469"/>
      <c r="O117" s="469"/>
      <c r="P117" s="469"/>
      <c r="Q117" s="469"/>
      <c r="R117" s="469"/>
      <c r="S117" s="469"/>
      <c r="T117" s="469"/>
      <c r="U117" s="469"/>
      <c r="V117" s="1"/>
      <c r="W117" s="68"/>
      <c r="X117" s="68"/>
      <c r="Y117" s="68"/>
      <c r="Z117" s="334"/>
      <c r="AA117" s="334"/>
      <c r="AC117" s="186"/>
      <c r="AD117" s="341"/>
      <c r="AE117" s="186"/>
      <c r="AF117" s="341"/>
      <c r="AG117" s="186"/>
      <c r="AH117" s="341"/>
      <c r="AI117" s="186"/>
      <c r="AJ117" s="341"/>
      <c r="AK117" s="186"/>
      <c r="AM117" s="342"/>
      <c r="AN117" s="341"/>
      <c r="AO117" s="186"/>
      <c r="AR117" s="186"/>
    </row>
    <row r="118" spans="1:44" s="332" customFormat="1" x14ac:dyDescent="0.25">
      <c r="C118" s="211"/>
      <c r="D118" s="211"/>
      <c r="E118" s="211"/>
      <c r="F118" s="211"/>
      <c r="G118" s="211"/>
      <c r="H118" s="477" t="s">
        <v>2042</v>
      </c>
      <c r="I118" s="477"/>
      <c r="J118" s="477"/>
      <c r="K118" s="477"/>
      <c r="L118" s="477"/>
      <c r="M118" s="477"/>
      <c r="N118" s="477"/>
      <c r="O118" s="477"/>
      <c r="P118" s="477"/>
      <c r="Q118" s="477"/>
      <c r="R118" s="477"/>
      <c r="S118" s="477"/>
      <c r="T118" s="450" t="s">
        <v>81</v>
      </c>
      <c r="U118" s="450"/>
      <c r="V118" s="211">
        <v>1</v>
      </c>
      <c r="W118" s="222">
        <v>0</v>
      </c>
      <c r="X118" s="68">
        <f>V118*W118</f>
        <v>0</v>
      </c>
      <c r="Y118" s="68"/>
      <c r="Z118" s="334"/>
      <c r="AA118" s="334"/>
      <c r="AC118" s="186"/>
      <c r="AD118" s="341"/>
      <c r="AE118" s="186"/>
      <c r="AF118" s="341"/>
      <c r="AG118" s="186"/>
      <c r="AH118" s="341"/>
      <c r="AI118" s="186"/>
      <c r="AJ118" s="341"/>
      <c r="AK118" s="186"/>
      <c r="AM118" s="342"/>
      <c r="AN118" s="341"/>
      <c r="AO118" s="186"/>
      <c r="AR118" s="186"/>
    </row>
    <row r="119" spans="1:44" s="334" customFormat="1" x14ac:dyDescent="0.25"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X119" s="68"/>
      <c r="Y119" s="68"/>
      <c r="AB119" s="332"/>
      <c r="AC119" s="186"/>
      <c r="AD119" s="341"/>
      <c r="AE119" s="186"/>
      <c r="AF119" s="341"/>
      <c r="AG119" s="186"/>
      <c r="AH119" s="341"/>
      <c r="AI119" s="186"/>
      <c r="AJ119" s="341"/>
      <c r="AK119" s="186"/>
    </row>
    <row r="120" spans="1:44" s="332" customFormat="1" x14ac:dyDescent="0.25">
      <c r="C120" s="450" t="s">
        <v>2007</v>
      </c>
      <c r="D120" s="450"/>
      <c r="E120" s="450"/>
      <c r="F120" s="450"/>
      <c r="G120" s="450"/>
      <c r="H120" s="551" t="s">
        <v>2008</v>
      </c>
      <c r="I120" s="551"/>
      <c r="J120" s="551"/>
      <c r="K120" s="551"/>
      <c r="L120" s="551"/>
      <c r="M120" s="551"/>
      <c r="N120" s="551"/>
      <c r="O120" s="551"/>
      <c r="P120" s="551"/>
      <c r="Q120" s="551"/>
      <c r="R120" s="551"/>
      <c r="S120" s="551"/>
      <c r="T120" s="551"/>
      <c r="U120" s="551"/>
      <c r="V120" s="211"/>
      <c r="W120" s="222"/>
      <c r="X120" s="68"/>
      <c r="Y120" s="68"/>
      <c r="Z120" s="334"/>
      <c r="AA120" s="334"/>
      <c r="AC120" s="186"/>
      <c r="AD120" s="341"/>
      <c r="AE120" s="186"/>
      <c r="AF120" s="341"/>
      <c r="AG120" s="186"/>
      <c r="AH120" s="341"/>
      <c r="AI120" s="186"/>
      <c r="AJ120" s="341"/>
      <c r="AK120" s="186"/>
      <c r="AM120" s="342"/>
      <c r="AN120" s="341"/>
      <c r="AO120" s="186"/>
      <c r="AR120" s="186"/>
    </row>
    <row r="121" spans="1:44" s="332" customFormat="1" x14ac:dyDescent="0.25">
      <c r="A121" s="334"/>
      <c r="B121" s="437" t="s">
        <v>2009</v>
      </c>
      <c r="C121" s="437"/>
      <c r="D121" s="437"/>
      <c r="E121" s="437"/>
      <c r="F121" s="437"/>
      <c r="G121" s="437"/>
      <c r="H121" s="524" t="s">
        <v>2043</v>
      </c>
      <c r="I121" s="524"/>
      <c r="J121" s="524"/>
      <c r="K121" s="524"/>
      <c r="L121" s="524"/>
      <c r="M121" s="524"/>
      <c r="N121" s="524"/>
      <c r="O121" s="524"/>
      <c r="P121" s="524"/>
      <c r="Q121" s="524"/>
      <c r="R121" s="524"/>
      <c r="S121" s="524"/>
      <c r="T121" s="524"/>
      <c r="U121" s="524"/>
      <c r="V121" s="335"/>
      <c r="W121" s="68"/>
      <c r="X121" s="68"/>
      <c r="Y121" s="68"/>
      <c r="Z121" s="334"/>
      <c r="AA121" s="334"/>
      <c r="AC121" s="186"/>
      <c r="AD121" s="341"/>
      <c r="AE121" s="186"/>
      <c r="AF121" s="341"/>
      <c r="AG121" s="186"/>
      <c r="AH121" s="341"/>
      <c r="AI121" s="186"/>
      <c r="AJ121" s="341"/>
      <c r="AK121" s="186"/>
      <c r="AM121" s="342"/>
      <c r="AN121" s="341"/>
      <c r="AO121" s="186"/>
      <c r="AR121" s="186"/>
    </row>
    <row r="122" spans="1:44" s="332" customFormat="1" x14ac:dyDescent="0.25">
      <c r="A122" s="334"/>
      <c r="B122" s="326"/>
      <c r="C122" s="326"/>
      <c r="D122" s="326"/>
      <c r="E122" s="326"/>
      <c r="F122" s="326"/>
      <c r="G122" s="326"/>
      <c r="H122" s="524" t="s">
        <v>2044</v>
      </c>
      <c r="I122" s="524"/>
      <c r="J122" s="524"/>
      <c r="K122" s="524"/>
      <c r="L122" s="524"/>
      <c r="M122" s="524"/>
      <c r="N122" s="524"/>
      <c r="O122" s="524"/>
      <c r="P122" s="524"/>
      <c r="Q122" s="524"/>
      <c r="R122" s="524"/>
      <c r="S122" s="524"/>
      <c r="T122" s="330"/>
      <c r="U122" s="330"/>
      <c r="V122" s="335"/>
      <c r="W122" s="68"/>
      <c r="X122" s="68"/>
      <c r="Y122" s="68"/>
      <c r="Z122" s="334"/>
      <c r="AA122" s="334"/>
      <c r="AC122" s="186"/>
      <c r="AD122" s="341"/>
      <c r="AE122" s="186"/>
      <c r="AF122" s="341"/>
      <c r="AG122" s="186"/>
      <c r="AH122" s="341"/>
      <c r="AI122" s="186"/>
      <c r="AJ122" s="341"/>
      <c r="AK122" s="186"/>
      <c r="AM122" s="342"/>
      <c r="AN122" s="341"/>
      <c r="AO122" s="186"/>
      <c r="AR122" s="186"/>
    </row>
    <row r="123" spans="1:44" s="334" customFormat="1" x14ac:dyDescent="0.25"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326"/>
      <c r="W123" s="68"/>
      <c r="X123" s="68"/>
      <c r="Y123" s="68"/>
      <c r="AC123" s="325"/>
      <c r="AD123" s="69"/>
      <c r="AE123" s="325"/>
      <c r="AF123" s="69"/>
      <c r="AG123" s="325"/>
      <c r="AH123" s="69"/>
      <c r="AI123" s="325"/>
      <c r="AJ123" s="69"/>
      <c r="AK123" s="325"/>
      <c r="AM123" s="67"/>
      <c r="AN123" s="69"/>
      <c r="AO123" s="325"/>
      <c r="AR123" s="325"/>
    </row>
    <row r="124" spans="1:44" s="332" customFormat="1" x14ac:dyDescent="0.25">
      <c r="C124" s="450" t="s">
        <v>2010</v>
      </c>
      <c r="D124" s="450"/>
      <c r="E124" s="450"/>
      <c r="F124" s="450"/>
      <c r="G124" s="450"/>
      <c r="H124" s="551" t="s">
        <v>2035</v>
      </c>
      <c r="I124" s="551"/>
      <c r="J124" s="551"/>
      <c r="K124" s="551"/>
      <c r="L124" s="551"/>
      <c r="M124" s="551"/>
      <c r="N124" s="551"/>
      <c r="O124" s="551"/>
      <c r="P124" s="551"/>
      <c r="Q124" s="551"/>
      <c r="R124" s="551"/>
      <c r="S124" s="551"/>
      <c r="T124" s="211"/>
      <c r="U124" s="211"/>
      <c r="V124" s="211"/>
      <c r="W124" s="222"/>
      <c r="X124" s="68"/>
      <c r="Y124" s="68"/>
      <c r="Z124" s="334"/>
      <c r="AA124" s="334"/>
      <c r="AC124" s="186"/>
      <c r="AD124" s="341"/>
      <c r="AE124" s="186"/>
      <c r="AF124" s="341"/>
      <c r="AG124" s="186"/>
      <c r="AH124" s="341"/>
      <c r="AI124" s="186"/>
      <c r="AJ124" s="341"/>
      <c r="AK124" s="186"/>
      <c r="AM124" s="342"/>
      <c r="AN124" s="341"/>
      <c r="AO124" s="186"/>
      <c r="AR124" s="186"/>
    </row>
    <row r="125" spans="1:44" s="332" customFormat="1" x14ac:dyDescent="0.25">
      <c r="A125" s="334"/>
      <c r="B125" s="334"/>
      <c r="C125" s="437" t="s">
        <v>2012</v>
      </c>
      <c r="D125" s="437"/>
      <c r="E125" s="437"/>
      <c r="F125" s="437"/>
      <c r="G125" s="437"/>
      <c r="H125" s="524"/>
      <c r="I125" s="524"/>
      <c r="J125" s="524"/>
      <c r="K125" s="524"/>
      <c r="L125" s="524"/>
      <c r="M125" s="524"/>
      <c r="N125" s="524"/>
      <c r="O125" s="524"/>
      <c r="P125" s="524"/>
      <c r="Q125" s="524"/>
      <c r="R125" s="524"/>
      <c r="S125" s="524"/>
      <c r="T125" s="524"/>
      <c r="U125" s="524"/>
      <c r="V125" s="335"/>
      <c r="W125" s="68"/>
      <c r="X125" s="68"/>
      <c r="Y125" s="68"/>
      <c r="Z125" s="334"/>
      <c r="AA125" s="334"/>
      <c r="AC125" s="186"/>
      <c r="AD125" s="341"/>
      <c r="AE125" s="186"/>
      <c r="AF125" s="341"/>
      <c r="AG125" s="186"/>
      <c r="AH125" s="341"/>
      <c r="AI125" s="186"/>
      <c r="AJ125" s="341"/>
      <c r="AK125" s="186"/>
      <c r="AM125" s="342"/>
      <c r="AN125" s="341"/>
      <c r="AO125" s="186"/>
      <c r="AR125" s="186"/>
    </row>
    <row r="126" spans="1:44" s="334" customFormat="1" x14ac:dyDescent="0.25"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326"/>
      <c r="X126" s="68"/>
      <c r="Y126" s="68"/>
      <c r="AB126" s="332"/>
      <c r="AC126" s="186"/>
      <c r="AD126" s="341"/>
      <c r="AE126" s="186"/>
      <c r="AF126" s="341"/>
      <c r="AG126" s="186"/>
      <c r="AH126" s="341"/>
      <c r="AI126" s="186"/>
      <c r="AJ126" s="341"/>
      <c r="AK126" s="186"/>
    </row>
    <row r="127" spans="1:44" s="332" customFormat="1" x14ac:dyDescent="0.25">
      <c r="A127" s="334"/>
      <c r="B127" s="334"/>
      <c r="C127" s="437" t="s">
        <v>2013</v>
      </c>
      <c r="D127" s="437"/>
      <c r="E127" s="437"/>
      <c r="F127" s="437"/>
      <c r="G127" s="437"/>
      <c r="H127" s="524" t="s">
        <v>2036</v>
      </c>
      <c r="I127" s="524"/>
      <c r="J127" s="524"/>
      <c r="K127" s="524"/>
      <c r="L127" s="524"/>
      <c r="M127" s="524"/>
      <c r="N127" s="524"/>
      <c r="O127" s="524"/>
      <c r="P127" s="524"/>
      <c r="Q127" s="524"/>
      <c r="R127" s="524"/>
      <c r="S127" s="524"/>
      <c r="T127" s="330"/>
      <c r="U127" s="330"/>
      <c r="V127" s="335"/>
      <c r="W127" s="68"/>
      <c r="X127" s="68"/>
      <c r="Y127" s="68"/>
      <c r="Z127" s="334"/>
      <c r="AA127" s="334"/>
      <c r="AC127" s="186"/>
      <c r="AD127" s="341"/>
      <c r="AE127" s="186"/>
      <c r="AF127" s="341"/>
      <c r="AG127" s="186"/>
      <c r="AH127" s="341"/>
      <c r="AI127" s="186"/>
      <c r="AJ127" s="341"/>
      <c r="AK127" s="186"/>
      <c r="AM127" s="342"/>
      <c r="AN127" s="341"/>
      <c r="AO127" s="186"/>
      <c r="AR127" s="186"/>
    </row>
    <row r="128" spans="1:44" s="332" customFormat="1" x14ac:dyDescent="0.25">
      <c r="A128" s="334"/>
      <c r="B128" s="334"/>
      <c r="C128" s="326"/>
      <c r="D128" s="326"/>
      <c r="E128" s="326"/>
      <c r="F128" s="326"/>
      <c r="G128" s="326"/>
      <c r="H128" s="336"/>
      <c r="I128" s="336"/>
      <c r="J128" s="336"/>
      <c r="K128" s="336"/>
      <c r="L128" s="336"/>
      <c r="M128" s="336"/>
      <c r="N128" s="336"/>
      <c r="O128" s="336"/>
      <c r="P128" s="336"/>
      <c r="Q128" s="336"/>
      <c r="R128" s="336"/>
      <c r="S128" s="336"/>
      <c r="T128" s="330"/>
      <c r="U128" s="330"/>
      <c r="V128" s="335"/>
      <c r="W128" s="68"/>
      <c r="X128" s="68"/>
      <c r="Y128" s="68"/>
      <c r="Z128" s="334"/>
      <c r="AA128" s="334"/>
      <c r="AC128" s="186"/>
      <c r="AD128" s="341"/>
      <c r="AE128" s="186"/>
      <c r="AF128" s="341"/>
      <c r="AG128" s="186"/>
      <c r="AH128" s="341"/>
      <c r="AI128" s="186"/>
      <c r="AJ128" s="341"/>
      <c r="AK128" s="186"/>
      <c r="AM128" s="342"/>
      <c r="AN128" s="341"/>
      <c r="AO128" s="186"/>
      <c r="AR128" s="186"/>
    </row>
    <row r="129" spans="1:44" s="334" customFormat="1" x14ac:dyDescent="0.25">
      <c r="A129" s="1"/>
      <c r="B129" s="1"/>
      <c r="C129" s="437" t="s">
        <v>1993</v>
      </c>
      <c r="D129" s="437"/>
      <c r="E129" s="437"/>
      <c r="F129" s="437"/>
      <c r="G129" s="437"/>
      <c r="H129" s="469" t="s">
        <v>2037</v>
      </c>
      <c r="I129" s="469"/>
      <c r="J129" s="469"/>
      <c r="K129" s="469"/>
      <c r="L129" s="469"/>
      <c r="M129" s="469"/>
      <c r="N129" s="469"/>
      <c r="O129" s="469"/>
      <c r="P129" s="469"/>
      <c r="Q129" s="469"/>
      <c r="R129" s="469"/>
      <c r="S129" s="469"/>
      <c r="T129" s="1"/>
      <c r="U129" s="1"/>
      <c r="V129" s="1"/>
      <c r="W129" s="338"/>
      <c r="X129" s="338"/>
      <c r="Y129" s="68"/>
      <c r="AC129" s="325"/>
      <c r="AD129" s="69"/>
      <c r="AE129" s="325"/>
      <c r="AF129" s="69"/>
      <c r="AG129" s="325"/>
      <c r="AH129" s="69"/>
      <c r="AI129" s="325"/>
      <c r="AJ129" s="69"/>
      <c r="AK129" s="325"/>
      <c r="AM129" s="67"/>
      <c r="AN129" s="69"/>
      <c r="AO129" s="325"/>
      <c r="AR129" s="325"/>
    </row>
    <row r="130" spans="1:44" s="334" customFormat="1" x14ac:dyDescent="0.25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326"/>
      <c r="X130" s="68"/>
      <c r="Y130" s="68"/>
      <c r="AB130" s="332"/>
      <c r="AC130" s="186"/>
      <c r="AD130" s="341"/>
      <c r="AE130" s="186"/>
      <c r="AF130" s="341"/>
      <c r="AG130" s="186"/>
      <c r="AH130" s="341"/>
      <c r="AI130" s="186"/>
      <c r="AJ130" s="341"/>
      <c r="AK130" s="186"/>
    </row>
    <row r="131" spans="1:44" s="332" customFormat="1" x14ac:dyDescent="0.25">
      <c r="A131" s="450">
        <v>15</v>
      </c>
      <c r="B131" s="450"/>
      <c r="C131" s="450" t="s">
        <v>2019</v>
      </c>
      <c r="D131" s="450"/>
      <c r="E131" s="450"/>
      <c r="F131" s="450"/>
      <c r="G131" s="450"/>
      <c r="H131" s="551" t="s">
        <v>2038</v>
      </c>
      <c r="I131" s="551"/>
      <c r="J131" s="551"/>
      <c r="K131" s="551"/>
      <c r="L131" s="551"/>
      <c r="M131" s="551"/>
      <c r="N131" s="551"/>
      <c r="O131" s="551"/>
      <c r="P131" s="551"/>
      <c r="Q131" s="551"/>
      <c r="R131" s="551"/>
      <c r="S131" s="551"/>
      <c r="T131" s="450" t="s">
        <v>81</v>
      </c>
      <c r="U131" s="450"/>
      <c r="V131" s="211">
        <f>V118</f>
        <v>1</v>
      </c>
      <c r="W131" s="222">
        <v>0</v>
      </c>
      <c r="X131" s="68">
        <f>V131*W131</f>
        <v>0</v>
      </c>
      <c r="Y131" s="68"/>
      <c r="Z131" s="334"/>
      <c r="AA131" s="334"/>
      <c r="AC131" s="186"/>
      <c r="AD131" s="341"/>
      <c r="AE131" s="186"/>
      <c r="AF131" s="341"/>
      <c r="AG131" s="186"/>
      <c r="AH131" s="341"/>
      <c r="AI131" s="186"/>
      <c r="AJ131" s="341"/>
      <c r="AK131" s="186"/>
      <c r="AM131" s="342"/>
      <c r="AN131" s="341"/>
      <c r="AO131" s="186"/>
      <c r="AR131" s="186"/>
    </row>
    <row r="132" spans="1:44" s="332" customFormat="1" x14ac:dyDescent="0.25">
      <c r="C132" s="327"/>
      <c r="D132" s="327"/>
      <c r="E132" s="327"/>
      <c r="F132" s="327"/>
      <c r="G132" s="327"/>
      <c r="H132" s="345"/>
      <c r="I132" s="345"/>
      <c r="J132" s="345"/>
      <c r="K132" s="345"/>
      <c r="L132" s="345"/>
      <c r="M132" s="345"/>
      <c r="N132" s="345"/>
      <c r="O132" s="345"/>
      <c r="P132" s="345"/>
      <c r="Q132" s="345"/>
      <c r="R132" s="345"/>
      <c r="S132" s="345"/>
      <c r="T132" s="327"/>
      <c r="U132" s="327"/>
      <c r="V132" s="211"/>
      <c r="W132" s="222"/>
      <c r="X132" s="68"/>
      <c r="Y132" s="68"/>
      <c r="Z132" s="334"/>
      <c r="AA132" s="334"/>
      <c r="AC132" s="186"/>
      <c r="AD132" s="341"/>
      <c r="AE132" s="186"/>
      <c r="AF132" s="341"/>
      <c r="AG132" s="186"/>
      <c r="AH132" s="341"/>
      <c r="AI132" s="186"/>
      <c r="AJ132" s="341"/>
      <c r="AK132" s="186"/>
      <c r="AM132" s="342"/>
      <c r="AN132" s="341"/>
      <c r="AO132" s="186"/>
      <c r="AR132" s="186"/>
    </row>
    <row r="133" spans="1:44" s="332" customFormat="1" x14ac:dyDescent="0.25">
      <c r="A133" s="450">
        <v>16</v>
      </c>
      <c r="B133" s="450"/>
      <c r="C133" s="450" t="s">
        <v>2022</v>
      </c>
      <c r="D133" s="450"/>
      <c r="E133" s="450"/>
      <c r="F133" s="450"/>
      <c r="G133" s="450"/>
      <c r="H133" s="551" t="s">
        <v>2023</v>
      </c>
      <c r="I133" s="551"/>
      <c r="J133" s="551"/>
      <c r="K133" s="551"/>
      <c r="L133" s="551"/>
      <c r="M133" s="551"/>
      <c r="N133" s="551"/>
      <c r="O133" s="551"/>
      <c r="P133" s="551"/>
      <c r="Q133" s="551"/>
      <c r="R133" s="551"/>
      <c r="S133" s="551"/>
      <c r="T133" s="211"/>
      <c r="U133" s="211"/>
      <c r="V133" s="211"/>
      <c r="W133" s="222"/>
      <c r="X133" s="68"/>
      <c r="Y133" s="68"/>
      <c r="Z133" s="334"/>
      <c r="AA133" s="334"/>
      <c r="AC133" s="186"/>
      <c r="AD133" s="341"/>
      <c r="AE133" s="186"/>
      <c r="AF133" s="341"/>
      <c r="AG133" s="186"/>
      <c r="AH133" s="341"/>
      <c r="AI133" s="186"/>
      <c r="AJ133" s="341"/>
      <c r="AK133" s="186"/>
      <c r="AM133" s="342"/>
      <c r="AN133" s="341"/>
      <c r="AO133" s="186"/>
      <c r="AR133" s="186"/>
    </row>
    <row r="134" spans="1:44" s="332" customFormat="1" x14ac:dyDescent="0.25">
      <c r="A134" s="211"/>
      <c r="B134" s="211"/>
      <c r="C134" s="211"/>
      <c r="D134" s="211"/>
      <c r="E134" s="211"/>
      <c r="F134" s="211"/>
      <c r="G134" s="211"/>
      <c r="H134" s="477" t="s">
        <v>2039</v>
      </c>
      <c r="I134" s="477"/>
      <c r="J134" s="477"/>
      <c r="K134" s="477"/>
      <c r="L134" s="477"/>
      <c r="M134" s="477"/>
      <c r="N134" s="477"/>
      <c r="O134" s="477"/>
      <c r="P134" s="477"/>
      <c r="Q134" s="477"/>
      <c r="R134" s="477"/>
      <c r="S134" s="477"/>
      <c r="T134" s="450" t="s">
        <v>81</v>
      </c>
      <c r="U134" s="450"/>
      <c r="V134" s="211">
        <f>V118</f>
        <v>1</v>
      </c>
      <c r="W134" s="222">
        <v>0</v>
      </c>
      <c r="X134" s="222">
        <f>V134*W134</f>
        <v>0</v>
      </c>
      <c r="Y134" s="222"/>
      <c r="AC134" s="186"/>
      <c r="AD134" s="341"/>
      <c r="AE134" s="186"/>
      <c r="AF134" s="341"/>
      <c r="AG134" s="186"/>
      <c r="AH134" s="341"/>
      <c r="AI134" s="186"/>
      <c r="AJ134" s="341"/>
      <c r="AK134" s="186"/>
      <c r="AM134" s="342"/>
      <c r="AN134" s="341"/>
      <c r="AO134" s="186"/>
      <c r="AR134" s="186"/>
    </row>
    <row r="135" spans="1:44" s="334" customFormat="1" x14ac:dyDescent="0.25"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X135" s="68"/>
      <c r="Y135" s="68"/>
      <c r="AB135" s="332"/>
      <c r="AC135" s="186"/>
      <c r="AD135" s="341"/>
      <c r="AE135" s="186"/>
      <c r="AF135" s="341"/>
      <c r="AG135" s="186"/>
      <c r="AH135" s="341"/>
      <c r="AI135" s="186"/>
      <c r="AJ135" s="341"/>
      <c r="AK135" s="186"/>
    </row>
    <row r="136" spans="1:44" s="332" customFormat="1" x14ac:dyDescent="0.25">
      <c r="A136" s="437">
        <v>17</v>
      </c>
      <c r="B136" s="437"/>
      <c r="C136" s="437" t="s">
        <v>687</v>
      </c>
      <c r="D136" s="437"/>
      <c r="E136" s="437"/>
      <c r="F136" s="437"/>
      <c r="G136" s="437"/>
      <c r="H136" s="469" t="s">
        <v>2045</v>
      </c>
      <c r="I136" s="469"/>
      <c r="J136" s="469"/>
      <c r="K136" s="469"/>
      <c r="L136" s="469"/>
      <c r="M136" s="469"/>
      <c r="N136" s="469"/>
      <c r="O136" s="469"/>
      <c r="P136" s="469"/>
      <c r="Q136" s="469"/>
      <c r="R136" s="469"/>
      <c r="S136" s="469"/>
      <c r="T136" s="437" t="str">
        <f>IF(C136="","",VLOOKUP(C136,[1]Kování!$A$1:$D$12,3,FALSE))</f>
        <v>ks</v>
      </c>
      <c r="U136" s="437"/>
      <c r="V136" s="335">
        <f>V118*2</f>
        <v>2</v>
      </c>
      <c r="W136" s="217">
        <v>0</v>
      </c>
      <c r="X136" s="344">
        <f>V136*W136</f>
        <v>0</v>
      </c>
      <c r="Y136" s="68"/>
      <c r="Z136" s="334"/>
      <c r="AA136" s="334"/>
      <c r="AC136" s="186"/>
      <c r="AD136" s="341"/>
      <c r="AE136" s="186"/>
      <c r="AF136" s="341"/>
      <c r="AG136" s="186"/>
      <c r="AH136" s="341"/>
      <c r="AI136" s="186"/>
      <c r="AJ136" s="341"/>
      <c r="AK136" s="186"/>
      <c r="AM136" s="342"/>
      <c r="AN136" s="341"/>
      <c r="AO136" s="186"/>
      <c r="AR136" s="186"/>
    </row>
    <row r="137" spans="1:44" s="332" customFormat="1" x14ac:dyDescent="0.25">
      <c r="A137" s="326"/>
      <c r="B137" s="326"/>
      <c r="C137" s="326"/>
      <c r="D137" s="326"/>
      <c r="E137" s="326"/>
      <c r="F137" s="326"/>
      <c r="G137" s="326"/>
      <c r="H137" s="469" t="s">
        <v>2046</v>
      </c>
      <c r="I137" s="469"/>
      <c r="J137" s="469"/>
      <c r="K137" s="469"/>
      <c r="L137" s="469"/>
      <c r="M137" s="469"/>
      <c r="N137" s="469"/>
      <c r="O137" s="469"/>
      <c r="P137" s="469"/>
      <c r="Q137" s="469"/>
      <c r="R137" s="469"/>
      <c r="S137" s="469"/>
      <c r="T137" s="326"/>
      <c r="U137" s="326"/>
      <c r="V137" s="335"/>
      <c r="W137" s="217"/>
      <c r="X137" s="344"/>
      <c r="Y137" s="68"/>
      <c r="Z137" s="334"/>
      <c r="AA137" s="334"/>
      <c r="AC137" s="186"/>
      <c r="AD137" s="341"/>
      <c r="AE137" s="186"/>
      <c r="AF137" s="341"/>
      <c r="AG137" s="186"/>
      <c r="AH137" s="341"/>
      <c r="AI137" s="186"/>
      <c r="AJ137" s="341"/>
      <c r="AK137" s="186"/>
      <c r="AM137" s="342"/>
      <c r="AN137" s="341"/>
      <c r="AO137" s="186"/>
      <c r="AR137" s="186"/>
    </row>
    <row r="138" spans="1:44" s="332" customFormat="1" x14ac:dyDescent="0.25">
      <c r="A138" s="326"/>
      <c r="B138" s="326"/>
      <c r="C138" s="326"/>
      <c r="D138" s="326"/>
      <c r="E138" s="326"/>
      <c r="F138" s="326"/>
      <c r="G138" s="326"/>
      <c r="H138" s="330"/>
      <c r="I138" s="330"/>
      <c r="J138" s="330"/>
      <c r="K138" s="330"/>
      <c r="L138" s="330"/>
      <c r="M138" s="330"/>
      <c r="N138" s="330"/>
      <c r="O138" s="330"/>
      <c r="P138" s="330"/>
      <c r="Q138" s="330"/>
      <c r="R138" s="330"/>
      <c r="S138" s="330"/>
      <c r="T138" s="326"/>
      <c r="U138" s="326"/>
      <c r="V138" s="335"/>
      <c r="W138" s="217"/>
      <c r="X138" s="344"/>
      <c r="Y138" s="68"/>
      <c r="Z138" s="334"/>
      <c r="AA138" s="334"/>
      <c r="AC138" s="186"/>
      <c r="AD138" s="341"/>
      <c r="AE138" s="186"/>
      <c r="AF138" s="341"/>
      <c r="AG138" s="186"/>
      <c r="AH138" s="341"/>
      <c r="AI138" s="186"/>
      <c r="AJ138" s="341"/>
      <c r="AK138" s="186"/>
      <c r="AM138" s="342"/>
      <c r="AN138" s="341"/>
      <c r="AO138" s="186"/>
      <c r="AR138" s="186"/>
    </row>
    <row r="139" spans="1:44" s="334" customFormat="1" x14ac:dyDescent="0.25">
      <c r="A139" s="437">
        <v>18</v>
      </c>
      <c r="B139" s="437"/>
      <c r="C139" s="437" t="s">
        <v>697</v>
      </c>
      <c r="D139" s="437"/>
      <c r="E139" s="437"/>
      <c r="F139" s="437"/>
      <c r="G139" s="437"/>
      <c r="H139" s="469" t="s">
        <v>2047</v>
      </c>
      <c r="I139" s="469"/>
      <c r="J139" s="469"/>
      <c r="K139" s="469"/>
      <c r="L139" s="469"/>
      <c r="M139" s="469"/>
      <c r="N139" s="469"/>
      <c r="O139" s="469"/>
      <c r="P139" s="469"/>
      <c r="Q139" s="469"/>
      <c r="R139" s="469"/>
      <c r="S139" s="469"/>
      <c r="T139" s="437" t="str">
        <f>IF(C139="","",VLOOKUP(C139,[1]Kování!$A$1:$D$12,3,FALSE))</f>
        <v>ks</v>
      </c>
      <c r="U139" s="437"/>
      <c r="V139" s="335">
        <f>V118</f>
        <v>1</v>
      </c>
      <c r="W139" s="217">
        <v>0</v>
      </c>
      <c r="X139" s="344">
        <f>V139*W139</f>
        <v>0</v>
      </c>
      <c r="Y139" s="68"/>
      <c r="AB139" s="332"/>
      <c r="AC139" s="186"/>
      <c r="AD139" s="341"/>
      <c r="AE139" s="186"/>
      <c r="AF139" s="341"/>
      <c r="AG139" s="186"/>
      <c r="AH139" s="341"/>
      <c r="AI139" s="186"/>
      <c r="AJ139" s="341"/>
      <c r="AK139" s="186"/>
    </row>
    <row r="140" spans="1:44" s="334" customFormat="1" x14ac:dyDescent="0.25">
      <c r="H140" s="327"/>
      <c r="I140" s="327"/>
      <c r="J140" s="327"/>
      <c r="K140" s="327"/>
      <c r="L140" s="327"/>
      <c r="M140" s="327"/>
      <c r="N140" s="327"/>
      <c r="O140" s="327"/>
      <c r="P140" s="327"/>
      <c r="Q140" s="327"/>
      <c r="R140" s="327"/>
      <c r="S140" s="327"/>
      <c r="X140" s="68"/>
      <c r="Y140" s="68"/>
    </row>
    <row r="141" spans="1:44" s="334" customFormat="1" x14ac:dyDescent="0.25">
      <c r="A141" s="437">
        <v>19</v>
      </c>
      <c r="B141" s="437"/>
      <c r="C141" s="548" t="s">
        <v>397</v>
      </c>
      <c r="D141" s="549"/>
      <c r="E141" s="549"/>
      <c r="F141" s="549"/>
      <c r="G141" s="549"/>
      <c r="H141" s="469" t="s">
        <v>2026</v>
      </c>
      <c r="I141" s="469"/>
      <c r="J141" s="469"/>
      <c r="K141" s="469"/>
      <c r="L141" s="469"/>
      <c r="M141" s="469"/>
      <c r="N141" s="469"/>
      <c r="O141" s="469"/>
      <c r="P141" s="469"/>
      <c r="Q141" s="469"/>
      <c r="R141" s="469"/>
      <c r="S141" s="469"/>
      <c r="T141" s="437" t="str">
        <f>IF(C141="","",VLOOKUP(C141,ÚRS!$A$5:$D$1478,3,FALSE))</f>
        <v>kus</v>
      </c>
      <c r="U141" s="437"/>
      <c r="V141" s="335">
        <f>V118</f>
        <v>1</v>
      </c>
      <c r="W141" s="217">
        <v>0</v>
      </c>
      <c r="X141" s="68"/>
      <c r="Y141" s="68">
        <f>V141*W141</f>
        <v>0</v>
      </c>
      <c r="AC141" s="325"/>
      <c r="AD141" s="69"/>
      <c r="AE141" s="325"/>
      <c r="AF141" s="69"/>
      <c r="AG141" s="325"/>
      <c r="AH141" s="69"/>
      <c r="AI141" s="325"/>
      <c r="AJ141" s="69"/>
      <c r="AK141" s="325"/>
      <c r="AM141" s="67"/>
      <c r="AN141" s="69"/>
      <c r="AO141" s="325"/>
      <c r="AR141" s="325"/>
    </row>
    <row r="142" spans="1:44" s="334" customFormat="1" x14ac:dyDescent="0.25">
      <c r="H142" s="327"/>
      <c r="I142" s="327"/>
      <c r="J142" s="327"/>
      <c r="K142" s="327"/>
      <c r="L142" s="327"/>
      <c r="M142" s="327"/>
      <c r="N142" s="327"/>
      <c r="O142" s="327"/>
      <c r="P142" s="327"/>
      <c r="Q142" s="327"/>
      <c r="R142" s="327"/>
      <c r="S142" s="327"/>
      <c r="X142" s="68"/>
      <c r="Y142" s="68"/>
    </row>
    <row r="143" spans="1:44" s="334" customFormat="1" x14ac:dyDescent="0.25">
      <c r="A143" s="556">
        <v>20</v>
      </c>
      <c r="B143" s="556"/>
      <c r="C143" s="437"/>
      <c r="D143" s="437"/>
      <c r="E143" s="437"/>
      <c r="F143" s="437"/>
      <c r="G143" s="437"/>
      <c r="H143" s="469" t="s">
        <v>2048</v>
      </c>
      <c r="I143" s="469"/>
      <c r="J143" s="469"/>
      <c r="K143" s="469"/>
      <c r="L143" s="469"/>
      <c r="M143" s="469"/>
      <c r="N143" s="469"/>
      <c r="O143" s="469"/>
      <c r="P143" s="469"/>
      <c r="Q143" s="469"/>
      <c r="R143" s="469"/>
      <c r="S143" s="469"/>
      <c r="T143" s="437" t="s">
        <v>280</v>
      </c>
      <c r="U143" s="437"/>
      <c r="V143" s="335">
        <f>V118</f>
        <v>1</v>
      </c>
      <c r="W143" s="217">
        <v>0</v>
      </c>
      <c r="X143" s="68"/>
      <c r="Y143" s="68">
        <f>V143*W143</f>
        <v>0</v>
      </c>
      <c r="AC143" s="325"/>
      <c r="AD143" s="69"/>
      <c r="AE143" s="325"/>
      <c r="AF143" s="69"/>
      <c r="AG143" s="325"/>
      <c r="AH143" s="69"/>
      <c r="AI143" s="325"/>
      <c r="AJ143" s="69"/>
      <c r="AK143" s="325"/>
      <c r="AM143" s="67"/>
      <c r="AN143" s="69"/>
      <c r="AO143" s="325"/>
      <c r="AR143" s="325"/>
    </row>
    <row r="144" spans="1:44" s="334" customFormat="1" x14ac:dyDescent="0.25">
      <c r="H144" s="327"/>
      <c r="I144" s="327"/>
      <c r="J144" s="327"/>
      <c r="K144" s="327"/>
      <c r="L144" s="327"/>
      <c r="M144" s="327"/>
      <c r="N144" s="327"/>
      <c r="O144" s="327"/>
      <c r="P144" s="327"/>
      <c r="Q144" s="327"/>
      <c r="R144" s="327"/>
      <c r="S144" s="327"/>
      <c r="X144" s="68"/>
      <c r="Y144" s="68"/>
    </row>
    <row r="145" spans="1:44" s="334" customFormat="1" x14ac:dyDescent="0.25">
      <c r="A145" s="456">
        <v>21</v>
      </c>
      <c r="B145" s="456"/>
      <c r="C145" s="553" t="s">
        <v>414</v>
      </c>
      <c r="D145" s="554"/>
      <c r="E145" s="554"/>
      <c r="F145" s="554"/>
      <c r="G145" s="554"/>
      <c r="H145" s="545" t="s">
        <v>2027</v>
      </c>
      <c r="I145" s="545"/>
      <c r="J145" s="545"/>
      <c r="K145" s="545"/>
      <c r="L145" s="545"/>
      <c r="M145" s="545"/>
      <c r="N145" s="545"/>
      <c r="O145" s="545"/>
      <c r="P145" s="545"/>
      <c r="Q145" s="545"/>
      <c r="R145" s="545"/>
      <c r="S145" s="545"/>
      <c r="T145" s="456" t="str">
        <f>IF(C145="","",VLOOKUP(C145,ÚRS!$A$5:$D$1478,3,FALSE))</f>
        <v>kus</v>
      </c>
      <c r="U145" s="456"/>
      <c r="V145" s="225">
        <f>V136</f>
        <v>2</v>
      </c>
      <c r="W145" s="224">
        <v>0</v>
      </c>
      <c r="X145" s="72"/>
      <c r="Y145" s="72">
        <f>V145*W145</f>
        <v>0</v>
      </c>
      <c r="Z145" s="333"/>
      <c r="AA145" s="333"/>
      <c r="AC145" s="325"/>
      <c r="AD145" s="69"/>
      <c r="AE145" s="325"/>
      <c r="AF145" s="69"/>
      <c r="AG145" s="325"/>
      <c r="AH145" s="69"/>
      <c r="AI145" s="325"/>
      <c r="AJ145" s="69"/>
      <c r="AK145" s="325"/>
      <c r="AM145" s="67"/>
      <c r="AN145" s="69"/>
      <c r="AO145" s="325"/>
      <c r="AR145" s="325"/>
    </row>
    <row r="146" spans="1:44" s="334" customFormat="1" x14ac:dyDescent="0.25">
      <c r="A146" s="332"/>
      <c r="B146" s="332"/>
      <c r="C146" s="332"/>
      <c r="D146" s="332"/>
      <c r="E146" s="332"/>
      <c r="F146" s="332"/>
      <c r="G146" s="332"/>
      <c r="H146" s="333"/>
      <c r="I146" s="333"/>
      <c r="J146" s="333"/>
      <c r="K146" s="333"/>
      <c r="L146" s="333"/>
      <c r="M146" s="333"/>
      <c r="N146" s="333"/>
      <c r="O146" s="333"/>
      <c r="P146" s="333"/>
      <c r="Q146" s="333"/>
      <c r="R146" s="333"/>
      <c r="S146" s="333"/>
      <c r="T146" s="333"/>
      <c r="U146" s="333"/>
      <c r="V146" s="333"/>
      <c r="W146" s="72"/>
      <c r="X146" s="72"/>
      <c r="Y146" s="72"/>
      <c r="Z146" s="333"/>
      <c r="AA146" s="333"/>
      <c r="AC146" s="325"/>
      <c r="AD146" s="69"/>
      <c r="AE146" s="325"/>
      <c r="AF146" s="69"/>
      <c r="AG146" s="325"/>
      <c r="AH146" s="69"/>
      <c r="AI146" s="325"/>
      <c r="AJ146" s="69"/>
      <c r="AK146" s="325"/>
      <c r="AM146" s="67"/>
      <c r="AN146" s="69"/>
      <c r="AR146" s="325"/>
    </row>
    <row r="147" spans="1:44" s="334" customFormat="1" x14ac:dyDescent="0.25">
      <c r="H147" s="467" t="s">
        <v>183</v>
      </c>
      <c r="I147" s="467"/>
      <c r="J147" s="467"/>
      <c r="K147" s="467"/>
      <c r="L147" s="467"/>
      <c r="M147" s="467"/>
      <c r="N147" s="467"/>
      <c r="O147" s="467"/>
      <c r="P147" s="467"/>
      <c r="W147" s="68"/>
      <c r="X147" s="68">
        <f>SUM(X108:X146)</f>
        <v>0</v>
      </c>
      <c r="Y147" s="68">
        <f>SUM(Y108:Y146)</f>
        <v>0</v>
      </c>
      <c r="AA147" s="334">
        <f>SUM(AA108:AA146)</f>
        <v>0</v>
      </c>
      <c r="AC147" s="325"/>
      <c r="AD147" s="69"/>
      <c r="AE147" s="325"/>
      <c r="AF147" s="69"/>
      <c r="AG147" s="325"/>
      <c r="AH147" s="69"/>
      <c r="AI147" s="325"/>
      <c r="AJ147" s="69"/>
      <c r="AK147" s="325"/>
      <c r="AM147" s="67"/>
      <c r="AN147" s="69"/>
      <c r="AR147" s="325"/>
    </row>
    <row r="148" spans="1:44" s="334" customFormat="1" x14ac:dyDescent="0.25">
      <c r="W148" s="68"/>
      <c r="X148" s="68"/>
      <c r="Y148" s="68"/>
    </row>
    <row r="149" spans="1:44" s="334" customFormat="1" ht="15.75" thickBot="1" x14ac:dyDescent="0.3">
      <c r="A149" s="525" t="s">
        <v>38</v>
      </c>
      <c r="B149" s="525"/>
      <c r="C149" s="525"/>
      <c r="D149" s="525"/>
      <c r="E149" s="525"/>
      <c r="F149" s="525"/>
      <c r="G149" s="525"/>
      <c r="H149" s="525"/>
      <c r="I149" s="525"/>
      <c r="J149" s="525"/>
      <c r="K149" s="525"/>
      <c r="L149" s="525"/>
      <c r="M149" s="525"/>
      <c r="N149" s="525"/>
      <c r="O149" s="525"/>
      <c r="P149" s="525"/>
      <c r="Q149" s="525"/>
      <c r="R149" s="525"/>
      <c r="S149" s="525"/>
      <c r="T149" s="525"/>
      <c r="Z149" s="326" t="s">
        <v>41</v>
      </c>
      <c r="AA149" s="326">
        <f>AA100+1</f>
        <v>5</v>
      </c>
    </row>
    <row r="150" spans="1:44" s="334" customFormat="1" x14ac:dyDescent="0.25">
      <c r="A150" s="528" t="s">
        <v>39</v>
      </c>
      <c r="B150" s="506"/>
      <c r="C150" s="506"/>
      <c r="D150" s="506"/>
      <c r="E150" s="506"/>
      <c r="F150" s="506"/>
      <c r="G150" s="507"/>
      <c r="H150" s="484" t="s">
        <v>1972</v>
      </c>
      <c r="I150" s="447"/>
      <c r="J150" s="447"/>
      <c r="K150" s="447"/>
      <c r="L150" s="447"/>
      <c r="M150" s="447"/>
      <c r="N150" s="447"/>
      <c r="O150" s="447"/>
      <c r="P150" s="447"/>
      <c r="Q150" s="447"/>
      <c r="R150" s="447"/>
      <c r="S150" s="447"/>
      <c r="T150" s="447"/>
      <c r="U150" s="447"/>
      <c r="V150" s="447"/>
      <c r="W150" s="447"/>
      <c r="X150" s="485"/>
      <c r="Y150" s="328" t="s">
        <v>48</v>
      </c>
      <c r="Z150" s="452"/>
      <c r="AA150" s="454"/>
    </row>
    <row r="151" spans="1:44" s="334" customFormat="1" x14ac:dyDescent="0.25">
      <c r="A151" s="538"/>
      <c r="B151" s="518"/>
      <c r="C151" s="518"/>
      <c r="D151" s="518"/>
      <c r="E151" s="518"/>
      <c r="F151" s="518"/>
      <c r="G151" s="519"/>
      <c r="H151" s="486" t="s">
        <v>1973</v>
      </c>
      <c r="I151" s="487"/>
      <c r="J151" s="487"/>
      <c r="K151" s="487"/>
      <c r="L151" s="487"/>
      <c r="M151" s="487"/>
      <c r="N151" s="487"/>
      <c r="O151" s="487"/>
      <c r="P151" s="487"/>
      <c r="Q151" s="487"/>
      <c r="R151" s="487"/>
      <c r="S151" s="487"/>
      <c r="T151" s="487"/>
      <c r="U151" s="487"/>
      <c r="V151" s="487"/>
      <c r="W151" s="487"/>
      <c r="X151" s="488"/>
      <c r="Y151" s="24" t="s">
        <v>42</v>
      </c>
      <c r="Z151" s="526" t="s">
        <v>1980</v>
      </c>
      <c r="AA151" s="527"/>
    </row>
    <row r="152" spans="1:44" s="334" customFormat="1" x14ac:dyDescent="0.25">
      <c r="A152" s="514" t="s">
        <v>40</v>
      </c>
      <c r="B152" s="515"/>
      <c r="C152" s="515"/>
      <c r="D152" s="515"/>
      <c r="E152" s="515"/>
      <c r="F152" s="515"/>
      <c r="G152" s="516"/>
      <c r="H152" s="489" t="s">
        <v>1974</v>
      </c>
      <c r="I152" s="490"/>
      <c r="J152" s="490"/>
      <c r="K152" s="490"/>
      <c r="L152" s="490"/>
      <c r="M152" s="490"/>
      <c r="N152" s="490"/>
      <c r="O152" s="490"/>
      <c r="P152" s="490"/>
      <c r="Q152" s="490"/>
      <c r="R152" s="490"/>
      <c r="S152" s="490"/>
      <c r="T152" s="490"/>
      <c r="U152" s="490"/>
      <c r="V152" s="490"/>
      <c r="W152" s="490"/>
      <c r="X152" s="491"/>
      <c r="Y152" s="25" t="s">
        <v>49</v>
      </c>
      <c r="Z152" s="482"/>
      <c r="AA152" s="483"/>
    </row>
    <row r="153" spans="1:44" s="334" customFormat="1" ht="15.75" thickBot="1" x14ac:dyDescent="0.3">
      <c r="A153" s="435"/>
      <c r="B153" s="424"/>
      <c r="C153" s="424"/>
      <c r="D153" s="424"/>
      <c r="E153" s="424"/>
      <c r="F153" s="424"/>
      <c r="G153" s="432"/>
      <c r="H153" s="496" t="s">
        <v>1975</v>
      </c>
      <c r="I153" s="497"/>
      <c r="J153" s="497"/>
      <c r="K153" s="497"/>
      <c r="L153" s="497"/>
      <c r="M153" s="497"/>
      <c r="N153" s="497"/>
      <c r="O153" s="497"/>
      <c r="P153" s="497"/>
      <c r="Q153" s="497"/>
      <c r="R153" s="497"/>
      <c r="S153" s="497"/>
      <c r="T153" s="497"/>
      <c r="U153" s="497"/>
      <c r="V153" s="497"/>
      <c r="W153" s="497"/>
      <c r="X153" s="498"/>
      <c r="Y153" s="96" t="s">
        <v>42</v>
      </c>
      <c r="Z153" s="480" t="s">
        <v>1981</v>
      </c>
      <c r="AA153" s="481"/>
    </row>
    <row r="154" spans="1:44" s="334" customFormat="1" x14ac:dyDescent="0.25">
      <c r="A154" s="499" t="s">
        <v>42</v>
      </c>
      <c r="B154" s="502" t="s">
        <v>43</v>
      </c>
      <c r="C154" s="505" t="s">
        <v>42</v>
      </c>
      <c r="D154" s="506"/>
      <c r="E154" s="506"/>
      <c r="F154" s="506"/>
      <c r="G154" s="507"/>
      <c r="H154" s="484"/>
      <c r="I154" s="447"/>
      <c r="J154" s="447"/>
      <c r="K154" s="447"/>
      <c r="L154" s="447"/>
      <c r="M154" s="447"/>
      <c r="N154" s="447"/>
      <c r="O154" s="447"/>
      <c r="P154" s="447"/>
      <c r="Q154" s="447"/>
      <c r="R154" s="447"/>
      <c r="S154" s="485"/>
      <c r="T154" s="508" t="s">
        <v>50</v>
      </c>
      <c r="U154" s="511" t="s">
        <v>51</v>
      </c>
      <c r="V154" s="529" t="s">
        <v>52</v>
      </c>
      <c r="W154" s="532" t="s">
        <v>53</v>
      </c>
      <c r="X154" s="534" t="s">
        <v>55</v>
      </c>
      <c r="Y154" s="535"/>
      <c r="Z154" s="492" t="s">
        <v>45</v>
      </c>
      <c r="AA154" s="493"/>
    </row>
    <row r="155" spans="1:44" s="334" customFormat="1" ht="15.75" x14ac:dyDescent="0.25">
      <c r="A155" s="500"/>
      <c r="B155" s="503"/>
      <c r="C155" s="540" t="s">
        <v>44</v>
      </c>
      <c r="D155" s="541"/>
      <c r="E155" s="541"/>
      <c r="F155" s="541"/>
      <c r="G155" s="542"/>
      <c r="H155" s="536" t="s">
        <v>59</v>
      </c>
      <c r="I155" s="450"/>
      <c r="J155" s="450"/>
      <c r="K155" s="450"/>
      <c r="L155" s="450"/>
      <c r="M155" s="450"/>
      <c r="N155" s="450"/>
      <c r="O155" s="450"/>
      <c r="P155" s="450"/>
      <c r="Q155" s="450"/>
      <c r="R155" s="450"/>
      <c r="S155" s="537"/>
      <c r="T155" s="509"/>
      <c r="U155" s="512"/>
      <c r="V155" s="530"/>
      <c r="W155" s="533"/>
      <c r="X155" s="521" t="s">
        <v>56</v>
      </c>
      <c r="Y155" s="522"/>
      <c r="Z155" s="494"/>
      <c r="AA155" s="495"/>
      <c r="AB155" s="479" t="s">
        <v>54</v>
      </c>
      <c r="AC155" s="437"/>
      <c r="AD155" s="437"/>
      <c r="AE155" s="437"/>
      <c r="AF155" s="437"/>
      <c r="AG155" s="437"/>
      <c r="AH155" s="437"/>
      <c r="AI155" s="437"/>
      <c r="AJ155" s="437"/>
      <c r="AK155" s="437"/>
      <c r="AQ155" s="437" t="s">
        <v>184</v>
      </c>
      <c r="AR155" s="437"/>
    </row>
    <row r="156" spans="1:44" s="334" customFormat="1" x14ac:dyDescent="0.25">
      <c r="A156" s="501"/>
      <c r="B156" s="504"/>
      <c r="C156" s="517" t="s">
        <v>43</v>
      </c>
      <c r="D156" s="518"/>
      <c r="E156" s="518"/>
      <c r="F156" s="518"/>
      <c r="G156" s="519"/>
      <c r="H156" s="455"/>
      <c r="I156" s="456"/>
      <c r="J156" s="456"/>
      <c r="K156" s="456"/>
      <c r="L156" s="456"/>
      <c r="M156" s="456"/>
      <c r="N156" s="456"/>
      <c r="O156" s="456"/>
      <c r="P156" s="456"/>
      <c r="Q156" s="456"/>
      <c r="R156" s="456"/>
      <c r="S156" s="520"/>
      <c r="T156" s="510"/>
      <c r="U156" s="513"/>
      <c r="V156" s="531"/>
      <c r="W156" s="26" t="s">
        <v>54</v>
      </c>
      <c r="X156" s="26" t="s">
        <v>57</v>
      </c>
      <c r="Y156" s="27" t="s">
        <v>58</v>
      </c>
      <c r="Z156" s="26" t="s">
        <v>46</v>
      </c>
      <c r="AA156" s="28" t="s">
        <v>47</v>
      </c>
      <c r="AB156" s="536" t="s">
        <v>82</v>
      </c>
      <c r="AC156" s="450"/>
      <c r="AD156" s="437" t="s">
        <v>127</v>
      </c>
      <c r="AE156" s="437"/>
      <c r="AF156" s="437" t="s">
        <v>128</v>
      </c>
      <c r="AG156" s="437"/>
      <c r="AH156" s="437" t="s">
        <v>129</v>
      </c>
      <c r="AI156" s="437"/>
      <c r="AJ156" s="437" t="s">
        <v>130</v>
      </c>
      <c r="AK156" s="437"/>
      <c r="AL156" s="437" t="s">
        <v>126</v>
      </c>
      <c r="AM156" s="437"/>
      <c r="AN156" s="437"/>
      <c r="AO156" s="437"/>
      <c r="AQ156" s="326" t="s">
        <v>182</v>
      </c>
      <c r="AR156" s="326" t="s">
        <v>30</v>
      </c>
    </row>
    <row r="157" spans="1:44" s="334" customFormat="1" x14ac:dyDescent="0.25">
      <c r="C157" s="103"/>
      <c r="D157" s="103"/>
      <c r="E157" s="103"/>
      <c r="F157" s="103"/>
      <c r="G157" s="103"/>
      <c r="H157" s="544" t="s">
        <v>185</v>
      </c>
      <c r="I157" s="544"/>
      <c r="J157" s="544"/>
      <c r="K157" s="544"/>
      <c r="L157" s="544"/>
      <c r="M157" s="544"/>
      <c r="N157" s="544"/>
      <c r="O157" s="544"/>
      <c r="P157" s="544"/>
      <c r="Q157" s="544"/>
      <c r="R157" s="544"/>
      <c r="S157" s="544"/>
      <c r="T157" s="467">
        <f>AA100</f>
        <v>4</v>
      </c>
      <c r="U157" s="467"/>
      <c r="X157" s="68">
        <f>X147</f>
        <v>0</v>
      </c>
      <c r="Y157" s="68">
        <f>Y147</f>
        <v>0</v>
      </c>
      <c r="AA157" s="334">
        <f>AA147</f>
        <v>0</v>
      </c>
    </row>
    <row r="158" spans="1:44" s="334" customFormat="1" x14ac:dyDescent="0.25">
      <c r="H158" s="327"/>
      <c r="I158" s="327"/>
      <c r="J158" s="327"/>
      <c r="K158" s="327"/>
      <c r="L158" s="327"/>
      <c r="M158" s="327"/>
      <c r="N158" s="327"/>
      <c r="O158" s="327"/>
      <c r="P158" s="327"/>
      <c r="Q158" s="327"/>
      <c r="R158" s="327"/>
      <c r="S158" s="327"/>
      <c r="X158" s="68"/>
      <c r="Y158" s="68"/>
    </row>
    <row r="159" spans="1:44" s="332" customFormat="1" x14ac:dyDescent="0.25">
      <c r="A159" s="437">
        <v>22</v>
      </c>
      <c r="B159" s="437"/>
      <c r="C159" s="523" t="s">
        <v>2049</v>
      </c>
      <c r="D159" s="523"/>
      <c r="E159" s="523"/>
      <c r="F159" s="523"/>
      <c r="G159" s="523"/>
      <c r="H159" s="539" t="s">
        <v>2029</v>
      </c>
      <c r="I159" s="539"/>
      <c r="J159" s="539"/>
      <c r="K159" s="539"/>
      <c r="L159" s="539"/>
      <c r="M159" s="539"/>
      <c r="N159" s="539"/>
      <c r="O159" s="539"/>
      <c r="P159" s="539"/>
      <c r="Q159" s="539"/>
      <c r="R159" s="539"/>
      <c r="S159" s="539"/>
      <c r="T159" s="539"/>
      <c r="U159" s="539"/>
      <c r="V159" s="337"/>
      <c r="W159" s="68"/>
      <c r="X159" s="68"/>
      <c r="Y159" s="68"/>
      <c r="Z159" s="334"/>
      <c r="AA159" s="334"/>
      <c r="AC159" s="186"/>
      <c r="AD159" s="341"/>
      <c r="AE159" s="186"/>
      <c r="AF159" s="341"/>
      <c r="AG159" s="186"/>
      <c r="AH159" s="341"/>
      <c r="AI159" s="186"/>
      <c r="AJ159" s="341"/>
      <c r="AK159" s="186"/>
      <c r="AM159" s="342"/>
      <c r="AN159" s="341"/>
      <c r="AO159" s="186"/>
      <c r="AR159" s="186"/>
    </row>
    <row r="160" spans="1:44" s="332" customFormat="1" x14ac:dyDescent="0.25">
      <c r="A160" s="163"/>
      <c r="B160" s="163"/>
      <c r="C160" s="437" t="s">
        <v>2000</v>
      </c>
      <c r="D160" s="437"/>
      <c r="E160" s="437"/>
      <c r="F160" s="437"/>
      <c r="G160" s="437"/>
      <c r="H160" s="550" t="s">
        <v>2041</v>
      </c>
      <c r="I160" s="550"/>
      <c r="J160" s="550"/>
      <c r="K160" s="550"/>
      <c r="L160" s="550"/>
      <c r="M160" s="550"/>
      <c r="N160" s="550"/>
      <c r="O160" s="550"/>
      <c r="P160" s="550"/>
      <c r="Q160" s="550"/>
      <c r="R160" s="550"/>
      <c r="S160" s="550"/>
      <c r="T160" s="550"/>
      <c r="U160" s="550"/>
      <c r="V160" s="1"/>
      <c r="W160" s="68"/>
      <c r="X160" s="68"/>
      <c r="Y160" s="68"/>
      <c r="Z160" s="334"/>
      <c r="AA160" s="334"/>
      <c r="AC160" s="186"/>
      <c r="AD160" s="341"/>
      <c r="AE160" s="186"/>
      <c r="AF160" s="341"/>
      <c r="AG160" s="186"/>
      <c r="AH160" s="341"/>
      <c r="AI160" s="186"/>
      <c r="AJ160" s="341"/>
      <c r="AK160" s="186"/>
      <c r="AM160" s="342"/>
      <c r="AN160" s="341"/>
      <c r="AO160" s="186"/>
      <c r="AR160" s="186"/>
    </row>
    <row r="161" spans="1:44" s="332" customFormat="1" x14ac:dyDescent="0.25">
      <c r="A161" s="334"/>
      <c r="B161" s="334"/>
      <c r="C161" s="437" t="s">
        <v>2002</v>
      </c>
      <c r="D161" s="437"/>
      <c r="E161" s="437"/>
      <c r="F161" s="437"/>
      <c r="G161" s="437"/>
      <c r="H161" s="524" t="s">
        <v>2003</v>
      </c>
      <c r="I161" s="524"/>
      <c r="J161" s="524"/>
      <c r="K161" s="524"/>
      <c r="L161" s="524"/>
      <c r="M161" s="524"/>
      <c r="N161" s="524"/>
      <c r="O161" s="524"/>
      <c r="P161" s="524"/>
      <c r="Q161" s="524"/>
      <c r="R161" s="524"/>
      <c r="S161" s="524"/>
      <c r="T161" s="524"/>
      <c r="U161" s="524"/>
      <c r="V161" s="1"/>
      <c r="W161" s="68"/>
      <c r="X161" s="68"/>
      <c r="Y161" s="68"/>
      <c r="Z161" s="334"/>
      <c r="AA161" s="334"/>
      <c r="AC161" s="186"/>
      <c r="AD161" s="341"/>
      <c r="AE161" s="186"/>
      <c r="AF161" s="341"/>
      <c r="AG161" s="186"/>
      <c r="AH161" s="341"/>
      <c r="AI161" s="186"/>
      <c r="AJ161" s="341"/>
      <c r="AK161" s="186"/>
      <c r="AM161" s="342"/>
      <c r="AN161" s="341"/>
      <c r="AO161" s="186"/>
      <c r="AR161" s="186"/>
    </row>
    <row r="162" spans="1:44" s="332" customFormat="1" x14ac:dyDescent="0.25">
      <c r="A162" s="334"/>
      <c r="B162" s="334"/>
      <c r="C162" s="334"/>
      <c r="D162" s="334"/>
      <c r="E162" s="334"/>
      <c r="F162" s="334"/>
      <c r="G162" s="334"/>
      <c r="H162" s="469" t="s">
        <v>2004</v>
      </c>
      <c r="I162" s="469"/>
      <c r="J162" s="469"/>
      <c r="K162" s="469"/>
      <c r="L162" s="469"/>
      <c r="M162" s="469"/>
      <c r="N162" s="469"/>
      <c r="O162" s="469"/>
      <c r="P162" s="469"/>
      <c r="Q162" s="469"/>
      <c r="R162" s="469"/>
      <c r="S162" s="469"/>
      <c r="T162" s="469"/>
      <c r="U162" s="469"/>
      <c r="V162" s="1"/>
      <c r="W162" s="68"/>
      <c r="X162" s="68"/>
      <c r="Y162" s="68"/>
      <c r="Z162" s="334"/>
      <c r="AA162" s="334"/>
      <c r="AC162" s="186"/>
      <c r="AD162" s="341"/>
      <c r="AE162" s="186"/>
      <c r="AF162" s="341"/>
      <c r="AG162" s="186"/>
      <c r="AH162" s="341"/>
      <c r="AI162" s="186"/>
      <c r="AJ162" s="341"/>
      <c r="AK162" s="186"/>
      <c r="AM162" s="342"/>
      <c r="AN162" s="341"/>
      <c r="AO162" s="186"/>
      <c r="AR162" s="186"/>
    </row>
    <row r="163" spans="1:44" s="332" customFormat="1" x14ac:dyDescent="0.25">
      <c r="C163" s="211"/>
      <c r="D163" s="211"/>
      <c r="E163" s="211"/>
      <c r="F163" s="211"/>
      <c r="G163" s="211"/>
      <c r="H163" s="477" t="s">
        <v>2050</v>
      </c>
      <c r="I163" s="477"/>
      <c r="J163" s="477"/>
      <c r="K163" s="477"/>
      <c r="L163" s="477"/>
      <c r="M163" s="477"/>
      <c r="N163" s="477"/>
      <c r="O163" s="477"/>
      <c r="P163" s="477"/>
      <c r="Q163" s="477"/>
      <c r="R163" s="477"/>
      <c r="S163" s="477"/>
      <c r="T163" s="450" t="s">
        <v>81</v>
      </c>
      <c r="U163" s="450"/>
      <c r="V163" s="211">
        <v>5</v>
      </c>
      <c r="W163" s="222">
        <v>0</v>
      </c>
      <c r="X163" s="68">
        <f>V163*W163</f>
        <v>0</v>
      </c>
      <c r="Y163" s="68"/>
      <c r="Z163" s="334"/>
      <c r="AA163" s="334"/>
      <c r="AC163" s="186"/>
      <c r="AD163" s="341"/>
      <c r="AE163" s="186"/>
      <c r="AF163" s="341"/>
      <c r="AG163" s="186"/>
      <c r="AH163" s="341"/>
      <c r="AI163" s="186"/>
      <c r="AJ163" s="341"/>
      <c r="AK163" s="186"/>
      <c r="AM163" s="342"/>
      <c r="AN163" s="341"/>
      <c r="AO163" s="186"/>
      <c r="AR163" s="186"/>
    </row>
    <row r="164" spans="1:44" s="334" customFormat="1" x14ac:dyDescent="0.25">
      <c r="H164" s="331"/>
      <c r="I164" s="331"/>
      <c r="J164" s="331"/>
      <c r="K164" s="331"/>
      <c r="L164" s="331"/>
      <c r="M164" s="331"/>
      <c r="N164" s="331"/>
      <c r="O164" s="331"/>
      <c r="P164" s="331"/>
      <c r="Q164" s="331"/>
      <c r="R164" s="331"/>
      <c r="S164" s="331"/>
      <c r="X164" s="68"/>
      <c r="Y164" s="68"/>
    </row>
    <row r="165" spans="1:44" s="332" customFormat="1" x14ac:dyDescent="0.25">
      <c r="C165" s="450" t="s">
        <v>2007</v>
      </c>
      <c r="D165" s="450"/>
      <c r="E165" s="450"/>
      <c r="F165" s="450"/>
      <c r="G165" s="450"/>
      <c r="H165" s="551" t="s">
        <v>2008</v>
      </c>
      <c r="I165" s="551"/>
      <c r="J165" s="551"/>
      <c r="K165" s="551"/>
      <c r="L165" s="551"/>
      <c r="M165" s="551"/>
      <c r="N165" s="551"/>
      <c r="O165" s="551"/>
      <c r="P165" s="551"/>
      <c r="Q165" s="551"/>
      <c r="R165" s="551"/>
      <c r="S165" s="551"/>
      <c r="T165" s="551"/>
      <c r="U165" s="551"/>
      <c r="V165" s="211"/>
      <c r="W165" s="222"/>
      <c r="X165" s="68"/>
      <c r="Y165" s="68"/>
      <c r="Z165" s="334"/>
      <c r="AA165" s="334"/>
      <c r="AC165" s="186"/>
      <c r="AD165" s="341"/>
      <c r="AE165" s="186"/>
      <c r="AF165" s="341"/>
      <c r="AG165" s="186"/>
      <c r="AH165" s="341"/>
      <c r="AI165" s="186"/>
      <c r="AJ165" s="341"/>
      <c r="AK165" s="186"/>
      <c r="AM165" s="342"/>
      <c r="AN165" s="341"/>
      <c r="AO165" s="186"/>
      <c r="AR165" s="186"/>
    </row>
    <row r="166" spans="1:44" s="332" customFormat="1" x14ac:dyDescent="0.25">
      <c r="A166" s="334"/>
      <c r="B166" s="437" t="s">
        <v>2009</v>
      </c>
      <c r="C166" s="437"/>
      <c r="D166" s="437"/>
      <c r="E166" s="437"/>
      <c r="F166" s="437"/>
      <c r="G166" s="437"/>
      <c r="H166" s="524" t="s">
        <v>2043</v>
      </c>
      <c r="I166" s="524"/>
      <c r="J166" s="524"/>
      <c r="K166" s="524"/>
      <c r="L166" s="524"/>
      <c r="M166" s="524"/>
      <c r="N166" s="524"/>
      <c r="O166" s="524"/>
      <c r="P166" s="524"/>
      <c r="Q166" s="524"/>
      <c r="R166" s="524"/>
      <c r="S166" s="524"/>
      <c r="T166" s="524"/>
      <c r="U166" s="524"/>
      <c r="V166" s="335"/>
      <c r="W166" s="68"/>
      <c r="X166" s="68"/>
      <c r="Y166" s="68"/>
      <c r="Z166" s="334"/>
      <c r="AA166" s="334"/>
      <c r="AC166" s="186"/>
      <c r="AD166" s="341"/>
      <c r="AE166" s="186"/>
      <c r="AF166" s="341"/>
      <c r="AG166" s="186"/>
      <c r="AH166" s="341"/>
      <c r="AI166" s="186"/>
      <c r="AJ166" s="341"/>
      <c r="AK166" s="186"/>
      <c r="AM166" s="342"/>
      <c r="AN166" s="341"/>
      <c r="AO166" s="186"/>
      <c r="AR166" s="186"/>
    </row>
    <row r="167" spans="1:44" s="332" customFormat="1" x14ac:dyDescent="0.25">
      <c r="A167" s="334"/>
      <c r="B167" s="326"/>
      <c r="C167" s="326"/>
      <c r="D167" s="326"/>
      <c r="E167" s="326"/>
      <c r="F167" s="326"/>
      <c r="G167" s="326"/>
      <c r="H167" s="524" t="s">
        <v>2044</v>
      </c>
      <c r="I167" s="524"/>
      <c r="J167" s="524"/>
      <c r="K167" s="524"/>
      <c r="L167" s="524"/>
      <c r="M167" s="524"/>
      <c r="N167" s="524"/>
      <c r="O167" s="524"/>
      <c r="P167" s="524"/>
      <c r="Q167" s="524"/>
      <c r="R167" s="524"/>
      <c r="S167" s="524"/>
      <c r="T167" s="330"/>
      <c r="U167" s="330"/>
      <c r="V167" s="335"/>
      <c r="W167" s="68"/>
      <c r="X167" s="68"/>
      <c r="Y167" s="68"/>
      <c r="Z167" s="334"/>
      <c r="AA167" s="334"/>
      <c r="AC167" s="186"/>
      <c r="AD167" s="341"/>
      <c r="AE167" s="186"/>
      <c r="AF167" s="341"/>
      <c r="AG167" s="186"/>
      <c r="AH167" s="341"/>
      <c r="AI167" s="186"/>
      <c r="AJ167" s="341"/>
      <c r="AK167" s="186"/>
      <c r="AM167" s="342"/>
      <c r="AN167" s="341"/>
      <c r="AO167" s="186"/>
      <c r="AR167" s="186"/>
    </row>
    <row r="168" spans="1:44" s="334" customFormat="1" x14ac:dyDescent="0.25">
      <c r="H168" s="331"/>
      <c r="I168" s="331"/>
      <c r="J168" s="331"/>
      <c r="K168" s="331"/>
      <c r="L168" s="331"/>
      <c r="M168" s="331"/>
      <c r="N168" s="331"/>
      <c r="O168" s="331"/>
      <c r="P168" s="331"/>
      <c r="Q168" s="331"/>
      <c r="R168" s="331"/>
      <c r="S168" s="331"/>
      <c r="X168" s="68"/>
      <c r="Y168" s="68"/>
    </row>
    <row r="169" spans="1:44" s="332" customFormat="1" x14ac:dyDescent="0.25">
      <c r="C169" s="450" t="s">
        <v>2010</v>
      </c>
      <c r="D169" s="450"/>
      <c r="E169" s="450"/>
      <c r="F169" s="450"/>
      <c r="G169" s="450"/>
      <c r="H169" s="551" t="s">
        <v>2035</v>
      </c>
      <c r="I169" s="551"/>
      <c r="J169" s="551"/>
      <c r="K169" s="551"/>
      <c r="L169" s="551"/>
      <c r="M169" s="551"/>
      <c r="N169" s="551"/>
      <c r="O169" s="551"/>
      <c r="P169" s="551"/>
      <c r="Q169" s="551"/>
      <c r="R169" s="551"/>
      <c r="S169" s="551"/>
      <c r="T169" s="211"/>
      <c r="U169" s="211"/>
      <c r="V169" s="211"/>
      <c r="W169" s="222"/>
      <c r="X169" s="68"/>
      <c r="Y169" s="68"/>
      <c r="Z169" s="334"/>
      <c r="AA169" s="334"/>
      <c r="AC169" s="186"/>
      <c r="AD169" s="341"/>
      <c r="AE169" s="186"/>
      <c r="AF169" s="341"/>
      <c r="AG169" s="186"/>
      <c r="AH169" s="341"/>
      <c r="AI169" s="186"/>
      <c r="AJ169" s="341"/>
      <c r="AK169" s="186"/>
      <c r="AM169" s="342"/>
      <c r="AN169" s="341"/>
      <c r="AO169" s="186"/>
      <c r="AR169" s="186"/>
    </row>
    <row r="170" spans="1:44" s="332" customFormat="1" x14ac:dyDescent="0.25">
      <c r="A170" s="334"/>
      <c r="B170" s="334"/>
      <c r="C170" s="437" t="s">
        <v>2012</v>
      </c>
      <c r="D170" s="437"/>
      <c r="E170" s="437"/>
      <c r="F170" s="437"/>
      <c r="G170" s="437"/>
      <c r="H170" s="524"/>
      <c r="I170" s="524"/>
      <c r="J170" s="524"/>
      <c r="K170" s="524"/>
      <c r="L170" s="524"/>
      <c r="M170" s="524"/>
      <c r="N170" s="524"/>
      <c r="O170" s="524"/>
      <c r="P170" s="524"/>
      <c r="Q170" s="524"/>
      <c r="R170" s="524"/>
      <c r="S170" s="524"/>
      <c r="T170" s="524"/>
      <c r="U170" s="524"/>
      <c r="V170" s="335"/>
      <c r="W170" s="68"/>
      <c r="X170" s="68"/>
      <c r="Y170" s="68"/>
      <c r="Z170" s="334"/>
      <c r="AA170" s="334"/>
      <c r="AC170" s="186"/>
      <c r="AD170" s="341"/>
      <c r="AE170" s="186"/>
      <c r="AF170" s="341"/>
      <c r="AG170" s="186"/>
      <c r="AH170" s="341"/>
      <c r="AI170" s="186"/>
      <c r="AJ170" s="341"/>
      <c r="AK170" s="186"/>
      <c r="AM170" s="342"/>
      <c r="AN170" s="341"/>
      <c r="AO170" s="186"/>
      <c r="AR170" s="186"/>
    </row>
    <row r="171" spans="1:44" s="334" customFormat="1" x14ac:dyDescent="0.25"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326"/>
      <c r="X171" s="68"/>
      <c r="Y171" s="68"/>
      <c r="AB171" s="332"/>
      <c r="AC171" s="186"/>
      <c r="AD171" s="341"/>
      <c r="AE171" s="186"/>
      <c r="AF171" s="341"/>
      <c r="AG171" s="186"/>
      <c r="AH171" s="341"/>
      <c r="AI171" s="186"/>
      <c r="AJ171" s="341"/>
      <c r="AK171" s="186"/>
    </row>
    <row r="172" spans="1:44" s="332" customFormat="1" x14ac:dyDescent="0.25">
      <c r="A172" s="334"/>
      <c r="B172" s="334"/>
      <c r="C172" s="437" t="s">
        <v>2013</v>
      </c>
      <c r="D172" s="437"/>
      <c r="E172" s="437"/>
      <c r="F172" s="437"/>
      <c r="G172" s="437"/>
      <c r="H172" s="524" t="s">
        <v>2036</v>
      </c>
      <c r="I172" s="524"/>
      <c r="J172" s="524"/>
      <c r="K172" s="524"/>
      <c r="L172" s="524"/>
      <c r="M172" s="524"/>
      <c r="N172" s="524"/>
      <c r="O172" s="524"/>
      <c r="P172" s="524"/>
      <c r="Q172" s="524"/>
      <c r="R172" s="524"/>
      <c r="S172" s="524"/>
      <c r="T172" s="330"/>
      <c r="U172" s="330"/>
      <c r="V172" s="335"/>
      <c r="W172" s="68"/>
      <c r="X172" s="68"/>
      <c r="Y172" s="68"/>
      <c r="Z172" s="334"/>
      <c r="AA172" s="334"/>
      <c r="AC172" s="186"/>
      <c r="AD172" s="341"/>
      <c r="AE172" s="186"/>
      <c r="AF172" s="341"/>
      <c r="AG172" s="186"/>
      <c r="AH172" s="341"/>
      <c r="AI172" s="186"/>
      <c r="AJ172" s="341"/>
      <c r="AK172" s="186"/>
      <c r="AM172" s="342"/>
      <c r="AN172" s="341"/>
      <c r="AO172" s="186"/>
      <c r="AR172" s="186"/>
    </row>
    <row r="173" spans="1:44" s="332" customFormat="1" x14ac:dyDescent="0.25">
      <c r="A173" s="334"/>
      <c r="B173" s="334"/>
      <c r="C173" s="326"/>
      <c r="D173" s="326"/>
      <c r="E173" s="326"/>
      <c r="F173" s="326"/>
      <c r="G173" s="326"/>
      <c r="H173" s="336"/>
      <c r="I173" s="336"/>
      <c r="J173" s="336"/>
      <c r="K173" s="336"/>
      <c r="L173" s="336"/>
      <c r="M173" s="336"/>
      <c r="N173" s="336"/>
      <c r="O173" s="336"/>
      <c r="P173" s="336"/>
      <c r="Q173" s="336"/>
      <c r="R173" s="336"/>
      <c r="S173" s="336"/>
      <c r="T173" s="330"/>
      <c r="U173" s="330"/>
      <c r="V173" s="335"/>
      <c r="W173" s="68"/>
      <c r="X173" s="68"/>
      <c r="Y173" s="68"/>
      <c r="Z173" s="334"/>
      <c r="AA173" s="334"/>
      <c r="AC173" s="186"/>
      <c r="AD173" s="341"/>
      <c r="AE173" s="186"/>
      <c r="AF173" s="341"/>
      <c r="AG173" s="186"/>
      <c r="AH173" s="341"/>
      <c r="AI173" s="186"/>
      <c r="AJ173" s="341"/>
      <c r="AK173" s="186"/>
      <c r="AM173" s="342"/>
      <c r="AN173" s="341"/>
      <c r="AO173" s="186"/>
      <c r="AR173" s="186"/>
    </row>
    <row r="174" spans="1:44" s="334" customFormat="1" x14ac:dyDescent="0.25">
      <c r="A174" s="1"/>
      <c r="B174" s="1"/>
      <c r="C174" s="437" t="s">
        <v>1993</v>
      </c>
      <c r="D174" s="437"/>
      <c r="E174" s="437"/>
      <c r="F174" s="437"/>
      <c r="G174" s="437"/>
      <c r="H174" s="469" t="s">
        <v>2037</v>
      </c>
      <c r="I174" s="469"/>
      <c r="J174" s="469"/>
      <c r="K174" s="469"/>
      <c r="L174" s="469"/>
      <c r="M174" s="469"/>
      <c r="N174" s="469"/>
      <c r="O174" s="469"/>
      <c r="P174" s="469"/>
      <c r="Q174" s="469"/>
      <c r="R174" s="469"/>
      <c r="S174" s="469"/>
      <c r="T174" s="1"/>
      <c r="U174" s="1"/>
      <c r="V174" s="1"/>
      <c r="W174" s="338"/>
      <c r="X174" s="338"/>
      <c r="Y174" s="68"/>
      <c r="AC174" s="325"/>
      <c r="AD174" s="69"/>
      <c r="AE174" s="325"/>
      <c r="AF174" s="69"/>
      <c r="AG174" s="325"/>
      <c r="AH174" s="69"/>
      <c r="AI174" s="325"/>
      <c r="AJ174" s="69"/>
      <c r="AK174" s="325"/>
      <c r="AM174" s="67"/>
      <c r="AN174" s="69"/>
      <c r="AO174" s="325"/>
      <c r="AR174" s="325"/>
    </row>
    <row r="175" spans="1:44" s="334" customFormat="1" x14ac:dyDescent="0.25"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326"/>
      <c r="X175" s="68"/>
      <c r="Y175" s="68"/>
      <c r="AB175" s="332"/>
      <c r="AC175" s="186"/>
      <c r="AD175" s="341"/>
      <c r="AE175" s="186"/>
      <c r="AF175" s="341"/>
      <c r="AG175" s="186"/>
      <c r="AH175" s="341"/>
      <c r="AI175" s="186"/>
      <c r="AJ175" s="341"/>
      <c r="AK175" s="186"/>
    </row>
    <row r="176" spans="1:44" s="332" customFormat="1" x14ac:dyDescent="0.25">
      <c r="A176" s="450">
        <v>23</v>
      </c>
      <c r="B176" s="450"/>
      <c r="C176" s="450" t="s">
        <v>2019</v>
      </c>
      <c r="D176" s="450"/>
      <c r="E176" s="450"/>
      <c r="F176" s="450"/>
      <c r="G176" s="450"/>
      <c r="H176" s="551" t="s">
        <v>2038</v>
      </c>
      <c r="I176" s="551"/>
      <c r="J176" s="551"/>
      <c r="K176" s="551"/>
      <c r="L176" s="551"/>
      <c r="M176" s="551"/>
      <c r="N176" s="551"/>
      <c r="O176" s="551"/>
      <c r="P176" s="551"/>
      <c r="Q176" s="551"/>
      <c r="R176" s="551"/>
      <c r="S176" s="551"/>
      <c r="T176" s="450" t="s">
        <v>81</v>
      </c>
      <c r="U176" s="450"/>
      <c r="V176" s="211">
        <f>V163</f>
        <v>5</v>
      </c>
      <c r="W176" s="222">
        <v>0</v>
      </c>
      <c r="X176" s="68">
        <f>V176*W176</f>
        <v>0</v>
      </c>
      <c r="Y176" s="68"/>
      <c r="Z176" s="334"/>
      <c r="AA176" s="334"/>
      <c r="AC176" s="186"/>
      <c r="AD176" s="341"/>
      <c r="AE176" s="186"/>
      <c r="AF176" s="341"/>
      <c r="AG176" s="186"/>
      <c r="AH176" s="341"/>
      <c r="AI176" s="186"/>
      <c r="AJ176" s="341"/>
      <c r="AK176" s="186"/>
      <c r="AM176" s="342"/>
      <c r="AN176" s="341"/>
      <c r="AO176" s="186"/>
      <c r="AR176" s="186"/>
    </row>
    <row r="177" spans="1:44" s="332" customFormat="1" x14ac:dyDescent="0.25">
      <c r="C177" s="327"/>
      <c r="D177" s="327"/>
      <c r="E177" s="327"/>
      <c r="F177" s="327"/>
      <c r="G177" s="327"/>
      <c r="H177" s="345"/>
      <c r="I177" s="345"/>
      <c r="J177" s="345"/>
      <c r="K177" s="345"/>
      <c r="L177" s="345"/>
      <c r="M177" s="345"/>
      <c r="N177" s="345"/>
      <c r="O177" s="345"/>
      <c r="P177" s="345"/>
      <c r="Q177" s="345"/>
      <c r="R177" s="345"/>
      <c r="S177" s="345"/>
      <c r="T177" s="327"/>
      <c r="U177" s="327"/>
      <c r="V177" s="211"/>
      <c r="W177" s="222"/>
      <c r="X177" s="68"/>
      <c r="Y177" s="68"/>
      <c r="Z177" s="334"/>
      <c r="AA177" s="334"/>
      <c r="AC177" s="186"/>
      <c r="AD177" s="341"/>
      <c r="AE177" s="186"/>
      <c r="AF177" s="341"/>
      <c r="AG177" s="186"/>
      <c r="AH177" s="341"/>
      <c r="AI177" s="186"/>
      <c r="AJ177" s="341"/>
      <c r="AK177" s="186"/>
      <c r="AM177" s="342"/>
      <c r="AN177" s="341"/>
      <c r="AO177" s="186"/>
      <c r="AR177" s="186"/>
    </row>
    <row r="178" spans="1:44" s="332" customFormat="1" x14ac:dyDescent="0.25">
      <c r="A178" s="450">
        <v>24</v>
      </c>
      <c r="B178" s="450"/>
      <c r="C178" s="450" t="s">
        <v>2022</v>
      </c>
      <c r="D178" s="450"/>
      <c r="E178" s="450"/>
      <c r="F178" s="450"/>
      <c r="G178" s="450"/>
      <c r="H178" s="551" t="s">
        <v>2023</v>
      </c>
      <c r="I178" s="551"/>
      <c r="J178" s="551"/>
      <c r="K178" s="551"/>
      <c r="L178" s="551"/>
      <c r="M178" s="551"/>
      <c r="N178" s="551"/>
      <c r="O178" s="551"/>
      <c r="P178" s="551"/>
      <c r="Q178" s="551"/>
      <c r="R178" s="551"/>
      <c r="S178" s="551"/>
      <c r="T178" s="211"/>
      <c r="U178" s="211"/>
      <c r="V178" s="211"/>
      <c r="W178" s="222"/>
      <c r="X178" s="68"/>
      <c r="Y178" s="68"/>
      <c r="Z178" s="334"/>
      <c r="AA178" s="334"/>
      <c r="AC178" s="186"/>
      <c r="AD178" s="341"/>
      <c r="AE178" s="186"/>
      <c r="AF178" s="341"/>
      <c r="AG178" s="186"/>
      <c r="AH178" s="341"/>
      <c r="AI178" s="186"/>
      <c r="AJ178" s="341"/>
      <c r="AK178" s="186"/>
      <c r="AM178" s="342"/>
      <c r="AN178" s="341"/>
      <c r="AO178" s="186"/>
      <c r="AR178" s="186"/>
    </row>
    <row r="179" spans="1:44" s="332" customFormat="1" x14ac:dyDescent="0.25">
      <c r="A179" s="211"/>
      <c r="B179" s="211"/>
      <c r="C179" s="211"/>
      <c r="D179" s="211"/>
      <c r="E179" s="211"/>
      <c r="F179" s="211"/>
      <c r="G179" s="211"/>
      <c r="H179" s="477" t="s">
        <v>2039</v>
      </c>
      <c r="I179" s="477"/>
      <c r="J179" s="477"/>
      <c r="K179" s="477"/>
      <c r="L179" s="477"/>
      <c r="M179" s="477"/>
      <c r="N179" s="477"/>
      <c r="O179" s="477"/>
      <c r="P179" s="477"/>
      <c r="Q179" s="477"/>
      <c r="R179" s="477"/>
      <c r="S179" s="477"/>
      <c r="T179" s="450" t="s">
        <v>81</v>
      </c>
      <c r="U179" s="450"/>
      <c r="V179" s="211">
        <f>V163</f>
        <v>5</v>
      </c>
      <c r="W179" s="222">
        <v>0</v>
      </c>
      <c r="X179" s="222">
        <f>V179*W179</f>
        <v>0</v>
      </c>
      <c r="Y179" s="222"/>
      <c r="AC179" s="186"/>
      <c r="AD179" s="341"/>
      <c r="AE179" s="186"/>
      <c r="AF179" s="341"/>
      <c r="AG179" s="186"/>
      <c r="AH179" s="341"/>
      <c r="AI179" s="186"/>
      <c r="AJ179" s="341"/>
      <c r="AK179" s="186"/>
      <c r="AM179" s="342"/>
      <c r="AN179" s="341"/>
      <c r="AO179" s="186"/>
      <c r="AR179" s="186"/>
    </row>
    <row r="180" spans="1:44" s="334" customFormat="1" x14ac:dyDescent="0.25"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X180" s="68"/>
      <c r="Y180" s="68"/>
      <c r="AB180" s="332"/>
      <c r="AC180" s="186"/>
      <c r="AD180" s="341"/>
      <c r="AE180" s="186"/>
      <c r="AF180" s="341"/>
      <c r="AG180" s="186"/>
      <c r="AH180" s="341"/>
      <c r="AI180" s="186"/>
      <c r="AJ180" s="341"/>
      <c r="AK180" s="186"/>
    </row>
    <row r="181" spans="1:44" s="332" customFormat="1" x14ac:dyDescent="0.25">
      <c r="A181" s="437">
        <v>25</v>
      </c>
      <c r="B181" s="437"/>
      <c r="C181" s="437" t="s">
        <v>687</v>
      </c>
      <c r="D181" s="437"/>
      <c r="E181" s="437"/>
      <c r="F181" s="437"/>
      <c r="G181" s="437"/>
      <c r="H181" s="469" t="s">
        <v>2045</v>
      </c>
      <c r="I181" s="469"/>
      <c r="J181" s="469"/>
      <c r="K181" s="469"/>
      <c r="L181" s="469"/>
      <c r="M181" s="469"/>
      <c r="N181" s="469"/>
      <c r="O181" s="469"/>
      <c r="P181" s="469"/>
      <c r="Q181" s="469"/>
      <c r="R181" s="469"/>
      <c r="S181" s="469"/>
      <c r="T181" s="437" t="str">
        <f>IF(C181="","",VLOOKUP(C181,[1]Kování!$A$1:$D$12,3,FALSE))</f>
        <v>ks</v>
      </c>
      <c r="U181" s="437"/>
      <c r="V181" s="335">
        <f>V163*2</f>
        <v>10</v>
      </c>
      <c r="W181" s="217">
        <v>0</v>
      </c>
      <c r="X181" s="344">
        <f>V181*W181</f>
        <v>0</v>
      </c>
      <c r="Y181" s="68"/>
      <c r="Z181" s="334"/>
      <c r="AA181" s="334"/>
      <c r="AC181" s="186"/>
      <c r="AD181" s="341"/>
      <c r="AE181" s="186"/>
      <c r="AF181" s="341"/>
      <c r="AG181" s="186"/>
      <c r="AH181" s="341"/>
      <c r="AI181" s="186"/>
      <c r="AJ181" s="341"/>
      <c r="AK181" s="186"/>
      <c r="AM181" s="342"/>
      <c r="AN181" s="341"/>
      <c r="AO181" s="186"/>
      <c r="AR181" s="186"/>
    </row>
    <row r="182" spans="1:44" s="332" customFormat="1" x14ac:dyDescent="0.25">
      <c r="A182" s="326"/>
      <c r="B182" s="326"/>
      <c r="C182" s="326"/>
      <c r="D182" s="326"/>
      <c r="E182" s="326"/>
      <c r="F182" s="326"/>
      <c r="G182" s="326"/>
      <c r="H182" s="469" t="s">
        <v>2046</v>
      </c>
      <c r="I182" s="469"/>
      <c r="J182" s="469"/>
      <c r="K182" s="469"/>
      <c r="L182" s="469"/>
      <c r="M182" s="469"/>
      <c r="N182" s="469"/>
      <c r="O182" s="469"/>
      <c r="P182" s="469"/>
      <c r="Q182" s="469"/>
      <c r="R182" s="469"/>
      <c r="S182" s="469"/>
      <c r="T182" s="326"/>
      <c r="U182" s="326"/>
      <c r="V182" s="335"/>
      <c r="W182" s="217"/>
      <c r="X182" s="344"/>
      <c r="Y182" s="68"/>
      <c r="Z182" s="334"/>
      <c r="AA182" s="334"/>
      <c r="AC182" s="186"/>
      <c r="AD182" s="341"/>
      <c r="AE182" s="186"/>
      <c r="AF182" s="341"/>
      <c r="AG182" s="186"/>
      <c r="AH182" s="341"/>
      <c r="AI182" s="186"/>
      <c r="AJ182" s="341"/>
      <c r="AK182" s="186"/>
      <c r="AM182" s="342"/>
      <c r="AN182" s="341"/>
      <c r="AO182" s="186"/>
      <c r="AR182" s="186"/>
    </row>
    <row r="183" spans="1:44" s="332" customFormat="1" x14ac:dyDescent="0.25">
      <c r="A183" s="326"/>
      <c r="B183" s="326"/>
      <c r="C183" s="326"/>
      <c r="D183" s="326"/>
      <c r="E183" s="326"/>
      <c r="F183" s="326"/>
      <c r="G183" s="326"/>
      <c r="H183" s="330"/>
      <c r="I183" s="330"/>
      <c r="J183" s="330"/>
      <c r="K183" s="330"/>
      <c r="L183" s="330"/>
      <c r="M183" s="330"/>
      <c r="N183" s="330"/>
      <c r="O183" s="330"/>
      <c r="P183" s="330"/>
      <c r="Q183" s="330"/>
      <c r="R183" s="330"/>
      <c r="S183" s="330"/>
      <c r="T183" s="326"/>
      <c r="U183" s="326"/>
      <c r="V183" s="335"/>
      <c r="W183" s="217"/>
      <c r="X183" s="344"/>
      <c r="Y183" s="68"/>
      <c r="Z183" s="334"/>
      <c r="AA183" s="334"/>
      <c r="AC183" s="186"/>
      <c r="AD183" s="341"/>
      <c r="AE183" s="186"/>
      <c r="AF183" s="341"/>
      <c r="AG183" s="186"/>
      <c r="AH183" s="341"/>
      <c r="AI183" s="186"/>
      <c r="AJ183" s="341"/>
      <c r="AK183" s="186"/>
      <c r="AM183" s="342"/>
      <c r="AN183" s="341"/>
      <c r="AO183" s="186"/>
      <c r="AR183" s="186"/>
    </row>
    <row r="184" spans="1:44" s="334" customFormat="1" x14ac:dyDescent="0.25">
      <c r="A184" s="437">
        <v>26</v>
      </c>
      <c r="B184" s="437"/>
      <c r="C184" s="437" t="s">
        <v>697</v>
      </c>
      <c r="D184" s="437"/>
      <c r="E184" s="437"/>
      <c r="F184" s="437"/>
      <c r="G184" s="437"/>
      <c r="H184" s="469" t="s">
        <v>2047</v>
      </c>
      <c r="I184" s="469"/>
      <c r="J184" s="469"/>
      <c r="K184" s="469"/>
      <c r="L184" s="469"/>
      <c r="M184" s="469"/>
      <c r="N184" s="469"/>
      <c r="O184" s="469"/>
      <c r="P184" s="469"/>
      <c r="Q184" s="469"/>
      <c r="R184" s="469"/>
      <c r="S184" s="469"/>
      <c r="T184" s="437" t="str">
        <f>IF(C184="","",VLOOKUP(C184,[1]Kování!$A$1:$D$12,3,FALSE))</f>
        <v>ks</v>
      </c>
      <c r="U184" s="437"/>
      <c r="V184" s="335">
        <f>V163</f>
        <v>5</v>
      </c>
      <c r="W184" s="217">
        <v>0</v>
      </c>
      <c r="X184" s="344">
        <f>V184*W184</f>
        <v>0</v>
      </c>
      <c r="Y184" s="68"/>
      <c r="AB184" s="332"/>
      <c r="AC184" s="186"/>
      <c r="AD184" s="341"/>
      <c r="AE184" s="186"/>
      <c r="AF184" s="341"/>
      <c r="AG184" s="186"/>
      <c r="AH184" s="341"/>
      <c r="AI184" s="186"/>
      <c r="AJ184" s="341"/>
      <c r="AK184" s="186"/>
    </row>
    <row r="185" spans="1:44" s="334" customFormat="1" x14ac:dyDescent="0.25">
      <c r="H185" s="327"/>
      <c r="I185" s="327"/>
      <c r="J185" s="327"/>
      <c r="K185" s="327"/>
      <c r="L185" s="327"/>
      <c r="M185" s="327"/>
      <c r="N185" s="327"/>
      <c r="O185" s="327"/>
      <c r="P185" s="327"/>
      <c r="Q185" s="327"/>
      <c r="R185" s="327"/>
      <c r="S185" s="327"/>
      <c r="X185" s="68"/>
      <c r="Y185" s="68"/>
    </row>
    <row r="186" spans="1:44" s="334" customFormat="1" x14ac:dyDescent="0.25">
      <c r="A186" s="437">
        <v>27</v>
      </c>
      <c r="B186" s="437"/>
      <c r="C186" s="548" t="s">
        <v>397</v>
      </c>
      <c r="D186" s="549"/>
      <c r="E186" s="549"/>
      <c r="F186" s="549"/>
      <c r="G186" s="549"/>
      <c r="H186" s="469" t="s">
        <v>2026</v>
      </c>
      <c r="I186" s="469"/>
      <c r="J186" s="469"/>
      <c r="K186" s="469"/>
      <c r="L186" s="469"/>
      <c r="M186" s="469"/>
      <c r="N186" s="469"/>
      <c r="O186" s="469"/>
      <c r="P186" s="469"/>
      <c r="Q186" s="469"/>
      <c r="R186" s="469"/>
      <c r="S186" s="469"/>
      <c r="T186" s="437" t="str">
        <f>IF(C186="","",VLOOKUP(C186,ÚRS!$A$5:$D$1478,3,FALSE))</f>
        <v>kus</v>
      </c>
      <c r="U186" s="437"/>
      <c r="V186" s="335">
        <f>V163</f>
        <v>5</v>
      </c>
      <c r="W186" s="217">
        <v>0</v>
      </c>
      <c r="X186" s="68"/>
      <c r="Y186" s="68">
        <f>V186*W186</f>
        <v>0</v>
      </c>
      <c r="AC186" s="325"/>
      <c r="AD186" s="69"/>
      <c r="AE186" s="325"/>
      <c r="AF186" s="69"/>
      <c r="AG186" s="325"/>
      <c r="AH186" s="69"/>
      <c r="AI186" s="325"/>
      <c r="AJ186" s="69"/>
      <c r="AK186" s="325"/>
      <c r="AM186" s="67"/>
      <c r="AN186" s="69"/>
      <c r="AO186" s="325"/>
      <c r="AR186" s="325"/>
    </row>
    <row r="187" spans="1:44" s="334" customFormat="1" x14ac:dyDescent="0.25">
      <c r="H187" s="327"/>
      <c r="I187" s="327"/>
      <c r="J187" s="327"/>
      <c r="K187" s="327"/>
      <c r="L187" s="327"/>
      <c r="M187" s="327"/>
      <c r="N187" s="327"/>
      <c r="O187" s="327"/>
      <c r="P187" s="327"/>
      <c r="Q187" s="327"/>
      <c r="R187" s="327"/>
      <c r="S187" s="327"/>
      <c r="X187" s="68"/>
      <c r="Y187" s="68"/>
    </row>
    <row r="188" spans="1:44" s="334" customFormat="1" x14ac:dyDescent="0.25">
      <c r="A188" s="556">
        <v>28</v>
      </c>
      <c r="B188" s="556"/>
      <c r="C188" s="437"/>
      <c r="D188" s="437"/>
      <c r="E188" s="437"/>
      <c r="F188" s="437"/>
      <c r="G188" s="437"/>
      <c r="H188" s="469" t="s">
        <v>2048</v>
      </c>
      <c r="I188" s="469"/>
      <c r="J188" s="469"/>
      <c r="K188" s="469"/>
      <c r="L188" s="469"/>
      <c r="M188" s="469"/>
      <c r="N188" s="469"/>
      <c r="O188" s="469"/>
      <c r="P188" s="469"/>
      <c r="Q188" s="469"/>
      <c r="R188" s="469"/>
      <c r="S188" s="469"/>
      <c r="T188" s="437" t="s">
        <v>280</v>
      </c>
      <c r="U188" s="437"/>
      <c r="V188" s="335">
        <f>V163</f>
        <v>5</v>
      </c>
      <c r="W188" s="217">
        <v>0</v>
      </c>
      <c r="X188" s="68"/>
      <c r="Y188" s="68">
        <f>V188*W188</f>
        <v>0</v>
      </c>
      <c r="AC188" s="325"/>
      <c r="AD188" s="69"/>
      <c r="AE188" s="325"/>
      <c r="AF188" s="69"/>
      <c r="AG188" s="325"/>
      <c r="AH188" s="69"/>
      <c r="AI188" s="325"/>
      <c r="AJ188" s="69"/>
      <c r="AK188" s="325"/>
      <c r="AM188" s="67"/>
      <c r="AN188" s="69"/>
      <c r="AO188" s="325"/>
      <c r="AR188" s="325"/>
    </row>
    <row r="189" spans="1:44" s="334" customFormat="1" x14ac:dyDescent="0.25">
      <c r="H189" s="327"/>
      <c r="I189" s="327"/>
      <c r="J189" s="327"/>
      <c r="K189" s="327"/>
      <c r="L189" s="327"/>
      <c r="M189" s="327"/>
      <c r="N189" s="327"/>
      <c r="O189" s="327"/>
      <c r="P189" s="327"/>
      <c r="Q189" s="327"/>
      <c r="R189" s="327"/>
      <c r="S189" s="327"/>
      <c r="X189" s="68"/>
      <c r="Y189" s="68"/>
    </row>
    <row r="190" spans="1:44" s="334" customFormat="1" x14ac:dyDescent="0.25">
      <c r="A190" s="456">
        <v>29</v>
      </c>
      <c r="B190" s="456"/>
      <c r="C190" s="553" t="s">
        <v>414</v>
      </c>
      <c r="D190" s="554"/>
      <c r="E190" s="554"/>
      <c r="F190" s="554"/>
      <c r="G190" s="554"/>
      <c r="H190" s="545" t="s">
        <v>2027</v>
      </c>
      <c r="I190" s="545"/>
      <c r="J190" s="545"/>
      <c r="K190" s="545"/>
      <c r="L190" s="545"/>
      <c r="M190" s="545"/>
      <c r="N190" s="545"/>
      <c r="O190" s="545"/>
      <c r="P190" s="545"/>
      <c r="Q190" s="545"/>
      <c r="R190" s="545"/>
      <c r="S190" s="545"/>
      <c r="T190" s="456" t="str">
        <f>IF(C190="","",VLOOKUP(C190,ÚRS!$A$5:$D$1478,3,FALSE))</f>
        <v>kus</v>
      </c>
      <c r="U190" s="456"/>
      <c r="V190" s="225">
        <f>V181</f>
        <v>10</v>
      </c>
      <c r="W190" s="224">
        <v>0</v>
      </c>
      <c r="X190" s="72"/>
      <c r="Y190" s="72">
        <f>V190*W190</f>
        <v>0</v>
      </c>
      <c r="Z190" s="333"/>
      <c r="AA190" s="333"/>
      <c r="AC190" s="325"/>
      <c r="AD190" s="69"/>
      <c r="AE190" s="325"/>
      <c r="AF190" s="69"/>
      <c r="AG190" s="325"/>
      <c r="AH190" s="69"/>
      <c r="AI190" s="325"/>
      <c r="AJ190" s="69"/>
      <c r="AK190" s="325"/>
      <c r="AM190" s="67"/>
      <c r="AN190" s="69"/>
      <c r="AO190" s="325"/>
      <c r="AR190" s="325"/>
    </row>
    <row r="191" spans="1:44" s="334" customFormat="1" x14ac:dyDescent="0.25">
      <c r="H191" s="327"/>
      <c r="I191" s="327"/>
      <c r="J191" s="327"/>
      <c r="K191" s="327"/>
      <c r="L191" s="327"/>
      <c r="M191" s="327"/>
      <c r="N191" s="327"/>
      <c r="O191" s="327"/>
      <c r="P191" s="327"/>
      <c r="Q191" s="327"/>
      <c r="R191" s="327"/>
      <c r="S191" s="327"/>
      <c r="X191" s="68"/>
      <c r="Y191" s="68"/>
    </row>
    <row r="192" spans="1:44" s="334" customFormat="1" x14ac:dyDescent="0.25">
      <c r="H192" s="327"/>
      <c r="I192" s="327"/>
      <c r="J192" s="327"/>
      <c r="K192" s="327"/>
      <c r="L192" s="327"/>
      <c r="M192" s="327"/>
      <c r="N192" s="327"/>
      <c r="O192" s="327"/>
      <c r="P192" s="327"/>
      <c r="Q192" s="327"/>
      <c r="R192" s="327"/>
      <c r="S192" s="327"/>
      <c r="X192" s="68"/>
      <c r="Y192" s="68"/>
    </row>
    <row r="193" spans="1:44" s="334" customFormat="1" x14ac:dyDescent="0.25">
      <c r="H193" s="327"/>
      <c r="I193" s="327"/>
      <c r="J193" s="327"/>
      <c r="K193" s="327"/>
      <c r="L193" s="327"/>
      <c r="M193" s="327"/>
      <c r="N193" s="327"/>
      <c r="O193" s="327"/>
      <c r="P193" s="327"/>
      <c r="Q193" s="327"/>
      <c r="R193" s="327"/>
      <c r="S193" s="327"/>
      <c r="X193" s="68"/>
      <c r="Y193" s="68"/>
    </row>
    <row r="194" spans="1:44" s="334" customFormat="1" x14ac:dyDescent="0.25">
      <c r="H194" s="327"/>
      <c r="I194" s="327"/>
      <c r="J194" s="327"/>
      <c r="K194" s="327"/>
      <c r="L194" s="327"/>
      <c r="M194" s="327"/>
      <c r="N194" s="327"/>
      <c r="O194" s="327"/>
      <c r="P194" s="327"/>
      <c r="Q194" s="327"/>
      <c r="R194" s="327"/>
      <c r="S194" s="327"/>
      <c r="X194" s="68"/>
      <c r="Y194" s="68"/>
    </row>
    <row r="195" spans="1:44" s="334" customFormat="1" x14ac:dyDescent="0.25">
      <c r="A195" s="332"/>
      <c r="B195" s="332"/>
      <c r="C195" s="332"/>
      <c r="D195" s="332"/>
      <c r="E195" s="332"/>
      <c r="F195" s="332"/>
      <c r="G195" s="332"/>
      <c r="H195" s="333"/>
      <c r="I195" s="333"/>
      <c r="J195" s="333"/>
      <c r="K195" s="333"/>
      <c r="L195" s="333"/>
      <c r="M195" s="333"/>
      <c r="N195" s="333"/>
      <c r="O195" s="333"/>
      <c r="P195" s="333"/>
      <c r="Q195" s="333"/>
      <c r="R195" s="333"/>
      <c r="S195" s="333"/>
      <c r="T195" s="333"/>
      <c r="U195" s="333"/>
      <c r="V195" s="333"/>
      <c r="W195" s="72"/>
      <c r="X195" s="72"/>
      <c r="Y195" s="72"/>
      <c r="Z195" s="333"/>
      <c r="AA195" s="333"/>
      <c r="AC195" s="325"/>
      <c r="AD195" s="69"/>
      <c r="AE195" s="325"/>
      <c r="AF195" s="69"/>
      <c r="AG195" s="325"/>
      <c r="AH195" s="69"/>
      <c r="AI195" s="325"/>
      <c r="AJ195" s="69"/>
      <c r="AK195" s="325"/>
      <c r="AM195" s="67"/>
      <c r="AN195" s="69"/>
      <c r="AR195" s="325"/>
    </row>
    <row r="196" spans="1:44" s="334" customFormat="1" x14ac:dyDescent="0.25">
      <c r="H196" s="467" t="s">
        <v>183</v>
      </c>
      <c r="I196" s="467"/>
      <c r="J196" s="467"/>
      <c r="K196" s="467"/>
      <c r="L196" s="467"/>
      <c r="M196" s="467"/>
      <c r="N196" s="467"/>
      <c r="O196" s="467"/>
      <c r="P196" s="467"/>
      <c r="W196" s="68"/>
      <c r="X196" s="68">
        <f>SUM(X157:X195)</f>
        <v>0</v>
      </c>
      <c r="Y196" s="68">
        <f>SUM(Y157:Y195)</f>
        <v>0</v>
      </c>
      <c r="AA196" s="334">
        <f>SUM(AA157:AA195)</f>
        <v>0</v>
      </c>
      <c r="AC196" s="325"/>
      <c r="AD196" s="69"/>
      <c r="AE196" s="325"/>
      <c r="AF196" s="69"/>
      <c r="AG196" s="325"/>
      <c r="AH196" s="69"/>
      <c r="AI196" s="325"/>
      <c r="AJ196" s="69"/>
      <c r="AK196" s="325"/>
      <c r="AM196" s="67"/>
      <c r="AN196" s="69"/>
      <c r="AR196" s="325"/>
    </row>
    <row r="197" spans="1:44" s="334" customFormat="1" x14ac:dyDescent="0.25">
      <c r="W197" s="68"/>
      <c r="X197" s="68"/>
      <c r="Y197" s="68"/>
    </row>
    <row r="198" spans="1:44" s="334" customFormat="1" ht="15.75" thickBot="1" x14ac:dyDescent="0.3">
      <c r="A198" s="525" t="s">
        <v>38</v>
      </c>
      <c r="B198" s="525"/>
      <c r="C198" s="525"/>
      <c r="D198" s="525"/>
      <c r="E198" s="525"/>
      <c r="F198" s="525"/>
      <c r="G198" s="525"/>
      <c r="H198" s="525"/>
      <c r="I198" s="525"/>
      <c r="J198" s="525"/>
      <c r="K198" s="525"/>
      <c r="L198" s="525"/>
      <c r="M198" s="525"/>
      <c r="N198" s="525"/>
      <c r="O198" s="525"/>
      <c r="P198" s="525"/>
      <c r="Q198" s="525"/>
      <c r="R198" s="525"/>
      <c r="S198" s="525"/>
      <c r="T198" s="525"/>
      <c r="Z198" s="326" t="s">
        <v>41</v>
      </c>
      <c r="AA198" s="326">
        <f>AA149+1</f>
        <v>6</v>
      </c>
    </row>
    <row r="199" spans="1:44" s="334" customFormat="1" x14ac:dyDescent="0.25">
      <c r="A199" s="528" t="s">
        <v>39</v>
      </c>
      <c r="B199" s="506"/>
      <c r="C199" s="506"/>
      <c r="D199" s="506"/>
      <c r="E199" s="506"/>
      <c r="F199" s="506"/>
      <c r="G199" s="507"/>
      <c r="H199" s="484" t="s">
        <v>1972</v>
      </c>
      <c r="I199" s="447"/>
      <c r="J199" s="447"/>
      <c r="K199" s="447"/>
      <c r="L199" s="447"/>
      <c r="M199" s="447"/>
      <c r="N199" s="447"/>
      <c r="O199" s="447"/>
      <c r="P199" s="447"/>
      <c r="Q199" s="447"/>
      <c r="R199" s="447"/>
      <c r="S199" s="447"/>
      <c r="T199" s="447"/>
      <c r="U199" s="447"/>
      <c r="V199" s="447"/>
      <c r="W199" s="447"/>
      <c r="X199" s="485"/>
      <c r="Y199" s="328" t="s">
        <v>48</v>
      </c>
      <c r="Z199" s="452"/>
      <c r="AA199" s="454"/>
    </row>
    <row r="200" spans="1:44" s="334" customFormat="1" x14ac:dyDescent="0.25">
      <c r="A200" s="538"/>
      <c r="B200" s="518"/>
      <c r="C200" s="518"/>
      <c r="D200" s="518"/>
      <c r="E200" s="518"/>
      <c r="F200" s="518"/>
      <c r="G200" s="519"/>
      <c r="H200" s="486" t="s">
        <v>1973</v>
      </c>
      <c r="I200" s="487"/>
      <c r="J200" s="487"/>
      <c r="K200" s="487"/>
      <c r="L200" s="487"/>
      <c r="M200" s="487"/>
      <c r="N200" s="487"/>
      <c r="O200" s="487"/>
      <c r="P200" s="487"/>
      <c r="Q200" s="487"/>
      <c r="R200" s="487"/>
      <c r="S200" s="487"/>
      <c r="T200" s="487"/>
      <c r="U200" s="487"/>
      <c r="V200" s="487"/>
      <c r="W200" s="487"/>
      <c r="X200" s="488"/>
      <c r="Y200" s="24" t="s">
        <v>42</v>
      </c>
      <c r="Z200" s="526" t="s">
        <v>1980</v>
      </c>
      <c r="AA200" s="527"/>
    </row>
    <row r="201" spans="1:44" s="334" customFormat="1" x14ac:dyDescent="0.25">
      <c r="A201" s="514" t="s">
        <v>40</v>
      </c>
      <c r="B201" s="515"/>
      <c r="C201" s="515"/>
      <c r="D201" s="515"/>
      <c r="E201" s="515"/>
      <c r="F201" s="515"/>
      <c r="G201" s="516"/>
      <c r="H201" s="489" t="s">
        <v>1974</v>
      </c>
      <c r="I201" s="490"/>
      <c r="J201" s="490"/>
      <c r="K201" s="490"/>
      <c r="L201" s="490"/>
      <c r="M201" s="490"/>
      <c r="N201" s="490"/>
      <c r="O201" s="490"/>
      <c r="P201" s="490"/>
      <c r="Q201" s="490"/>
      <c r="R201" s="490"/>
      <c r="S201" s="490"/>
      <c r="T201" s="490"/>
      <c r="U201" s="490"/>
      <c r="V201" s="490"/>
      <c r="W201" s="490"/>
      <c r="X201" s="491"/>
      <c r="Y201" s="25" t="s">
        <v>49</v>
      </c>
      <c r="Z201" s="482"/>
      <c r="AA201" s="483"/>
    </row>
    <row r="202" spans="1:44" s="334" customFormat="1" ht="15.75" thickBot="1" x14ac:dyDescent="0.3">
      <c r="A202" s="435"/>
      <c r="B202" s="424"/>
      <c r="C202" s="424"/>
      <c r="D202" s="424"/>
      <c r="E202" s="424"/>
      <c r="F202" s="424"/>
      <c r="G202" s="432"/>
      <c r="H202" s="496" t="s">
        <v>1975</v>
      </c>
      <c r="I202" s="497"/>
      <c r="J202" s="497"/>
      <c r="K202" s="497"/>
      <c r="L202" s="497"/>
      <c r="M202" s="497"/>
      <c r="N202" s="497"/>
      <c r="O202" s="497"/>
      <c r="P202" s="497"/>
      <c r="Q202" s="497"/>
      <c r="R202" s="497"/>
      <c r="S202" s="497"/>
      <c r="T202" s="497"/>
      <c r="U202" s="497"/>
      <c r="V202" s="497"/>
      <c r="W202" s="497"/>
      <c r="X202" s="498"/>
      <c r="Y202" s="96" t="s">
        <v>42</v>
      </c>
      <c r="Z202" s="480" t="s">
        <v>1981</v>
      </c>
      <c r="AA202" s="481"/>
    </row>
    <row r="203" spans="1:44" s="334" customFormat="1" x14ac:dyDescent="0.25">
      <c r="A203" s="499" t="s">
        <v>42</v>
      </c>
      <c r="B203" s="502" t="s">
        <v>43</v>
      </c>
      <c r="C203" s="505" t="s">
        <v>42</v>
      </c>
      <c r="D203" s="506"/>
      <c r="E203" s="506"/>
      <c r="F203" s="506"/>
      <c r="G203" s="507"/>
      <c r="H203" s="484"/>
      <c r="I203" s="447"/>
      <c r="J203" s="447"/>
      <c r="K203" s="447"/>
      <c r="L203" s="447"/>
      <c r="M203" s="447"/>
      <c r="N203" s="447"/>
      <c r="O203" s="447"/>
      <c r="P203" s="447"/>
      <c r="Q203" s="447"/>
      <c r="R203" s="447"/>
      <c r="S203" s="485"/>
      <c r="T203" s="508" t="s">
        <v>50</v>
      </c>
      <c r="U203" s="511" t="s">
        <v>51</v>
      </c>
      <c r="V203" s="529" t="s">
        <v>52</v>
      </c>
      <c r="W203" s="532" t="s">
        <v>53</v>
      </c>
      <c r="X203" s="534" t="s">
        <v>55</v>
      </c>
      <c r="Y203" s="535"/>
      <c r="Z203" s="492" t="s">
        <v>45</v>
      </c>
      <c r="AA203" s="493"/>
    </row>
    <row r="204" spans="1:44" s="334" customFormat="1" ht="15.75" x14ac:dyDescent="0.25">
      <c r="A204" s="500"/>
      <c r="B204" s="503"/>
      <c r="C204" s="540" t="s">
        <v>44</v>
      </c>
      <c r="D204" s="541"/>
      <c r="E204" s="541"/>
      <c r="F204" s="541"/>
      <c r="G204" s="542"/>
      <c r="H204" s="536" t="s">
        <v>59</v>
      </c>
      <c r="I204" s="450"/>
      <c r="J204" s="450"/>
      <c r="K204" s="450"/>
      <c r="L204" s="450"/>
      <c r="M204" s="450"/>
      <c r="N204" s="450"/>
      <c r="O204" s="450"/>
      <c r="P204" s="450"/>
      <c r="Q204" s="450"/>
      <c r="R204" s="450"/>
      <c r="S204" s="537"/>
      <c r="T204" s="509"/>
      <c r="U204" s="512"/>
      <c r="V204" s="530"/>
      <c r="W204" s="533"/>
      <c r="X204" s="521" t="s">
        <v>56</v>
      </c>
      <c r="Y204" s="522"/>
      <c r="Z204" s="494"/>
      <c r="AA204" s="495"/>
      <c r="AB204" s="479" t="s">
        <v>54</v>
      </c>
      <c r="AC204" s="437"/>
      <c r="AD204" s="437"/>
      <c r="AE204" s="437"/>
      <c r="AF204" s="437"/>
      <c r="AG204" s="437"/>
      <c r="AH204" s="437"/>
      <c r="AI204" s="437"/>
      <c r="AJ204" s="437"/>
      <c r="AK204" s="437"/>
      <c r="AQ204" s="437" t="s">
        <v>184</v>
      </c>
      <c r="AR204" s="437"/>
    </row>
    <row r="205" spans="1:44" s="334" customFormat="1" x14ac:dyDescent="0.25">
      <c r="A205" s="501"/>
      <c r="B205" s="504"/>
      <c r="C205" s="517" t="s">
        <v>43</v>
      </c>
      <c r="D205" s="518"/>
      <c r="E205" s="518"/>
      <c r="F205" s="518"/>
      <c r="G205" s="519"/>
      <c r="H205" s="455"/>
      <c r="I205" s="456"/>
      <c r="J205" s="456"/>
      <c r="K205" s="456"/>
      <c r="L205" s="456"/>
      <c r="M205" s="456"/>
      <c r="N205" s="456"/>
      <c r="O205" s="456"/>
      <c r="P205" s="456"/>
      <c r="Q205" s="456"/>
      <c r="R205" s="456"/>
      <c r="S205" s="520"/>
      <c r="T205" s="510"/>
      <c r="U205" s="513"/>
      <c r="V205" s="531"/>
      <c r="W205" s="26" t="s">
        <v>54</v>
      </c>
      <c r="X205" s="26" t="s">
        <v>57</v>
      </c>
      <c r="Y205" s="27" t="s">
        <v>58</v>
      </c>
      <c r="Z205" s="26" t="s">
        <v>46</v>
      </c>
      <c r="AA205" s="28" t="s">
        <v>47</v>
      </c>
      <c r="AB205" s="536" t="s">
        <v>82</v>
      </c>
      <c r="AC205" s="450"/>
      <c r="AD205" s="437" t="s">
        <v>127</v>
      </c>
      <c r="AE205" s="437"/>
      <c r="AF205" s="437" t="s">
        <v>128</v>
      </c>
      <c r="AG205" s="437"/>
      <c r="AH205" s="437" t="s">
        <v>129</v>
      </c>
      <c r="AI205" s="437"/>
      <c r="AJ205" s="437" t="s">
        <v>130</v>
      </c>
      <c r="AK205" s="437"/>
      <c r="AL205" s="437" t="s">
        <v>126</v>
      </c>
      <c r="AM205" s="437"/>
      <c r="AN205" s="437"/>
      <c r="AO205" s="437"/>
      <c r="AQ205" s="326" t="s">
        <v>182</v>
      </c>
      <c r="AR205" s="326" t="s">
        <v>30</v>
      </c>
    </row>
    <row r="206" spans="1:44" s="334" customFormat="1" x14ac:dyDescent="0.25">
      <c r="C206" s="103"/>
      <c r="D206" s="103"/>
      <c r="E206" s="103"/>
      <c r="F206" s="103"/>
      <c r="G206" s="103"/>
      <c r="H206" s="544" t="s">
        <v>185</v>
      </c>
      <c r="I206" s="544"/>
      <c r="J206" s="544"/>
      <c r="K206" s="544"/>
      <c r="L206" s="544"/>
      <c r="M206" s="544"/>
      <c r="N206" s="544"/>
      <c r="O206" s="544"/>
      <c r="P206" s="544"/>
      <c r="Q206" s="544"/>
      <c r="R206" s="544"/>
      <c r="S206" s="544"/>
      <c r="T206" s="467">
        <f>AA149</f>
        <v>5</v>
      </c>
      <c r="U206" s="467"/>
      <c r="X206" s="68">
        <f>X196</f>
        <v>0</v>
      </c>
      <c r="Y206" s="68">
        <f>Y196</f>
        <v>0</v>
      </c>
      <c r="AA206" s="334">
        <f>AA196</f>
        <v>0</v>
      </c>
    </row>
    <row r="207" spans="1:44" s="334" customFormat="1" x14ac:dyDescent="0.25">
      <c r="H207" s="327"/>
      <c r="I207" s="327"/>
      <c r="J207" s="327"/>
      <c r="K207" s="327"/>
      <c r="L207" s="327"/>
      <c r="M207" s="327"/>
      <c r="N207" s="327"/>
      <c r="O207" s="327"/>
      <c r="P207" s="327"/>
      <c r="Q207" s="327"/>
      <c r="R207" s="327"/>
      <c r="S207" s="327"/>
      <c r="X207" s="68"/>
      <c r="Y207" s="68"/>
    </row>
    <row r="208" spans="1:44" s="334" customFormat="1" x14ac:dyDescent="0.25">
      <c r="A208" s="556">
        <v>30</v>
      </c>
      <c r="B208" s="556"/>
      <c r="C208" s="523" t="s">
        <v>2051</v>
      </c>
      <c r="D208" s="523"/>
      <c r="E208" s="523"/>
      <c r="F208" s="523"/>
      <c r="G208" s="523"/>
      <c r="H208" s="539" t="s">
        <v>2052</v>
      </c>
      <c r="I208" s="539"/>
      <c r="J208" s="539"/>
      <c r="K208" s="539"/>
      <c r="L208" s="539"/>
      <c r="M208" s="539"/>
      <c r="N208" s="539"/>
      <c r="O208" s="539"/>
      <c r="P208" s="539"/>
      <c r="Q208" s="539"/>
      <c r="R208" s="539"/>
      <c r="S208" s="539"/>
      <c r="T208" s="539"/>
      <c r="U208" s="539"/>
      <c r="V208" s="1"/>
      <c r="AC208" s="324"/>
      <c r="AE208" s="324"/>
      <c r="AG208" s="324"/>
      <c r="AI208" s="324"/>
      <c r="AK208" s="324"/>
      <c r="AM208" s="32"/>
      <c r="AO208" s="83"/>
      <c r="AR208" s="102"/>
    </row>
    <row r="209" spans="1:44" s="334" customFormat="1" x14ac:dyDescent="0.25">
      <c r="A209" s="346"/>
      <c r="B209" s="346"/>
      <c r="C209" s="327"/>
      <c r="D209" s="327"/>
      <c r="E209" s="327"/>
      <c r="F209" s="327"/>
      <c r="G209" s="327"/>
      <c r="H209" s="469" t="s">
        <v>2053</v>
      </c>
      <c r="I209" s="469"/>
      <c r="J209" s="469"/>
      <c r="K209" s="469"/>
      <c r="L209" s="469"/>
      <c r="M209" s="469"/>
      <c r="N209" s="469"/>
      <c r="O209" s="469"/>
      <c r="P209" s="469"/>
      <c r="Q209" s="469"/>
      <c r="R209" s="469"/>
      <c r="S209" s="469"/>
      <c r="T209" s="469"/>
      <c r="U209" s="469"/>
      <c r="V209" s="1"/>
      <c r="AC209" s="324"/>
      <c r="AE209" s="324"/>
      <c r="AG209" s="324"/>
      <c r="AI209" s="324"/>
      <c r="AK209" s="324"/>
      <c r="AM209" s="32"/>
      <c r="AO209" s="83"/>
      <c r="AR209" s="102"/>
    </row>
    <row r="210" spans="1:44" s="334" customFormat="1" x14ac:dyDescent="0.25">
      <c r="H210" s="469" t="s">
        <v>2054</v>
      </c>
      <c r="I210" s="469"/>
      <c r="J210" s="469"/>
      <c r="K210" s="469"/>
      <c r="L210" s="469"/>
      <c r="M210" s="469"/>
      <c r="N210" s="469"/>
      <c r="O210" s="469"/>
      <c r="P210" s="469"/>
      <c r="Q210" s="469"/>
      <c r="R210" s="469"/>
      <c r="S210" s="469"/>
      <c r="T210" s="469"/>
      <c r="U210" s="469"/>
      <c r="V210" s="1"/>
      <c r="W210" s="68"/>
      <c r="X210" s="68"/>
      <c r="Y210" s="68"/>
      <c r="AC210" s="325"/>
      <c r="AD210" s="69"/>
      <c r="AE210" s="325"/>
      <c r="AF210" s="69"/>
      <c r="AG210" s="325"/>
      <c r="AH210" s="69"/>
      <c r="AI210" s="325"/>
      <c r="AJ210" s="69"/>
      <c r="AK210" s="325"/>
      <c r="AM210" s="67"/>
      <c r="AN210" s="69"/>
      <c r="AO210" s="325"/>
      <c r="AR210" s="325"/>
    </row>
    <row r="211" spans="1:44" s="334" customFormat="1" x14ac:dyDescent="0.25">
      <c r="C211" s="327"/>
      <c r="D211" s="327"/>
      <c r="E211" s="327"/>
      <c r="F211" s="327"/>
      <c r="G211" s="327"/>
      <c r="H211" s="477" t="s">
        <v>2055</v>
      </c>
      <c r="I211" s="477"/>
      <c r="J211" s="477"/>
      <c r="K211" s="477"/>
      <c r="L211" s="477"/>
      <c r="M211" s="477"/>
      <c r="N211" s="477"/>
      <c r="O211" s="477"/>
      <c r="P211" s="477"/>
      <c r="Q211" s="477"/>
      <c r="R211" s="477"/>
      <c r="S211" s="477"/>
      <c r="T211" s="477"/>
      <c r="U211" s="477"/>
      <c r="AR211" s="324"/>
    </row>
    <row r="212" spans="1:44" s="334" customFormat="1" x14ac:dyDescent="0.25">
      <c r="A212" s="333"/>
      <c r="B212" s="333"/>
      <c r="C212" s="329"/>
      <c r="D212" s="329"/>
      <c r="E212" s="329"/>
      <c r="F212" s="329"/>
      <c r="G212" s="329"/>
      <c r="H212" s="545" t="s">
        <v>2056</v>
      </c>
      <c r="I212" s="545"/>
      <c r="J212" s="545"/>
      <c r="K212" s="545"/>
      <c r="L212" s="545"/>
      <c r="M212" s="545"/>
      <c r="N212" s="545"/>
      <c r="O212" s="545"/>
      <c r="P212" s="545"/>
      <c r="Q212" s="545"/>
      <c r="R212" s="545"/>
      <c r="S212" s="545"/>
      <c r="T212" s="456" t="s">
        <v>81</v>
      </c>
      <c r="U212" s="456"/>
      <c r="V212" s="333">
        <v>4</v>
      </c>
      <c r="W212" s="72">
        <v>0</v>
      </c>
      <c r="X212" s="333">
        <f>V212*W212</f>
        <v>0</v>
      </c>
      <c r="Y212" s="333"/>
      <c r="Z212" s="333"/>
      <c r="AA212" s="333"/>
      <c r="AR212" s="324"/>
    </row>
    <row r="213" spans="1:44" s="334" customFormat="1" x14ac:dyDescent="0.25">
      <c r="H213" s="331"/>
      <c r="I213" s="331"/>
      <c r="J213" s="331"/>
      <c r="K213" s="331"/>
      <c r="L213" s="331"/>
      <c r="M213" s="331"/>
      <c r="N213" s="331"/>
      <c r="O213" s="331"/>
      <c r="P213" s="331"/>
      <c r="Q213" s="331"/>
      <c r="R213" s="331"/>
      <c r="S213" s="331"/>
      <c r="X213" s="68"/>
      <c r="Y213" s="68"/>
    </row>
    <row r="214" spans="1:44" s="334" customFormat="1" x14ac:dyDescent="0.25">
      <c r="A214" s="556">
        <v>31</v>
      </c>
      <c r="B214" s="556"/>
      <c r="C214" s="523" t="s">
        <v>2057</v>
      </c>
      <c r="D214" s="523"/>
      <c r="E214" s="523"/>
      <c r="F214" s="523"/>
      <c r="G214" s="523"/>
      <c r="H214" s="539" t="s">
        <v>2052</v>
      </c>
      <c r="I214" s="539"/>
      <c r="J214" s="539"/>
      <c r="K214" s="539"/>
      <c r="L214" s="539"/>
      <c r="M214" s="539"/>
      <c r="N214" s="539"/>
      <c r="O214" s="539"/>
      <c r="P214" s="539"/>
      <c r="Q214" s="539"/>
      <c r="R214" s="539"/>
      <c r="S214" s="539"/>
      <c r="T214" s="539"/>
      <c r="U214" s="539"/>
      <c r="V214" s="1"/>
      <c r="AC214" s="324"/>
      <c r="AE214" s="324"/>
      <c r="AG214" s="324"/>
      <c r="AI214" s="324"/>
      <c r="AK214" s="324"/>
      <c r="AM214" s="32"/>
      <c r="AO214" s="83"/>
      <c r="AR214" s="102"/>
    </row>
    <row r="215" spans="1:44" s="334" customFormat="1" x14ac:dyDescent="0.25">
      <c r="A215" s="346"/>
      <c r="B215" s="346"/>
      <c r="C215" s="327"/>
      <c r="D215" s="327"/>
      <c r="E215" s="327"/>
      <c r="F215" s="327"/>
      <c r="G215" s="327"/>
      <c r="H215" s="469" t="s">
        <v>2053</v>
      </c>
      <c r="I215" s="469"/>
      <c r="J215" s="469"/>
      <c r="K215" s="469"/>
      <c r="L215" s="469"/>
      <c r="M215" s="469"/>
      <c r="N215" s="469"/>
      <c r="O215" s="469"/>
      <c r="P215" s="469"/>
      <c r="Q215" s="469"/>
      <c r="R215" s="469"/>
      <c r="S215" s="469"/>
      <c r="T215" s="469"/>
      <c r="U215" s="469"/>
      <c r="V215" s="1"/>
      <c r="AC215" s="324"/>
      <c r="AE215" s="324"/>
      <c r="AG215" s="324"/>
      <c r="AI215" s="324"/>
      <c r="AK215" s="324"/>
      <c r="AM215" s="32"/>
      <c r="AO215" s="83"/>
      <c r="AR215" s="102"/>
    </row>
    <row r="216" spans="1:44" s="334" customFormat="1" x14ac:dyDescent="0.25">
      <c r="H216" s="469" t="s">
        <v>2054</v>
      </c>
      <c r="I216" s="469"/>
      <c r="J216" s="469"/>
      <c r="K216" s="469"/>
      <c r="L216" s="469"/>
      <c r="M216" s="469"/>
      <c r="N216" s="469"/>
      <c r="O216" s="469"/>
      <c r="P216" s="469"/>
      <c r="Q216" s="469"/>
      <c r="R216" s="469"/>
      <c r="S216" s="469"/>
      <c r="T216" s="469"/>
      <c r="U216" s="469"/>
      <c r="V216" s="1"/>
      <c r="W216" s="68"/>
      <c r="X216" s="68"/>
      <c r="Y216" s="68"/>
      <c r="AC216" s="325"/>
      <c r="AD216" s="69"/>
      <c r="AE216" s="325"/>
      <c r="AF216" s="69"/>
      <c r="AG216" s="325"/>
      <c r="AH216" s="69"/>
      <c r="AI216" s="325"/>
      <c r="AJ216" s="69"/>
      <c r="AK216" s="325"/>
      <c r="AM216" s="67"/>
      <c r="AN216" s="69"/>
      <c r="AO216" s="325"/>
      <c r="AR216" s="325"/>
    </row>
    <row r="217" spans="1:44" s="334" customFormat="1" x14ac:dyDescent="0.25">
      <c r="C217" s="327"/>
      <c r="D217" s="327"/>
      <c r="E217" s="327"/>
      <c r="F217" s="327"/>
      <c r="G217" s="327"/>
      <c r="H217" s="477" t="s">
        <v>2058</v>
      </c>
      <c r="I217" s="477"/>
      <c r="J217" s="477"/>
      <c r="K217" s="477"/>
      <c r="L217" s="477"/>
      <c r="M217" s="477"/>
      <c r="N217" s="477"/>
      <c r="O217" s="477"/>
      <c r="P217" s="477"/>
      <c r="Q217" s="477"/>
      <c r="R217" s="477"/>
      <c r="S217" s="477"/>
      <c r="T217" s="477"/>
      <c r="U217" s="477"/>
      <c r="AR217" s="324"/>
    </row>
    <row r="218" spans="1:44" s="334" customFormat="1" x14ac:dyDescent="0.25">
      <c r="C218" s="327"/>
      <c r="D218" s="327"/>
      <c r="E218" s="327"/>
      <c r="F218" s="327"/>
      <c r="G218" s="327"/>
      <c r="H218" s="469" t="s">
        <v>2056</v>
      </c>
      <c r="I218" s="469"/>
      <c r="J218" s="469"/>
      <c r="K218" s="469"/>
      <c r="L218" s="469"/>
      <c r="M218" s="469"/>
      <c r="N218" s="469"/>
      <c r="O218" s="469"/>
      <c r="P218" s="469"/>
      <c r="Q218" s="469"/>
      <c r="R218" s="469"/>
      <c r="S218" s="469"/>
      <c r="T218" s="437" t="s">
        <v>81</v>
      </c>
      <c r="U218" s="437"/>
      <c r="V218" s="334">
        <v>2</v>
      </c>
      <c r="W218" s="68">
        <v>0</v>
      </c>
      <c r="X218" s="68">
        <f>V218*W218</f>
        <v>0</v>
      </c>
      <c r="AR218" s="324"/>
    </row>
    <row r="219" spans="1:44" s="334" customFormat="1" x14ac:dyDescent="0.25">
      <c r="A219" s="333"/>
      <c r="B219" s="333"/>
      <c r="C219" s="333"/>
      <c r="D219" s="333"/>
      <c r="E219" s="333"/>
      <c r="F219" s="333"/>
      <c r="G219" s="333"/>
      <c r="H219" s="545" t="s">
        <v>2059</v>
      </c>
      <c r="I219" s="545"/>
      <c r="J219" s="545"/>
      <c r="K219" s="545"/>
      <c r="L219" s="545"/>
      <c r="M219" s="545"/>
      <c r="N219" s="545"/>
      <c r="O219" s="545"/>
      <c r="P219" s="545"/>
      <c r="Q219" s="545"/>
      <c r="R219" s="545"/>
      <c r="S219" s="545"/>
      <c r="T219" s="456" t="s">
        <v>81</v>
      </c>
      <c r="U219" s="456"/>
      <c r="V219" s="333">
        <v>2</v>
      </c>
      <c r="W219" s="72">
        <v>0</v>
      </c>
      <c r="X219" s="72">
        <f>V219*W219</f>
        <v>0</v>
      </c>
      <c r="Y219" s="72"/>
      <c r="Z219" s="333"/>
      <c r="AA219" s="333"/>
    </row>
    <row r="220" spans="1:44" s="334" customFormat="1" x14ac:dyDescent="0.25">
      <c r="H220" s="331"/>
      <c r="I220" s="331"/>
      <c r="J220" s="331"/>
      <c r="K220" s="331"/>
      <c r="L220" s="331"/>
      <c r="M220" s="331"/>
      <c r="N220" s="331"/>
      <c r="O220" s="331"/>
      <c r="P220" s="331"/>
      <c r="Q220" s="331"/>
      <c r="R220" s="331"/>
      <c r="S220" s="331"/>
      <c r="X220" s="68"/>
      <c r="Y220" s="68"/>
    </row>
    <row r="221" spans="1:44" s="332" customFormat="1" x14ac:dyDescent="0.25">
      <c r="A221" s="437">
        <v>32</v>
      </c>
      <c r="B221" s="437"/>
      <c r="C221" s="523" t="s">
        <v>2060</v>
      </c>
      <c r="D221" s="523"/>
      <c r="E221" s="523"/>
      <c r="F221" s="523"/>
      <c r="G221" s="523"/>
      <c r="H221" s="539" t="s">
        <v>2061</v>
      </c>
      <c r="I221" s="539"/>
      <c r="J221" s="539"/>
      <c r="K221" s="539"/>
      <c r="L221" s="539"/>
      <c r="M221" s="539"/>
      <c r="N221" s="539"/>
      <c r="O221" s="539"/>
      <c r="P221" s="539"/>
      <c r="Q221" s="539"/>
      <c r="R221" s="539"/>
      <c r="S221" s="539"/>
      <c r="T221" s="539"/>
      <c r="U221" s="539"/>
      <c r="V221" s="337"/>
      <c r="W221" s="68"/>
      <c r="X221" s="68"/>
      <c r="Y221" s="68"/>
      <c r="Z221" s="334"/>
      <c r="AA221" s="334"/>
      <c r="AC221" s="186"/>
      <c r="AD221" s="341"/>
      <c r="AE221" s="186"/>
      <c r="AF221" s="341"/>
      <c r="AG221" s="186"/>
      <c r="AH221" s="341"/>
      <c r="AI221" s="186"/>
      <c r="AJ221" s="341"/>
      <c r="AK221" s="186"/>
      <c r="AM221" s="342"/>
      <c r="AN221" s="341"/>
      <c r="AO221" s="186"/>
      <c r="AR221" s="186"/>
    </row>
    <row r="222" spans="1:44" s="332" customFormat="1" x14ac:dyDescent="0.25">
      <c r="A222" s="163"/>
      <c r="B222" s="163"/>
      <c r="C222" s="437" t="s">
        <v>2000</v>
      </c>
      <c r="D222" s="437"/>
      <c r="E222" s="437"/>
      <c r="F222" s="437"/>
      <c r="G222" s="437"/>
      <c r="H222" s="550" t="s">
        <v>2062</v>
      </c>
      <c r="I222" s="550"/>
      <c r="J222" s="550"/>
      <c r="K222" s="550"/>
      <c r="L222" s="550"/>
      <c r="M222" s="550"/>
      <c r="N222" s="550"/>
      <c r="O222" s="550"/>
      <c r="P222" s="550"/>
      <c r="Q222" s="550"/>
      <c r="R222" s="550"/>
      <c r="S222" s="550"/>
      <c r="T222" s="550"/>
      <c r="U222" s="550"/>
      <c r="V222" s="1"/>
      <c r="W222" s="68"/>
      <c r="X222" s="68"/>
      <c r="Y222" s="68"/>
      <c r="Z222" s="334"/>
      <c r="AA222" s="334"/>
      <c r="AC222" s="186"/>
      <c r="AD222" s="341"/>
      <c r="AE222" s="186"/>
      <c r="AF222" s="341"/>
      <c r="AG222" s="186"/>
      <c r="AH222" s="341"/>
      <c r="AI222" s="186"/>
      <c r="AJ222" s="341"/>
      <c r="AK222" s="186"/>
      <c r="AM222" s="342"/>
      <c r="AN222" s="341"/>
      <c r="AO222" s="186"/>
      <c r="AR222" s="186"/>
    </row>
    <row r="223" spans="1:44" s="332" customFormat="1" x14ac:dyDescent="0.25">
      <c r="A223" s="334"/>
      <c r="B223" s="334"/>
      <c r="C223" s="437" t="s">
        <v>2002</v>
      </c>
      <c r="D223" s="437"/>
      <c r="E223" s="437"/>
      <c r="F223" s="437"/>
      <c r="G223" s="437"/>
      <c r="H223" s="524" t="s">
        <v>2003</v>
      </c>
      <c r="I223" s="524"/>
      <c r="J223" s="524"/>
      <c r="K223" s="524"/>
      <c r="L223" s="524"/>
      <c r="M223" s="524"/>
      <c r="N223" s="524"/>
      <c r="O223" s="524"/>
      <c r="P223" s="524"/>
      <c r="Q223" s="524"/>
      <c r="R223" s="524"/>
      <c r="S223" s="524"/>
      <c r="T223" s="524"/>
      <c r="U223" s="524"/>
      <c r="V223" s="1"/>
      <c r="W223" s="68"/>
      <c r="X223" s="68"/>
      <c r="Y223" s="68"/>
      <c r="Z223" s="334"/>
      <c r="AA223" s="334"/>
      <c r="AC223" s="186"/>
      <c r="AD223" s="341"/>
      <c r="AE223" s="186"/>
      <c r="AF223" s="341"/>
      <c r="AG223" s="186"/>
      <c r="AH223" s="341"/>
      <c r="AI223" s="186"/>
      <c r="AJ223" s="341"/>
      <c r="AK223" s="186"/>
      <c r="AM223" s="342"/>
      <c r="AN223" s="341"/>
      <c r="AO223" s="186"/>
      <c r="AR223" s="186"/>
    </row>
    <row r="224" spans="1:44" s="332" customFormat="1" x14ac:dyDescent="0.25">
      <c r="A224" s="334"/>
      <c r="B224" s="334"/>
      <c r="C224" s="334"/>
      <c r="D224" s="334"/>
      <c r="E224" s="334"/>
      <c r="F224" s="334"/>
      <c r="G224" s="334"/>
      <c r="H224" s="469" t="s">
        <v>2004</v>
      </c>
      <c r="I224" s="469"/>
      <c r="J224" s="469"/>
      <c r="K224" s="469"/>
      <c r="L224" s="469"/>
      <c r="M224" s="469"/>
      <c r="N224" s="469"/>
      <c r="O224" s="469"/>
      <c r="P224" s="469"/>
      <c r="Q224" s="469"/>
      <c r="R224" s="469"/>
      <c r="S224" s="469"/>
      <c r="T224" s="469"/>
      <c r="U224" s="469"/>
      <c r="V224" s="1"/>
      <c r="W224" s="68"/>
      <c r="X224" s="68"/>
      <c r="Y224" s="68"/>
      <c r="Z224" s="334"/>
      <c r="AA224" s="334"/>
      <c r="AC224" s="186"/>
      <c r="AD224" s="341"/>
      <c r="AE224" s="186"/>
      <c r="AF224" s="341"/>
      <c r="AG224" s="186"/>
      <c r="AH224" s="341"/>
      <c r="AI224" s="186"/>
      <c r="AJ224" s="341"/>
      <c r="AK224" s="186"/>
      <c r="AM224" s="342"/>
      <c r="AN224" s="341"/>
      <c r="AO224" s="186"/>
      <c r="AR224" s="186"/>
    </row>
    <row r="225" spans="1:44" s="332" customFormat="1" x14ac:dyDescent="0.25">
      <c r="C225" s="211"/>
      <c r="D225" s="211"/>
      <c r="E225" s="211"/>
      <c r="F225" s="211"/>
      <c r="G225" s="211"/>
      <c r="H225" s="477" t="s">
        <v>2063</v>
      </c>
      <c r="I225" s="477"/>
      <c r="J225" s="477"/>
      <c r="K225" s="477"/>
      <c r="L225" s="477"/>
      <c r="M225" s="477"/>
      <c r="N225" s="477"/>
      <c r="O225" s="477"/>
      <c r="P225" s="477"/>
      <c r="Q225" s="477"/>
      <c r="R225" s="477"/>
      <c r="S225" s="477"/>
      <c r="T225" s="450" t="s">
        <v>81</v>
      </c>
      <c r="U225" s="450"/>
      <c r="V225" s="211">
        <v>1</v>
      </c>
      <c r="W225" s="222">
        <v>0</v>
      </c>
      <c r="X225" s="68">
        <f>V225*W225</f>
        <v>0</v>
      </c>
      <c r="Y225" s="68"/>
      <c r="Z225" s="334"/>
      <c r="AA225" s="334"/>
      <c r="AC225" s="186"/>
      <c r="AD225" s="341"/>
      <c r="AE225" s="186"/>
      <c r="AF225" s="341"/>
      <c r="AG225" s="186"/>
      <c r="AH225" s="341"/>
      <c r="AI225" s="186"/>
      <c r="AJ225" s="341"/>
      <c r="AK225" s="186"/>
      <c r="AM225" s="342"/>
      <c r="AN225" s="341"/>
      <c r="AO225" s="186"/>
      <c r="AR225" s="186"/>
    </row>
    <row r="226" spans="1:44" s="334" customFormat="1" x14ac:dyDescent="0.25">
      <c r="H226" s="331"/>
      <c r="I226" s="331"/>
      <c r="J226" s="331"/>
      <c r="K226" s="331"/>
      <c r="L226" s="331"/>
      <c r="M226" s="331"/>
      <c r="N226" s="331"/>
      <c r="O226" s="331"/>
      <c r="P226" s="331"/>
      <c r="Q226" s="331"/>
      <c r="R226" s="331"/>
      <c r="S226" s="331"/>
      <c r="X226" s="68"/>
      <c r="Y226" s="68"/>
    </row>
    <row r="227" spans="1:44" s="332" customFormat="1" x14ac:dyDescent="0.25">
      <c r="C227" s="450" t="s">
        <v>2007</v>
      </c>
      <c r="D227" s="450"/>
      <c r="E227" s="450"/>
      <c r="F227" s="450"/>
      <c r="G227" s="450"/>
      <c r="H227" s="551" t="s">
        <v>2008</v>
      </c>
      <c r="I227" s="551"/>
      <c r="J227" s="551"/>
      <c r="K227" s="551"/>
      <c r="L227" s="551"/>
      <c r="M227" s="551"/>
      <c r="N227" s="551"/>
      <c r="O227" s="551"/>
      <c r="P227" s="551"/>
      <c r="Q227" s="551"/>
      <c r="R227" s="551"/>
      <c r="S227" s="551"/>
      <c r="T227" s="551"/>
      <c r="U227" s="551"/>
      <c r="V227" s="211"/>
      <c r="W227" s="222"/>
      <c r="X227" s="68"/>
      <c r="Y227" s="68"/>
      <c r="Z227" s="334"/>
      <c r="AA227" s="334"/>
      <c r="AC227" s="186"/>
      <c r="AD227" s="341"/>
      <c r="AE227" s="186"/>
      <c r="AF227" s="341"/>
      <c r="AG227" s="186"/>
      <c r="AH227" s="341"/>
      <c r="AI227" s="186"/>
      <c r="AJ227" s="341"/>
      <c r="AK227" s="186"/>
      <c r="AM227" s="342"/>
      <c r="AN227" s="341"/>
      <c r="AO227" s="186"/>
      <c r="AR227" s="186"/>
    </row>
    <row r="228" spans="1:44" s="332" customFormat="1" x14ac:dyDescent="0.25">
      <c r="A228" s="334"/>
      <c r="B228" s="437" t="s">
        <v>2009</v>
      </c>
      <c r="C228" s="437"/>
      <c r="D228" s="437"/>
      <c r="E228" s="437"/>
      <c r="F228" s="437"/>
      <c r="G228" s="437"/>
      <c r="H228" s="524" t="s">
        <v>2064</v>
      </c>
      <c r="I228" s="524"/>
      <c r="J228" s="524"/>
      <c r="K228" s="524"/>
      <c r="L228" s="524"/>
      <c r="M228" s="524"/>
      <c r="N228" s="524"/>
      <c r="O228" s="524"/>
      <c r="P228" s="524"/>
      <c r="Q228" s="524"/>
      <c r="R228" s="524"/>
      <c r="S228" s="524"/>
      <c r="T228" s="524"/>
      <c r="U228" s="524"/>
      <c r="V228" s="335"/>
      <c r="W228" s="68"/>
      <c r="X228" s="68"/>
      <c r="Y228" s="68"/>
      <c r="Z228" s="334"/>
      <c r="AA228" s="334"/>
      <c r="AC228" s="186"/>
      <c r="AD228" s="341"/>
      <c r="AE228" s="186"/>
      <c r="AF228" s="341"/>
      <c r="AG228" s="186"/>
      <c r="AH228" s="341"/>
      <c r="AI228" s="186"/>
      <c r="AJ228" s="341"/>
      <c r="AK228" s="186"/>
      <c r="AM228" s="342"/>
      <c r="AN228" s="341"/>
      <c r="AO228" s="186"/>
      <c r="AR228" s="186"/>
    </row>
    <row r="229" spans="1:44" s="334" customFormat="1" x14ac:dyDescent="0.25">
      <c r="H229" s="331"/>
      <c r="I229" s="331"/>
      <c r="J229" s="331"/>
      <c r="K229" s="331"/>
      <c r="L229" s="331"/>
      <c r="M229" s="331"/>
      <c r="N229" s="331"/>
      <c r="O229" s="331"/>
      <c r="P229" s="331"/>
      <c r="Q229" s="331"/>
      <c r="R229" s="331"/>
      <c r="S229" s="331"/>
      <c r="X229" s="68"/>
      <c r="Y229" s="68"/>
    </row>
    <row r="230" spans="1:44" s="332" customFormat="1" x14ac:dyDescent="0.25">
      <c r="C230" s="450" t="s">
        <v>2010</v>
      </c>
      <c r="D230" s="450"/>
      <c r="E230" s="450"/>
      <c r="F230" s="450"/>
      <c r="G230" s="450"/>
      <c r="H230" s="551" t="s">
        <v>2011</v>
      </c>
      <c r="I230" s="551"/>
      <c r="J230" s="551"/>
      <c r="K230" s="551"/>
      <c r="L230" s="551"/>
      <c r="M230" s="551"/>
      <c r="N230" s="551"/>
      <c r="O230" s="551"/>
      <c r="P230" s="551"/>
      <c r="Q230" s="551"/>
      <c r="R230" s="551"/>
      <c r="S230" s="551"/>
      <c r="T230" s="211"/>
      <c r="U230" s="211"/>
      <c r="V230" s="211"/>
      <c r="W230" s="222"/>
      <c r="X230" s="68"/>
      <c r="Y230" s="68"/>
      <c r="Z230" s="334"/>
      <c r="AA230" s="334"/>
      <c r="AC230" s="186"/>
      <c r="AD230" s="341"/>
      <c r="AE230" s="186"/>
      <c r="AF230" s="341"/>
      <c r="AG230" s="186"/>
      <c r="AH230" s="341"/>
      <c r="AI230" s="186"/>
      <c r="AJ230" s="341"/>
      <c r="AK230" s="186"/>
      <c r="AM230" s="342"/>
      <c r="AN230" s="341"/>
      <c r="AO230" s="186"/>
      <c r="AR230" s="186"/>
    </row>
    <row r="231" spans="1:44" s="332" customFormat="1" x14ac:dyDescent="0.25">
      <c r="A231" s="334"/>
      <c r="B231" s="334"/>
      <c r="C231" s="437" t="s">
        <v>2012</v>
      </c>
      <c r="D231" s="437"/>
      <c r="E231" s="437"/>
      <c r="F231" s="437"/>
      <c r="G231" s="437"/>
      <c r="H231" s="524"/>
      <c r="I231" s="524"/>
      <c r="J231" s="524"/>
      <c r="K231" s="524"/>
      <c r="L231" s="524"/>
      <c r="M231" s="524"/>
      <c r="N231" s="524"/>
      <c r="O231" s="524"/>
      <c r="P231" s="524"/>
      <c r="Q231" s="524"/>
      <c r="R231" s="524"/>
      <c r="S231" s="524"/>
      <c r="T231" s="524"/>
      <c r="U231" s="524"/>
      <c r="V231" s="335"/>
      <c r="W231" s="68"/>
      <c r="X231" s="68"/>
      <c r="Y231" s="68"/>
      <c r="Z231" s="334"/>
      <c r="AA231" s="334"/>
      <c r="AC231" s="186"/>
      <c r="AD231" s="341"/>
      <c r="AE231" s="186"/>
      <c r="AF231" s="341"/>
      <c r="AG231" s="186"/>
      <c r="AH231" s="341"/>
      <c r="AI231" s="186"/>
      <c r="AJ231" s="341"/>
      <c r="AK231" s="186"/>
      <c r="AM231" s="342"/>
      <c r="AN231" s="341"/>
      <c r="AO231" s="186"/>
      <c r="AR231" s="186"/>
    </row>
    <row r="232" spans="1:44" s="334" customFormat="1" x14ac:dyDescent="0.25"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326"/>
      <c r="X232" s="68"/>
      <c r="Y232" s="68"/>
      <c r="AB232" s="332"/>
      <c r="AC232" s="186"/>
      <c r="AD232" s="341"/>
      <c r="AE232" s="186"/>
      <c r="AF232" s="341"/>
      <c r="AG232" s="186"/>
      <c r="AH232" s="341"/>
      <c r="AI232" s="186"/>
      <c r="AJ232" s="341"/>
      <c r="AK232" s="186"/>
    </row>
    <row r="233" spans="1:44" s="332" customFormat="1" x14ac:dyDescent="0.25">
      <c r="A233" s="334"/>
      <c r="B233" s="334"/>
      <c r="C233" s="437" t="s">
        <v>2013</v>
      </c>
      <c r="D233" s="437"/>
      <c r="E233" s="437"/>
      <c r="F233" s="437"/>
      <c r="G233" s="437"/>
      <c r="H233" s="524" t="s">
        <v>2036</v>
      </c>
      <c r="I233" s="524"/>
      <c r="J233" s="524"/>
      <c r="K233" s="524"/>
      <c r="L233" s="524"/>
      <c r="M233" s="524"/>
      <c r="N233" s="524"/>
      <c r="O233" s="524"/>
      <c r="P233" s="524"/>
      <c r="Q233" s="524"/>
      <c r="R233" s="524"/>
      <c r="S233" s="524"/>
      <c r="T233" s="330"/>
      <c r="U233" s="330"/>
      <c r="V233" s="335"/>
      <c r="W233" s="68"/>
      <c r="X233" s="68"/>
      <c r="Y233" s="68"/>
      <c r="Z233" s="334"/>
      <c r="AA233" s="334"/>
      <c r="AC233" s="186"/>
      <c r="AD233" s="341"/>
      <c r="AE233" s="186"/>
      <c r="AF233" s="341"/>
      <c r="AG233" s="186"/>
      <c r="AH233" s="341"/>
      <c r="AI233" s="186"/>
      <c r="AJ233" s="341"/>
      <c r="AK233" s="186"/>
      <c r="AM233" s="342"/>
      <c r="AN233" s="341"/>
      <c r="AO233" s="186"/>
      <c r="AR233" s="186"/>
    </row>
    <row r="234" spans="1:44" s="332" customFormat="1" x14ac:dyDescent="0.25">
      <c r="A234" s="334"/>
      <c r="B234" s="334"/>
      <c r="C234" s="326"/>
      <c r="D234" s="326"/>
      <c r="E234" s="326"/>
      <c r="F234" s="326"/>
      <c r="G234" s="326"/>
      <c r="H234" s="336"/>
      <c r="I234" s="336"/>
      <c r="J234" s="336"/>
      <c r="K234" s="336"/>
      <c r="L234" s="336"/>
      <c r="M234" s="336"/>
      <c r="N234" s="336"/>
      <c r="O234" s="336"/>
      <c r="P234" s="336"/>
      <c r="Q234" s="336"/>
      <c r="R234" s="336"/>
      <c r="S234" s="336"/>
      <c r="T234" s="330"/>
      <c r="U234" s="330"/>
      <c r="V234" s="335"/>
      <c r="W234" s="68"/>
      <c r="X234" s="68"/>
      <c r="Y234" s="68"/>
      <c r="Z234" s="334"/>
      <c r="AA234" s="334"/>
      <c r="AC234" s="186"/>
      <c r="AD234" s="341"/>
      <c r="AE234" s="186"/>
      <c r="AF234" s="341"/>
      <c r="AG234" s="186"/>
      <c r="AH234" s="341"/>
      <c r="AI234" s="186"/>
      <c r="AJ234" s="341"/>
      <c r="AK234" s="186"/>
      <c r="AM234" s="342"/>
      <c r="AN234" s="341"/>
      <c r="AO234" s="186"/>
      <c r="AR234" s="186"/>
    </row>
    <row r="235" spans="1:44" s="334" customFormat="1" x14ac:dyDescent="0.25">
      <c r="A235" s="1"/>
      <c r="B235" s="1"/>
      <c r="C235" s="437" t="s">
        <v>1993</v>
      </c>
      <c r="D235" s="437"/>
      <c r="E235" s="437"/>
      <c r="F235" s="437"/>
      <c r="G235" s="437"/>
      <c r="H235" s="469" t="s">
        <v>2037</v>
      </c>
      <c r="I235" s="469"/>
      <c r="J235" s="469"/>
      <c r="K235" s="469"/>
      <c r="L235" s="469"/>
      <c r="M235" s="469"/>
      <c r="N235" s="469"/>
      <c r="O235" s="469"/>
      <c r="P235" s="469"/>
      <c r="Q235" s="469"/>
      <c r="R235" s="469"/>
      <c r="S235" s="469"/>
      <c r="T235" s="1"/>
      <c r="U235" s="1"/>
      <c r="V235" s="1"/>
      <c r="W235" s="338"/>
      <c r="X235" s="338"/>
      <c r="Y235" s="68"/>
      <c r="AC235" s="325"/>
      <c r="AD235" s="69"/>
      <c r="AE235" s="325"/>
      <c r="AF235" s="69"/>
      <c r="AG235" s="325"/>
      <c r="AH235" s="69"/>
      <c r="AI235" s="325"/>
      <c r="AJ235" s="69"/>
      <c r="AK235" s="325"/>
      <c r="AM235" s="67"/>
      <c r="AN235" s="69"/>
      <c r="AO235" s="325"/>
      <c r="AR235" s="325"/>
    </row>
    <row r="236" spans="1:44" s="334" customFormat="1" x14ac:dyDescent="0.25">
      <c r="H236" s="331"/>
      <c r="I236" s="331"/>
      <c r="J236" s="331"/>
      <c r="K236" s="331"/>
      <c r="L236" s="331"/>
      <c r="M236" s="331"/>
      <c r="N236" s="331"/>
      <c r="O236" s="331"/>
      <c r="P236" s="331"/>
      <c r="Q236" s="331"/>
      <c r="R236" s="331"/>
      <c r="S236" s="331"/>
      <c r="X236" s="68"/>
      <c r="Y236" s="68"/>
    </row>
    <row r="237" spans="1:44" s="332" customFormat="1" x14ac:dyDescent="0.25">
      <c r="A237" s="555">
        <v>33</v>
      </c>
      <c r="B237" s="555"/>
      <c r="C237" s="450" t="s">
        <v>2019</v>
      </c>
      <c r="D237" s="450"/>
      <c r="E237" s="450"/>
      <c r="F237" s="450"/>
      <c r="G237" s="450"/>
      <c r="H237" s="551" t="s">
        <v>2038</v>
      </c>
      <c r="I237" s="551"/>
      <c r="J237" s="551"/>
      <c r="K237" s="551"/>
      <c r="L237" s="551"/>
      <c r="M237" s="551"/>
      <c r="N237" s="551"/>
      <c r="O237" s="551"/>
      <c r="P237" s="551"/>
      <c r="Q237" s="551"/>
      <c r="R237" s="551"/>
      <c r="S237" s="551"/>
      <c r="T237" s="450" t="s">
        <v>81</v>
      </c>
      <c r="U237" s="450"/>
      <c r="V237" s="211">
        <f>V225</f>
        <v>1</v>
      </c>
      <c r="W237" s="222">
        <v>0</v>
      </c>
      <c r="X237" s="68">
        <f>V237*W237</f>
        <v>0</v>
      </c>
      <c r="Y237" s="68"/>
      <c r="Z237" s="334"/>
      <c r="AA237" s="334"/>
      <c r="AC237" s="186"/>
      <c r="AD237" s="341"/>
      <c r="AE237" s="186"/>
      <c r="AF237" s="341"/>
      <c r="AG237" s="186"/>
      <c r="AH237" s="341"/>
      <c r="AI237" s="186"/>
      <c r="AJ237" s="341"/>
      <c r="AK237" s="186"/>
      <c r="AM237" s="342"/>
      <c r="AN237" s="341"/>
      <c r="AO237" s="186"/>
      <c r="AR237" s="186"/>
    </row>
    <row r="238" spans="1:44" s="334" customForma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335"/>
      <c r="W238" s="217"/>
      <c r="X238" s="68"/>
      <c r="Y238" s="68"/>
      <c r="AC238" s="325"/>
      <c r="AD238" s="69"/>
      <c r="AE238" s="325"/>
      <c r="AF238" s="69"/>
      <c r="AG238" s="325"/>
      <c r="AH238" s="69"/>
      <c r="AI238" s="325"/>
      <c r="AJ238" s="69"/>
      <c r="AK238" s="325"/>
      <c r="AM238" s="67"/>
      <c r="AN238" s="69"/>
      <c r="AO238" s="325"/>
      <c r="AR238" s="325"/>
    </row>
    <row r="239" spans="1:44" s="332" customFormat="1" x14ac:dyDescent="0.25">
      <c r="A239" s="555">
        <v>34</v>
      </c>
      <c r="B239" s="555"/>
      <c r="C239" s="450" t="s">
        <v>2022</v>
      </c>
      <c r="D239" s="450"/>
      <c r="E239" s="450"/>
      <c r="F239" s="450"/>
      <c r="G239" s="450"/>
      <c r="H239" s="551" t="s">
        <v>2023</v>
      </c>
      <c r="I239" s="551"/>
      <c r="J239" s="551"/>
      <c r="K239" s="551"/>
      <c r="L239" s="551"/>
      <c r="M239" s="551"/>
      <c r="N239" s="551"/>
      <c r="O239" s="551"/>
      <c r="P239" s="551"/>
      <c r="Q239" s="551"/>
      <c r="R239" s="551"/>
      <c r="S239" s="551"/>
      <c r="T239" s="211"/>
      <c r="U239" s="211"/>
      <c r="V239" s="211"/>
      <c r="W239" s="222"/>
      <c r="X239" s="68"/>
      <c r="Y239" s="68"/>
      <c r="Z239" s="334"/>
      <c r="AA239" s="334"/>
      <c r="AC239" s="186"/>
      <c r="AD239" s="341"/>
      <c r="AE239" s="186"/>
      <c r="AF239" s="341"/>
      <c r="AG239" s="186"/>
      <c r="AH239" s="341"/>
      <c r="AI239" s="186"/>
      <c r="AJ239" s="341"/>
      <c r="AK239" s="186"/>
      <c r="AM239" s="342"/>
      <c r="AN239" s="341"/>
      <c r="AO239" s="186"/>
      <c r="AR239" s="186"/>
    </row>
    <row r="240" spans="1:44" s="332" customFormat="1" x14ac:dyDescent="0.25">
      <c r="A240" s="211"/>
      <c r="B240" s="211"/>
      <c r="C240" s="211"/>
      <c r="D240" s="211"/>
      <c r="E240" s="211"/>
      <c r="F240" s="211"/>
      <c r="G240" s="211"/>
      <c r="H240" s="477" t="s">
        <v>2039</v>
      </c>
      <c r="I240" s="477"/>
      <c r="J240" s="477"/>
      <c r="K240" s="477"/>
      <c r="L240" s="477"/>
      <c r="M240" s="477"/>
      <c r="N240" s="477"/>
      <c r="O240" s="477"/>
      <c r="P240" s="477"/>
      <c r="Q240" s="477"/>
      <c r="R240" s="477"/>
      <c r="S240" s="477"/>
      <c r="T240" s="450" t="s">
        <v>81</v>
      </c>
      <c r="U240" s="450"/>
      <c r="V240" s="211">
        <f>V225</f>
        <v>1</v>
      </c>
      <c r="W240" s="222">
        <v>0</v>
      </c>
      <c r="X240" s="222">
        <f>V240*W240</f>
        <v>0</v>
      </c>
      <c r="Y240" s="222"/>
      <c r="AC240" s="186"/>
      <c r="AD240" s="341"/>
      <c r="AE240" s="186"/>
      <c r="AF240" s="341"/>
      <c r="AG240" s="186"/>
      <c r="AH240" s="341"/>
      <c r="AI240" s="186"/>
      <c r="AJ240" s="341"/>
      <c r="AK240" s="186"/>
      <c r="AM240" s="342"/>
      <c r="AN240" s="341"/>
      <c r="AO240" s="186"/>
      <c r="AR240" s="186"/>
    </row>
    <row r="241" spans="1:44" s="334" customFormat="1" x14ac:dyDescent="0.25"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X241" s="68"/>
      <c r="Y241" s="68"/>
      <c r="AB241" s="332"/>
      <c r="AC241" s="186"/>
      <c r="AD241" s="341"/>
      <c r="AE241" s="186"/>
      <c r="AF241" s="341"/>
      <c r="AG241" s="186"/>
      <c r="AH241" s="341"/>
      <c r="AI241" s="186"/>
      <c r="AJ241" s="341"/>
      <c r="AK241" s="186"/>
    </row>
    <row r="242" spans="1:44" s="332" customFormat="1" x14ac:dyDescent="0.25">
      <c r="A242" s="552">
        <v>35</v>
      </c>
      <c r="B242" s="552"/>
      <c r="C242" s="437" t="s">
        <v>687</v>
      </c>
      <c r="D242" s="437"/>
      <c r="E242" s="437"/>
      <c r="F242" s="437"/>
      <c r="G242" s="437"/>
      <c r="H242" s="469" t="s">
        <v>688</v>
      </c>
      <c r="I242" s="469"/>
      <c r="J242" s="469"/>
      <c r="K242" s="469"/>
      <c r="L242" s="469"/>
      <c r="M242" s="469"/>
      <c r="N242" s="469"/>
      <c r="O242" s="469"/>
      <c r="P242" s="469"/>
      <c r="Q242" s="469"/>
      <c r="R242" s="469"/>
      <c r="S242" s="469"/>
      <c r="T242" s="437" t="str">
        <f>IF(C242="","",VLOOKUP(C242,[1]Kování!$A$1:$D$12,3,FALSE))</f>
        <v>ks</v>
      </c>
      <c r="U242" s="437"/>
      <c r="V242" s="335">
        <f>V225</f>
        <v>1</v>
      </c>
      <c r="W242" s="217">
        <v>0</v>
      </c>
      <c r="X242" s="344">
        <f>V242*W242</f>
        <v>0</v>
      </c>
      <c r="Y242" s="68"/>
      <c r="Z242" s="334"/>
      <c r="AA242" s="334"/>
      <c r="AC242" s="186"/>
      <c r="AD242" s="341"/>
      <c r="AE242" s="186"/>
      <c r="AF242" s="341"/>
      <c r="AG242" s="186"/>
      <c r="AH242" s="341"/>
      <c r="AI242" s="186"/>
      <c r="AJ242" s="341"/>
      <c r="AK242" s="186"/>
      <c r="AM242" s="342"/>
      <c r="AN242" s="341"/>
      <c r="AO242" s="186"/>
      <c r="AR242" s="186"/>
    </row>
    <row r="243" spans="1:44" s="334" customFormat="1" x14ac:dyDescent="0.25">
      <c r="H243" s="327"/>
      <c r="I243" s="327"/>
      <c r="J243" s="327"/>
      <c r="K243" s="327"/>
      <c r="L243" s="327"/>
      <c r="M243" s="327"/>
      <c r="N243" s="327"/>
      <c r="O243" s="327"/>
      <c r="P243" s="327"/>
      <c r="Q243" s="327"/>
      <c r="R243" s="327"/>
      <c r="S243" s="327"/>
      <c r="X243" s="68"/>
      <c r="Y243" s="68"/>
    </row>
    <row r="244" spans="1:44" s="334" customFormat="1" x14ac:dyDescent="0.25">
      <c r="A244" s="332"/>
      <c r="B244" s="332"/>
      <c r="C244" s="332"/>
      <c r="D244" s="332"/>
      <c r="E244" s="332"/>
      <c r="F244" s="332"/>
      <c r="G244" s="332"/>
      <c r="H244" s="333"/>
      <c r="I244" s="333"/>
      <c r="J244" s="333"/>
      <c r="K244" s="333"/>
      <c r="L244" s="333"/>
      <c r="M244" s="333"/>
      <c r="N244" s="333"/>
      <c r="O244" s="333"/>
      <c r="P244" s="333"/>
      <c r="Q244" s="333"/>
      <c r="R244" s="333"/>
      <c r="S244" s="333"/>
      <c r="T244" s="333"/>
      <c r="U244" s="333"/>
      <c r="V244" s="333"/>
      <c r="W244" s="72"/>
      <c r="X244" s="72"/>
      <c r="Y244" s="72"/>
      <c r="Z244" s="333"/>
      <c r="AA244" s="333"/>
      <c r="AC244" s="325"/>
      <c r="AD244" s="69"/>
      <c r="AE244" s="325"/>
      <c r="AF244" s="69"/>
      <c r="AG244" s="325"/>
      <c r="AH244" s="69"/>
      <c r="AI244" s="325"/>
      <c r="AJ244" s="69"/>
      <c r="AK244" s="325"/>
      <c r="AM244" s="67"/>
      <c r="AN244" s="69"/>
      <c r="AR244" s="325"/>
    </row>
    <row r="245" spans="1:44" s="334" customFormat="1" x14ac:dyDescent="0.25">
      <c r="H245" s="467" t="s">
        <v>183</v>
      </c>
      <c r="I245" s="467"/>
      <c r="J245" s="467"/>
      <c r="K245" s="467"/>
      <c r="L245" s="467"/>
      <c r="M245" s="467"/>
      <c r="N245" s="467"/>
      <c r="O245" s="467"/>
      <c r="P245" s="467"/>
      <c r="W245" s="68"/>
      <c r="X245" s="68">
        <f>SUM(X206:X244)</f>
        <v>0</v>
      </c>
      <c r="Y245" s="68">
        <f>SUM(Y206:Y244)</f>
        <v>0</v>
      </c>
      <c r="AA245" s="334">
        <f>SUM(AA206:AA244)</f>
        <v>0</v>
      </c>
      <c r="AC245" s="325"/>
      <c r="AD245" s="69"/>
      <c r="AE245" s="325"/>
      <c r="AF245" s="69"/>
      <c r="AG245" s="325"/>
      <c r="AH245" s="69"/>
      <c r="AI245" s="325"/>
      <c r="AJ245" s="69"/>
      <c r="AK245" s="325"/>
      <c r="AM245" s="67"/>
      <c r="AN245" s="69"/>
      <c r="AR245" s="325"/>
    </row>
    <row r="246" spans="1:44" s="334" customFormat="1" x14ac:dyDescent="0.25">
      <c r="W246" s="68"/>
      <c r="X246" s="68"/>
      <c r="Y246" s="68"/>
    </row>
    <row r="247" spans="1:44" s="334" customFormat="1" ht="15.75" thickBot="1" x14ac:dyDescent="0.3">
      <c r="A247" s="525" t="s">
        <v>38</v>
      </c>
      <c r="B247" s="525"/>
      <c r="C247" s="525"/>
      <c r="D247" s="525"/>
      <c r="E247" s="525"/>
      <c r="F247" s="525"/>
      <c r="G247" s="525"/>
      <c r="H247" s="525"/>
      <c r="I247" s="525"/>
      <c r="J247" s="525"/>
      <c r="K247" s="525"/>
      <c r="L247" s="525"/>
      <c r="M247" s="525"/>
      <c r="N247" s="525"/>
      <c r="O247" s="525"/>
      <c r="P247" s="525"/>
      <c r="Q247" s="525"/>
      <c r="R247" s="525"/>
      <c r="S247" s="525"/>
      <c r="T247" s="525"/>
      <c r="Z247" s="326" t="s">
        <v>41</v>
      </c>
      <c r="AA247" s="326">
        <f>AA198+1</f>
        <v>7</v>
      </c>
    </row>
    <row r="248" spans="1:44" s="334" customFormat="1" x14ac:dyDescent="0.25">
      <c r="A248" s="528" t="s">
        <v>39</v>
      </c>
      <c r="B248" s="506"/>
      <c r="C248" s="506"/>
      <c r="D248" s="506"/>
      <c r="E248" s="506"/>
      <c r="F248" s="506"/>
      <c r="G248" s="507"/>
      <c r="H248" s="484" t="s">
        <v>1972</v>
      </c>
      <c r="I248" s="447"/>
      <c r="J248" s="447"/>
      <c r="K248" s="447"/>
      <c r="L248" s="447"/>
      <c r="M248" s="447"/>
      <c r="N248" s="447"/>
      <c r="O248" s="447"/>
      <c r="P248" s="447"/>
      <c r="Q248" s="447"/>
      <c r="R248" s="447"/>
      <c r="S248" s="447"/>
      <c r="T248" s="447"/>
      <c r="U248" s="447"/>
      <c r="V248" s="447"/>
      <c r="W248" s="447"/>
      <c r="X248" s="485"/>
      <c r="Y248" s="328" t="s">
        <v>48</v>
      </c>
      <c r="Z248" s="452"/>
      <c r="AA248" s="454"/>
    </row>
    <row r="249" spans="1:44" s="334" customFormat="1" x14ac:dyDescent="0.25">
      <c r="A249" s="538"/>
      <c r="B249" s="518"/>
      <c r="C249" s="518"/>
      <c r="D249" s="518"/>
      <c r="E249" s="518"/>
      <c r="F249" s="518"/>
      <c r="G249" s="519"/>
      <c r="H249" s="486" t="s">
        <v>1973</v>
      </c>
      <c r="I249" s="487"/>
      <c r="J249" s="487"/>
      <c r="K249" s="487"/>
      <c r="L249" s="487"/>
      <c r="M249" s="487"/>
      <c r="N249" s="487"/>
      <c r="O249" s="487"/>
      <c r="P249" s="487"/>
      <c r="Q249" s="487"/>
      <c r="R249" s="487"/>
      <c r="S249" s="487"/>
      <c r="T249" s="487"/>
      <c r="U249" s="487"/>
      <c r="V249" s="487"/>
      <c r="W249" s="487"/>
      <c r="X249" s="488"/>
      <c r="Y249" s="24" t="s">
        <v>42</v>
      </c>
      <c r="Z249" s="526" t="s">
        <v>1980</v>
      </c>
      <c r="AA249" s="527"/>
    </row>
    <row r="250" spans="1:44" s="334" customFormat="1" x14ac:dyDescent="0.25">
      <c r="A250" s="514" t="s">
        <v>40</v>
      </c>
      <c r="B250" s="515"/>
      <c r="C250" s="515"/>
      <c r="D250" s="515"/>
      <c r="E250" s="515"/>
      <c r="F250" s="515"/>
      <c r="G250" s="516"/>
      <c r="H250" s="489" t="s">
        <v>1974</v>
      </c>
      <c r="I250" s="490"/>
      <c r="J250" s="490"/>
      <c r="K250" s="490"/>
      <c r="L250" s="490"/>
      <c r="M250" s="490"/>
      <c r="N250" s="490"/>
      <c r="O250" s="490"/>
      <c r="P250" s="490"/>
      <c r="Q250" s="490"/>
      <c r="R250" s="490"/>
      <c r="S250" s="490"/>
      <c r="T250" s="490"/>
      <c r="U250" s="490"/>
      <c r="V250" s="490"/>
      <c r="W250" s="490"/>
      <c r="X250" s="491"/>
      <c r="Y250" s="25" t="s">
        <v>49</v>
      </c>
      <c r="Z250" s="482"/>
      <c r="AA250" s="483"/>
    </row>
    <row r="251" spans="1:44" s="334" customFormat="1" ht="15.75" thickBot="1" x14ac:dyDescent="0.3">
      <c r="A251" s="435"/>
      <c r="B251" s="424"/>
      <c r="C251" s="424"/>
      <c r="D251" s="424"/>
      <c r="E251" s="424"/>
      <c r="F251" s="424"/>
      <c r="G251" s="432"/>
      <c r="H251" s="496" t="s">
        <v>1975</v>
      </c>
      <c r="I251" s="497"/>
      <c r="J251" s="497"/>
      <c r="K251" s="497"/>
      <c r="L251" s="497"/>
      <c r="M251" s="497"/>
      <c r="N251" s="497"/>
      <c r="O251" s="497"/>
      <c r="P251" s="497"/>
      <c r="Q251" s="497"/>
      <c r="R251" s="497"/>
      <c r="S251" s="497"/>
      <c r="T251" s="497"/>
      <c r="U251" s="497"/>
      <c r="V251" s="497"/>
      <c r="W251" s="497"/>
      <c r="X251" s="498"/>
      <c r="Y251" s="96" t="s">
        <v>42</v>
      </c>
      <c r="Z251" s="480" t="s">
        <v>1981</v>
      </c>
      <c r="AA251" s="481"/>
    </row>
    <row r="252" spans="1:44" s="334" customFormat="1" x14ac:dyDescent="0.25">
      <c r="A252" s="499" t="s">
        <v>42</v>
      </c>
      <c r="B252" s="502" t="s">
        <v>43</v>
      </c>
      <c r="C252" s="505" t="s">
        <v>42</v>
      </c>
      <c r="D252" s="506"/>
      <c r="E252" s="506"/>
      <c r="F252" s="506"/>
      <c r="G252" s="507"/>
      <c r="H252" s="484"/>
      <c r="I252" s="447"/>
      <c r="J252" s="447"/>
      <c r="K252" s="447"/>
      <c r="L252" s="447"/>
      <c r="M252" s="447"/>
      <c r="N252" s="447"/>
      <c r="O252" s="447"/>
      <c r="P252" s="447"/>
      <c r="Q252" s="447"/>
      <c r="R252" s="447"/>
      <c r="S252" s="485"/>
      <c r="T252" s="508" t="s">
        <v>50</v>
      </c>
      <c r="U252" s="511" t="s">
        <v>51</v>
      </c>
      <c r="V252" s="529" t="s">
        <v>52</v>
      </c>
      <c r="W252" s="532" t="s">
        <v>53</v>
      </c>
      <c r="X252" s="534" t="s">
        <v>55</v>
      </c>
      <c r="Y252" s="535"/>
      <c r="Z252" s="492" t="s">
        <v>45</v>
      </c>
      <c r="AA252" s="493"/>
    </row>
    <row r="253" spans="1:44" s="334" customFormat="1" ht="15.75" x14ac:dyDescent="0.25">
      <c r="A253" s="500"/>
      <c r="B253" s="503"/>
      <c r="C253" s="540" t="s">
        <v>44</v>
      </c>
      <c r="D253" s="541"/>
      <c r="E253" s="541"/>
      <c r="F253" s="541"/>
      <c r="G253" s="542"/>
      <c r="H253" s="536" t="s">
        <v>59</v>
      </c>
      <c r="I253" s="450"/>
      <c r="J253" s="450"/>
      <c r="K253" s="450"/>
      <c r="L253" s="450"/>
      <c r="M253" s="450"/>
      <c r="N253" s="450"/>
      <c r="O253" s="450"/>
      <c r="P253" s="450"/>
      <c r="Q253" s="450"/>
      <c r="R253" s="450"/>
      <c r="S253" s="537"/>
      <c r="T253" s="509"/>
      <c r="U253" s="512"/>
      <c r="V253" s="530"/>
      <c r="W253" s="533"/>
      <c r="X253" s="521" t="s">
        <v>56</v>
      </c>
      <c r="Y253" s="522"/>
      <c r="Z253" s="494"/>
      <c r="AA253" s="495"/>
      <c r="AB253" s="479" t="s">
        <v>54</v>
      </c>
      <c r="AC253" s="437"/>
      <c r="AD253" s="437"/>
      <c r="AE253" s="437"/>
      <c r="AF253" s="437"/>
      <c r="AG253" s="437"/>
      <c r="AH253" s="437"/>
      <c r="AI253" s="437"/>
      <c r="AJ253" s="437"/>
      <c r="AK253" s="437"/>
      <c r="AQ253" s="437" t="s">
        <v>184</v>
      </c>
      <c r="AR253" s="437"/>
    </row>
    <row r="254" spans="1:44" s="334" customFormat="1" x14ac:dyDescent="0.25">
      <c r="A254" s="501"/>
      <c r="B254" s="504"/>
      <c r="C254" s="517" t="s">
        <v>43</v>
      </c>
      <c r="D254" s="518"/>
      <c r="E254" s="518"/>
      <c r="F254" s="518"/>
      <c r="G254" s="519"/>
      <c r="H254" s="455"/>
      <c r="I254" s="456"/>
      <c r="J254" s="456"/>
      <c r="K254" s="456"/>
      <c r="L254" s="456"/>
      <c r="M254" s="456"/>
      <c r="N254" s="456"/>
      <c r="O254" s="456"/>
      <c r="P254" s="456"/>
      <c r="Q254" s="456"/>
      <c r="R254" s="456"/>
      <c r="S254" s="520"/>
      <c r="T254" s="510"/>
      <c r="U254" s="513"/>
      <c r="V254" s="531"/>
      <c r="W254" s="26" t="s">
        <v>54</v>
      </c>
      <c r="X254" s="26" t="s">
        <v>57</v>
      </c>
      <c r="Y254" s="27" t="s">
        <v>58</v>
      </c>
      <c r="Z254" s="26" t="s">
        <v>46</v>
      </c>
      <c r="AA254" s="28" t="s">
        <v>47</v>
      </c>
      <c r="AB254" s="536" t="s">
        <v>82</v>
      </c>
      <c r="AC254" s="450"/>
      <c r="AD254" s="437" t="s">
        <v>127</v>
      </c>
      <c r="AE254" s="437"/>
      <c r="AF254" s="437" t="s">
        <v>128</v>
      </c>
      <c r="AG254" s="437"/>
      <c r="AH254" s="437" t="s">
        <v>129</v>
      </c>
      <c r="AI254" s="437"/>
      <c r="AJ254" s="437" t="s">
        <v>130</v>
      </c>
      <c r="AK254" s="437"/>
      <c r="AL254" s="437" t="s">
        <v>126</v>
      </c>
      <c r="AM254" s="437"/>
      <c r="AN254" s="437"/>
      <c r="AO254" s="437"/>
      <c r="AQ254" s="326" t="s">
        <v>182</v>
      </c>
      <c r="AR254" s="326" t="s">
        <v>30</v>
      </c>
    </row>
    <row r="255" spans="1:44" s="334" customFormat="1" x14ac:dyDescent="0.25">
      <c r="C255" s="103"/>
      <c r="D255" s="103"/>
      <c r="E255" s="103"/>
      <c r="F255" s="103"/>
      <c r="G255" s="103"/>
      <c r="H255" s="544" t="s">
        <v>185</v>
      </c>
      <c r="I255" s="544"/>
      <c r="J255" s="544"/>
      <c r="K255" s="544"/>
      <c r="L255" s="544"/>
      <c r="M255" s="544"/>
      <c r="N255" s="544"/>
      <c r="O255" s="544"/>
      <c r="P255" s="544"/>
      <c r="Q255" s="544"/>
      <c r="R255" s="544"/>
      <c r="S255" s="544"/>
      <c r="T255" s="467">
        <f>AA198</f>
        <v>6</v>
      </c>
      <c r="U255" s="467"/>
      <c r="X255" s="68">
        <f>X245</f>
        <v>0</v>
      </c>
      <c r="Y255" s="68">
        <f>Y245</f>
        <v>0</v>
      </c>
      <c r="AA255" s="334">
        <f>AA245</f>
        <v>0</v>
      </c>
    </row>
    <row r="256" spans="1:44" s="334" customFormat="1" x14ac:dyDescent="0.25">
      <c r="H256" s="327"/>
      <c r="I256" s="327"/>
      <c r="J256" s="327"/>
      <c r="K256" s="327"/>
      <c r="L256" s="327"/>
      <c r="M256" s="327"/>
      <c r="N256" s="327"/>
      <c r="O256" s="327"/>
      <c r="P256" s="327"/>
      <c r="Q256" s="327"/>
      <c r="R256" s="327"/>
      <c r="S256" s="327"/>
      <c r="X256" s="68"/>
      <c r="Y256" s="68"/>
    </row>
    <row r="257" spans="1:44" s="334" customFormat="1" x14ac:dyDescent="0.25">
      <c r="A257" s="437">
        <v>36</v>
      </c>
      <c r="B257" s="437"/>
      <c r="C257" s="548" t="s">
        <v>377</v>
      </c>
      <c r="D257" s="549"/>
      <c r="E257" s="549"/>
      <c r="F257" s="549"/>
      <c r="G257" s="549"/>
      <c r="H257" s="469" t="s">
        <v>2026</v>
      </c>
      <c r="I257" s="469"/>
      <c r="J257" s="469"/>
      <c r="K257" s="469"/>
      <c r="L257" s="469"/>
      <c r="M257" s="469"/>
      <c r="N257" s="469"/>
      <c r="O257" s="469"/>
      <c r="P257" s="469"/>
      <c r="Q257" s="469"/>
      <c r="R257" s="469"/>
      <c r="S257" s="469"/>
      <c r="T257" s="437" t="str">
        <f>IF(C257="","",VLOOKUP(C257,ÚRS!$A$5:$D$1478,3,FALSE))</f>
        <v>kus</v>
      </c>
      <c r="U257" s="437"/>
      <c r="V257" s="335">
        <f>V225</f>
        <v>1</v>
      </c>
      <c r="W257" s="217">
        <v>0</v>
      </c>
      <c r="X257" s="68"/>
      <c r="Y257" s="68">
        <f>V257*W257</f>
        <v>0</v>
      </c>
      <c r="AC257" s="325"/>
      <c r="AD257" s="69"/>
      <c r="AE257" s="325"/>
      <c r="AF257" s="69"/>
      <c r="AG257" s="325"/>
      <c r="AH257" s="69"/>
      <c r="AI257" s="325"/>
      <c r="AJ257" s="69"/>
      <c r="AK257" s="325"/>
      <c r="AM257" s="67"/>
      <c r="AN257" s="69"/>
      <c r="AO257" s="325"/>
      <c r="AR257" s="325"/>
    </row>
    <row r="258" spans="1:44" s="334" customFormat="1" x14ac:dyDescent="0.25">
      <c r="H258" s="327"/>
      <c r="I258" s="327"/>
      <c r="J258" s="327"/>
      <c r="K258" s="327"/>
      <c r="L258" s="327"/>
      <c r="M258" s="327"/>
      <c r="N258" s="327"/>
      <c r="O258" s="327"/>
      <c r="P258" s="327"/>
      <c r="Q258" s="327"/>
      <c r="R258" s="327"/>
      <c r="S258" s="327"/>
      <c r="X258" s="68"/>
      <c r="Y258" s="68"/>
    </row>
    <row r="259" spans="1:44" s="334" customFormat="1" x14ac:dyDescent="0.25">
      <c r="A259" s="456">
        <v>37</v>
      </c>
      <c r="B259" s="456"/>
      <c r="C259" s="553" t="s">
        <v>414</v>
      </c>
      <c r="D259" s="554"/>
      <c r="E259" s="554"/>
      <c r="F259" s="554"/>
      <c r="G259" s="554"/>
      <c r="H259" s="545" t="s">
        <v>2027</v>
      </c>
      <c r="I259" s="545"/>
      <c r="J259" s="545"/>
      <c r="K259" s="545"/>
      <c r="L259" s="545"/>
      <c r="M259" s="545"/>
      <c r="N259" s="545"/>
      <c r="O259" s="545"/>
      <c r="P259" s="545"/>
      <c r="Q259" s="545"/>
      <c r="R259" s="545"/>
      <c r="S259" s="545"/>
      <c r="T259" s="456" t="str">
        <f>IF(C259="","",VLOOKUP(C259,ÚRS!$A$5:$D$1478,3,FALSE))</f>
        <v>kus</v>
      </c>
      <c r="U259" s="456"/>
      <c r="V259" s="225">
        <f>V242</f>
        <v>1</v>
      </c>
      <c r="W259" s="224">
        <v>0</v>
      </c>
      <c r="X259" s="72"/>
      <c r="Y259" s="72">
        <f>V259*W259</f>
        <v>0</v>
      </c>
      <c r="Z259" s="333"/>
      <c r="AA259" s="333"/>
      <c r="AC259" s="325"/>
      <c r="AD259" s="69"/>
      <c r="AE259" s="325"/>
      <c r="AF259" s="69"/>
      <c r="AG259" s="325"/>
      <c r="AH259" s="69"/>
      <c r="AI259" s="325"/>
      <c r="AJ259" s="69"/>
      <c r="AK259" s="325"/>
      <c r="AM259" s="67"/>
      <c r="AN259" s="69"/>
      <c r="AO259" s="325"/>
      <c r="AR259" s="325"/>
    </row>
    <row r="260" spans="1:44" s="334" customFormat="1" x14ac:dyDescent="0.25">
      <c r="H260" s="327"/>
      <c r="I260" s="327"/>
      <c r="J260" s="327"/>
      <c r="K260" s="327"/>
      <c r="L260" s="327"/>
      <c r="M260" s="327"/>
      <c r="N260" s="327"/>
      <c r="O260" s="327"/>
      <c r="P260" s="327"/>
      <c r="Q260" s="327"/>
      <c r="R260" s="327"/>
      <c r="S260" s="327"/>
      <c r="X260" s="68"/>
      <c r="Y260" s="68"/>
    </row>
    <row r="261" spans="1:44" s="332" customFormat="1" x14ac:dyDescent="0.25">
      <c r="A261" s="437">
        <v>38</v>
      </c>
      <c r="B261" s="437"/>
      <c r="C261" s="523" t="s">
        <v>2065</v>
      </c>
      <c r="D261" s="523"/>
      <c r="E261" s="523"/>
      <c r="F261" s="523"/>
      <c r="G261" s="523"/>
      <c r="H261" s="539" t="s">
        <v>2066</v>
      </c>
      <c r="I261" s="539"/>
      <c r="J261" s="539"/>
      <c r="K261" s="539"/>
      <c r="L261" s="539"/>
      <c r="M261" s="539"/>
      <c r="N261" s="539"/>
      <c r="O261" s="539"/>
      <c r="P261" s="539"/>
      <c r="Q261" s="539"/>
      <c r="R261" s="539"/>
      <c r="S261" s="539"/>
      <c r="T261" s="539"/>
      <c r="U261" s="539"/>
      <c r="V261" s="337"/>
      <c r="W261" s="68"/>
      <c r="X261" s="68"/>
      <c r="Y261" s="68"/>
      <c r="Z261" s="334"/>
      <c r="AA261" s="334"/>
      <c r="AC261" s="186"/>
      <c r="AD261" s="341"/>
      <c r="AE261" s="186"/>
      <c r="AF261" s="341"/>
      <c r="AG261" s="186"/>
      <c r="AH261" s="341"/>
      <c r="AI261" s="186"/>
      <c r="AJ261" s="341"/>
      <c r="AK261" s="186"/>
      <c r="AM261" s="342"/>
      <c r="AN261" s="341"/>
      <c r="AO261" s="186"/>
      <c r="AR261" s="186"/>
    </row>
    <row r="262" spans="1:44" s="332" customFormat="1" x14ac:dyDescent="0.25">
      <c r="A262" s="163"/>
      <c r="B262" s="163"/>
      <c r="C262" s="1"/>
      <c r="D262" s="1"/>
      <c r="E262" s="1"/>
      <c r="F262" s="1"/>
      <c r="G262" s="1"/>
      <c r="H262" s="550" t="s">
        <v>2067</v>
      </c>
      <c r="I262" s="550"/>
      <c r="J262" s="550"/>
      <c r="K262" s="550"/>
      <c r="L262" s="550"/>
      <c r="M262" s="550"/>
      <c r="N262" s="550"/>
      <c r="O262" s="550"/>
      <c r="P262" s="550"/>
      <c r="Q262" s="550"/>
      <c r="R262" s="550"/>
      <c r="S262" s="550"/>
      <c r="T262" s="550"/>
      <c r="U262" s="550"/>
      <c r="V262" s="1"/>
      <c r="W262" s="68"/>
      <c r="X262" s="68"/>
      <c r="Y262" s="68"/>
      <c r="Z262" s="334"/>
      <c r="AA262" s="334"/>
      <c r="AC262" s="186"/>
      <c r="AD262" s="341"/>
      <c r="AE262" s="186"/>
      <c r="AF262" s="341"/>
      <c r="AG262" s="186"/>
      <c r="AH262" s="341"/>
      <c r="AI262" s="186"/>
      <c r="AJ262" s="341"/>
      <c r="AK262" s="186"/>
      <c r="AM262" s="342"/>
      <c r="AN262" s="341"/>
      <c r="AO262" s="186"/>
      <c r="AR262" s="186"/>
    </row>
    <row r="263" spans="1:44" s="332" customFormat="1" x14ac:dyDescent="0.25">
      <c r="A263" s="334"/>
      <c r="B263" s="334"/>
      <c r="C263" s="1"/>
      <c r="D263" s="1"/>
      <c r="E263" s="1"/>
      <c r="F263" s="1"/>
      <c r="G263" s="1"/>
      <c r="H263" s="524" t="s">
        <v>2068</v>
      </c>
      <c r="I263" s="524"/>
      <c r="J263" s="524"/>
      <c r="K263" s="524"/>
      <c r="L263" s="524"/>
      <c r="M263" s="524"/>
      <c r="N263" s="524"/>
      <c r="O263" s="524"/>
      <c r="P263" s="524"/>
      <c r="Q263" s="524"/>
      <c r="R263" s="524"/>
      <c r="S263" s="524"/>
      <c r="T263" s="524"/>
      <c r="U263" s="524"/>
      <c r="V263" s="1"/>
      <c r="W263" s="68"/>
      <c r="X263" s="68"/>
      <c r="Y263" s="68"/>
      <c r="Z263" s="334"/>
      <c r="AA263" s="334"/>
      <c r="AC263" s="186"/>
      <c r="AD263" s="341"/>
      <c r="AE263" s="186"/>
      <c r="AF263" s="341"/>
      <c r="AG263" s="186"/>
      <c r="AH263" s="341"/>
      <c r="AI263" s="186"/>
      <c r="AJ263" s="341"/>
      <c r="AK263" s="186"/>
      <c r="AM263" s="342"/>
      <c r="AN263" s="341"/>
      <c r="AO263" s="186"/>
      <c r="AR263" s="186"/>
    </row>
    <row r="264" spans="1:44" s="332" customFormat="1" x14ac:dyDescent="0.25">
      <c r="A264" s="334"/>
      <c r="B264" s="334"/>
      <c r="C264" s="334"/>
      <c r="D264" s="334"/>
      <c r="E264" s="334"/>
      <c r="F264" s="334"/>
      <c r="G264" s="334"/>
      <c r="H264" s="469" t="s">
        <v>2069</v>
      </c>
      <c r="I264" s="469"/>
      <c r="J264" s="469"/>
      <c r="K264" s="469"/>
      <c r="L264" s="469"/>
      <c r="M264" s="469"/>
      <c r="N264" s="469"/>
      <c r="O264" s="469"/>
      <c r="P264" s="469"/>
      <c r="Q264" s="469"/>
      <c r="R264" s="469"/>
      <c r="S264" s="469"/>
      <c r="T264" s="469"/>
      <c r="U264" s="469"/>
      <c r="V264" s="1"/>
      <c r="W264" s="68"/>
      <c r="X264" s="68"/>
      <c r="Y264" s="68"/>
      <c r="Z264" s="334"/>
      <c r="AA264" s="334"/>
      <c r="AC264" s="186"/>
      <c r="AD264" s="341"/>
      <c r="AE264" s="186"/>
      <c r="AF264" s="341"/>
      <c r="AG264" s="186"/>
      <c r="AH264" s="341"/>
      <c r="AI264" s="186"/>
      <c r="AJ264" s="341"/>
      <c r="AK264" s="186"/>
      <c r="AM264" s="342"/>
      <c r="AN264" s="341"/>
      <c r="AO264" s="186"/>
      <c r="AR264" s="186"/>
    </row>
    <row r="265" spans="1:44" s="332" customFormat="1" x14ac:dyDescent="0.25">
      <c r="A265" s="333"/>
      <c r="B265" s="333"/>
      <c r="C265" s="161"/>
      <c r="D265" s="161"/>
      <c r="E265" s="161"/>
      <c r="F265" s="161"/>
      <c r="G265" s="161"/>
      <c r="H265" s="545" t="s">
        <v>2070</v>
      </c>
      <c r="I265" s="545"/>
      <c r="J265" s="545"/>
      <c r="K265" s="545"/>
      <c r="L265" s="545"/>
      <c r="M265" s="545"/>
      <c r="N265" s="545"/>
      <c r="O265" s="545"/>
      <c r="P265" s="545"/>
      <c r="Q265" s="545"/>
      <c r="R265" s="545"/>
      <c r="S265" s="545"/>
      <c r="T265" s="456" t="s">
        <v>81</v>
      </c>
      <c r="U265" s="456"/>
      <c r="V265" s="161">
        <v>1</v>
      </c>
      <c r="W265" s="72">
        <v>0</v>
      </c>
      <c r="X265" s="72">
        <f>V265*W265</f>
        <v>0</v>
      </c>
      <c r="Y265" s="72"/>
      <c r="Z265" s="333"/>
      <c r="AA265" s="333"/>
      <c r="AC265" s="186"/>
      <c r="AD265" s="341"/>
      <c r="AE265" s="186"/>
      <c r="AF265" s="341"/>
      <c r="AG265" s="186"/>
      <c r="AH265" s="341"/>
      <c r="AI265" s="186"/>
      <c r="AJ265" s="341"/>
      <c r="AK265" s="186"/>
      <c r="AM265" s="342"/>
      <c r="AN265" s="341"/>
      <c r="AO265" s="186"/>
      <c r="AR265" s="186"/>
    </row>
    <row r="266" spans="1:44" s="334" customFormat="1" x14ac:dyDescent="0.25">
      <c r="H266" s="327"/>
      <c r="I266" s="327"/>
      <c r="J266" s="327"/>
      <c r="K266" s="327"/>
      <c r="L266" s="327"/>
      <c r="M266" s="327"/>
      <c r="N266" s="327"/>
      <c r="O266" s="327"/>
      <c r="P266" s="327"/>
      <c r="Q266" s="327"/>
      <c r="R266" s="327"/>
      <c r="S266" s="327"/>
      <c r="X266" s="68"/>
      <c r="Y266" s="68"/>
    </row>
    <row r="267" spans="1:44" s="334" customFormat="1" x14ac:dyDescent="0.25">
      <c r="A267" s="437">
        <v>39</v>
      </c>
      <c r="B267" s="437"/>
      <c r="C267" s="523" t="s">
        <v>2071</v>
      </c>
      <c r="D267" s="523"/>
      <c r="E267" s="523"/>
      <c r="F267" s="523"/>
      <c r="G267" s="523"/>
      <c r="H267" s="539" t="s">
        <v>2072</v>
      </c>
      <c r="I267" s="539"/>
      <c r="J267" s="539"/>
      <c r="K267" s="539"/>
      <c r="L267" s="539"/>
      <c r="M267" s="539"/>
      <c r="N267" s="539"/>
      <c r="O267" s="539"/>
      <c r="P267" s="539"/>
      <c r="Q267" s="539"/>
      <c r="R267" s="539"/>
      <c r="S267" s="539"/>
      <c r="W267" s="68"/>
      <c r="X267" s="68"/>
      <c r="Y267" s="68"/>
    </row>
    <row r="268" spans="1:44" s="334" customFormat="1" x14ac:dyDescent="0.25">
      <c r="A268" s="326"/>
      <c r="B268" s="326"/>
      <c r="C268" s="270"/>
      <c r="D268" s="270"/>
      <c r="E268" s="270"/>
      <c r="F268" s="270"/>
      <c r="G268" s="270"/>
      <c r="H268" s="539" t="s">
        <v>1643</v>
      </c>
      <c r="I268" s="539"/>
      <c r="J268" s="539"/>
      <c r="K268" s="539"/>
      <c r="L268" s="539"/>
      <c r="M268" s="539"/>
      <c r="N268" s="539"/>
      <c r="O268" s="539"/>
      <c r="P268" s="539"/>
      <c r="Q268" s="539"/>
      <c r="R268" s="539"/>
      <c r="S268" s="539"/>
      <c r="W268" s="68"/>
      <c r="X268" s="68"/>
      <c r="Y268" s="68"/>
    </row>
    <row r="269" spans="1:44" s="334" customFormat="1" x14ac:dyDescent="0.25">
      <c r="A269" s="326"/>
      <c r="B269" s="326"/>
      <c r="C269" s="270"/>
      <c r="D269" s="270"/>
      <c r="E269" s="270"/>
      <c r="F269" s="270"/>
      <c r="G269" s="270"/>
      <c r="H269" s="539" t="s">
        <v>2073</v>
      </c>
      <c r="I269" s="539"/>
      <c r="J269" s="539"/>
      <c r="K269" s="539"/>
      <c r="L269" s="539"/>
      <c r="M269" s="539"/>
      <c r="N269" s="539"/>
      <c r="O269" s="539"/>
      <c r="P269" s="539"/>
      <c r="Q269" s="539"/>
      <c r="R269" s="539"/>
      <c r="S269" s="539"/>
      <c r="W269" s="68"/>
      <c r="X269" s="68"/>
      <c r="Y269" s="68"/>
    </row>
    <row r="270" spans="1:44" s="334" customFormat="1" x14ac:dyDescent="0.25">
      <c r="A270" s="163"/>
      <c r="B270" s="163"/>
      <c r="C270" s="1"/>
      <c r="D270" s="1"/>
      <c r="E270" s="1"/>
      <c r="F270" s="1"/>
      <c r="G270" s="1"/>
      <c r="H270" s="557" t="s">
        <v>2074</v>
      </c>
      <c r="I270" s="557"/>
      <c r="J270" s="557"/>
      <c r="K270" s="557"/>
      <c r="L270" s="557"/>
      <c r="M270" s="557"/>
      <c r="N270" s="557"/>
      <c r="O270" s="557"/>
      <c r="P270" s="557"/>
      <c r="Q270" s="557"/>
      <c r="R270" s="557"/>
      <c r="S270" s="557"/>
      <c r="T270" s="1"/>
      <c r="U270" s="1"/>
      <c r="W270" s="68"/>
      <c r="X270" s="68"/>
      <c r="Y270" s="68"/>
      <c r="AC270" s="324"/>
      <c r="AE270" s="324"/>
      <c r="AG270" s="324"/>
      <c r="AI270" s="324"/>
      <c r="AK270" s="324"/>
      <c r="AM270" s="32"/>
      <c r="AO270" s="83"/>
      <c r="AR270" s="102"/>
    </row>
    <row r="271" spans="1:44" s="334" customFormat="1" x14ac:dyDescent="0.25">
      <c r="H271" s="469" t="s">
        <v>2076</v>
      </c>
      <c r="I271" s="469"/>
      <c r="J271" s="469"/>
      <c r="K271" s="469"/>
      <c r="L271" s="469"/>
      <c r="M271" s="469"/>
      <c r="N271" s="469"/>
      <c r="O271" s="469"/>
      <c r="P271" s="469"/>
      <c r="Q271" s="469"/>
      <c r="R271" s="469"/>
      <c r="S271" s="469"/>
      <c r="T271" s="1"/>
      <c r="U271" s="1"/>
      <c r="W271" s="68"/>
      <c r="X271" s="68"/>
      <c r="Y271" s="68"/>
      <c r="AC271" s="324"/>
      <c r="AE271" s="324"/>
      <c r="AG271" s="324"/>
      <c r="AI271" s="324"/>
      <c r="AK271" s="324"/>
      <c r="AM271" s="32"/>
      <c r="AO271" s="83"/>
      <c r="AR271" s="102"/>
    </row>
    <row r="272" spans="1:44" s="334" customFormat="1" x14ac:dyDescent="0.25">
      <c r="H272" s="477" t="s">
        <v>2077</v>
      </c>
      <c r="I272" s="477"/>
      <c r="J272" s="477"/>
      <c r="K272" s="477"/>
      <c r="L272" s="477"/>
      <c r="M272" s="477"/>
      <c r="N272" s="477"/>
      <c r="O272" s="477"/>
      <c r="P272" s="477"/>
      <c r="Q272" s="477"/>
      <c r="R272" s="477"/>
      <c r="S272" s="477"/>
      <c r="T272" s="326" t="s">
        <v>81</v>
      </c>
      <c r="U272" s="326"/>
      <c r="V272" s="334">
        <v>1</v>
      </c>
      <c r="W272" s="68">
        <f>AM272</f>
        <v>0</v>
      </c>
      <c r="X272" s="68">
        <f>V272*W272</f>
        <v>0</v>
      </c>
      <c r="Y272" s="68"/>
      <c r="Z272" s="334">
        <f>AB272/1000</f>
        <v>0.55759400000000003</v>
      </c>
      <c r="AA272" s="334">
        <f>V272*Z272</f>
        <v>0.55759400000000003</v>
      </c>
      <c r="AB272" s="334">
        <v>557.59400000000005</v>
      </c>
      <c r="AC272" s="325"/>
      <c r="AD272" s="69"/>
      <c r="AE272" s="325"/>
      <c r="AF272" s="69"/>
      <c r="AG272" s="325"/>
      <c r="AH272" s="69"/>
      <c r="AI272" s="325"/>
      <c r="AJ272" s="69"/>
      <c r="AK272" s="325"/>
      <c r="AM272" s="67"/>
      <c r="AN272" s="69"/>
      <c r="AO272" s="325"/>
      <c r="AR272" s="325"/>
    </row>
    <row r="273" spans="1:44" s="334" customFormat="1" x14ac:dyDescent="0.25">
      <c r="H273" s="327"/>
      <c r="I273" s="327"/>
      <c r="J273" s="327"/>
      <c r="K273" s="327"/>
      <c r="L273" s="327"/>
      <c r="M273" s="327"/>
      <c r="N273" s="327"/>
      <c r="O273" s="327"/>
      <c r="P273" s="327"/>
      <c r="Q273" s="327"/>
      <c r="R273" s="327"/>
      <c r="S273" s="327"/>
      <c r="X273" s="68"/>
      <c r="Y273" s="68"/>
    </row>
    <row r="274" spans="1:44" s="334" customFormat="1" x14ac:dyDescent="0.25">
      <c r="A274" s="450">
        <v>40</v>
      </c>
      <c r="B274" s="450"/>
      <c r="C274" s="450"/>
      <c r="D274" s="450"/>
      <c r="E274" s="450"/>
      <c r="F274" s="450"/>
      <c r="G274" s="450"/>
      <c r="H274" s="477" t="s">
        <v>2078</v>
      </c>
      <c r="I274" s="477"/>
      <c r="J274" s="477"/>
      <c r="K274" s="477"/>
      <c r="L274" s="477"/>
      <c r="M274" s="477"/>
      <c r="N274" s="477"/>
      <c r="O274" s="477"/>
      <c r="P274" s="477"/>
      <c r="Q274" s="477"/>
      <c r="R274" s="477"/>
      <c r="S274" s="477"/>
      <c r="T274" s="211"/>
      <c r="U274" s="211"/>
      <c r="V274" s="41"/>
      <c r="W274" s="347"/>
      <c r="X274" s="344"/>
      <c r="Y274" s="68"/>
      <c r="AC274" s="325"/>
      <c r="AD274" s="69"/>
      <c r="AE274" s="325"/>
      <c r="AF274" s="69"/>
      <c r="AG274" s="325"/>
      <c r="AH274" s="69"/>
      <c r="AI274" s="325"/>
      <c r="AJ274" s="69"/>
      <c r="AK274" s="325"/>
      <c r="AM274" s="67"/>
      <c r="AN274" s="69"/>
      <c r="AO274" s="325"/>
      <c r="AR274" s="325"/>
    </row>
    <row r="275" spans="1:44" s="334" customFormat="1" x14ac:dyDescent="0.25">
      <c r="H275" s="477" t="s">
        <v>2079</v>
      </c>
      <c r="I275" s="477"/>
      <c r="J275" s="477"/>
      <c r="K275" s="477"/>
      <c r="L275" s="477"/>
      <c r="M275" s="477"/>
      <c r="N275" s="477"/>
      <c r="O275" s="477"/>
      <c r="P275" s="477"/>
      <c r="Q275" s="477"/>
      <c r="R275" s="477"/>
      <c r="S275" s="477"/>
      <c r="T275" s="450" t="s">
        <v>135</v>
      </c>
      <c r="U275" s="450"/>
      <c r="V275" s="41">
        <f>1.093*V272</f>
        <v>1.093</v>
      </c>
      <c r="W275" s="339">
        <v>0</v>
      </c>
      <c r="X275" s="344">
        <f>V275*W275</f>
        <v>0</v>
      </c>
      <c r="Y275" s="68"/>
      <c r="Z275" s="334">
        <f>AB275/1000</f>
        <v>2.8500000000000001E-2</v>
      </c>
      <c r="AA275" s="334">
        <f>V275*Z275</f>
        <v>3.1150500000000001E-2</v>
      </c>
      <c r="AB275" s="334">
        <v>28.5</v>
      </c>
      <c r="AC275" s="325"/>
      <c r="AD275" s="69"/>
      <c r="AE275" s="325"/>
      <c r="AF275" s="69"/>
      <c r="AG275" s="325"/>
      <c r="AH275" s="69"/>
      <c r="AI275" s="325"/>
      <c r="AJ275" s="69"/>
      <c r="AK275" s="325"/>
      <c r="AM275" s="67"/>
      <c r="AN275" s="69"/>
      <c r="AO275" s="325"/>
      <c r="AR275" s="325"/>
    </row>
    <row r="276" spans="1:44" s="334" customFormat="1" x14ac:dyDescent="0.25">
      <c r="H276" s="327"/>
      <c r="I276" s="327"/>
      <c r="J276" s="327"/>
      <c r="K276" s="327"/>
      <c r="L276" s="327"/>
      <c r="M276" s="327"/>
      <c r="N276" s="327"/>
      <c r="O276" s="327"/>
      <c r="P276" s="327"/>
      <c r="Q276" s="327"/>
      <c r="R276" s="327"/>
      <c r="S276" s="327"/>
      <c r="X276" s="68"/>
      <c r="Y276" s="68"/>
    </row>
    <row r="277" spans="1:44" s="334" customFormat="1" x14ac:dyDescent="0.25">
      <c r="A277" s="437">
        <v>41</v>
      </c>
      <c r="B277" s="437"/>
      <c r="C277" s="548" t="s">
        <v>354</v>
      </c>
      <c r="D277" s="549"/>
      <c r="E277" s="549"/>
      <c r="F277" s="549"/>
      <c r="G277" s="549"/>
      <c r="H277" s="469" t="s">
        <v>2080</v>
      </c>
      <c r="I277" s="469"/>
      <c r="J277" s="469"/>
      <c r="K277" s="469"/>
      <c r="L277" s="469"/>
      <c r="M277" s="469"/>
      <c r="N277" s="469"/>
      <c r="O277" s="469"/>
      <c r="P277" s="469"/>
      <c r="Q277" s="469"/>
      <c r="R277" s="469"/>
      <c r="S277" s="469"/>
      <c r="T277" s="437" t="str">
        <f>IF(C277="","",VLOOKUP(C277,ÚRS!$A$5:$D$1478,3,FALSE))</f>
        <v>kg</v>
      </c>
      <c r="U277" s="437"/>
      <c r="V277" s="335">
        <f>AA275*1000</f>
        <v>31.150500000000001</v>
      </c>
      <c r="W277" s="348">
        <v>0</v>
      </c>
      <c r="X277" s="68"/>
      <c r="Y277" s="68">
        <f>V277*W277</f>
        <v>0</v>
      </c>
      <c r="AC277" s="325"/>
      <c r="AD277" s="69"/>
      <c r="AE277" s="325"/>
      <c r="AF277" s="69"/>
      <c r="AG277" s="325"/>
      <c r="AH277" s="69"/>
      <c r="AI277" s="325"/>
      <c r="AJ277" s="69"/>
      <c r="AK277" s="325"/>
      <c r="AM277" s="67"/>
      <c r="AN277" s="69"/>
      <c r="AO277" s="325"/>
      <c r="AR277" s="325"/>
    </row>
    <row r="278" spans="1:44" s="334" customFormat="1" x14ac:dyDescent="0.25">
      <c r="H278" s="477" t="s">
        <v>261</v>
      </c>
      <c r="I278" s="477"/>
      <c r="J278" s="477"/>
      <c r="K278" s="477"/>
      <c r="L278" s="477"/>
      <c r="M278" s="477"/>
      <c r="N278" s="477"/>
      <c r="O278" s="477"/>
      <c r="P278" s="477"/>
      <c r="Q278" s="477"/>
      <c r="R278" s="477"/>
      <c r="S278" s="477"/>
      <c r="X278" s="68"/>
      <c r="Y278" s="68"/>
    </row>
    <row r="279" spans="1:44" s="334" customFormat="1" x14ac:dyDescent="0.25">
      <c r="H279" s="327"/>
      <c r="I279" s="327"/>
      <c r="J279" s="327"/>
      <c r="K279" s="327"/>
      <c r="L279" s="327"/>
      <c r="M279" s="327"/>
      <c r="N279" s="327"/>
      <c r="O279" s="327"/>
      <c r="P279" s="327"/>
      <c r="Q279" s="327"/>
      <c r="R279" s="327"/>
      <c r="S279" s="327"/>
      <c r="X279" s="68"/>
      <c r="Y279" s="68"/>
    </row>
    <row r="280" spans="1:44" s="334" customFormat="1" x14ac:dyDescent="0.25">
      <c r="A280" s="450">
        <v>42</v>
      </c>
      <c r="B280" s="450"/>
      <c r="C280" s="450" t="s">
        <v>713</v>
      </c>
      <c r="D280" s="450"/>
      <c r="E280" s="450"/>
      <c r="F280" s="450"/>
      <c r="G280" s="450"/>
      <c r="H280" s="477" t="str">
        <f>IF(C280="","",VLOOKUP(C280,HILTI!$A$1:$D$41,2,FALSE))</f>
        <v>Kotevní šroub</v>
      </c>
      <c r="I280" s="477"/>
      <c r="J280" s="477"/>
      <c r="K280" s="477"/>
      <c r="L280" s="477"/>
      <c r="M280" s="477"/>
      <c r="N280" s="477"/>
      <c r="O280" s="477"/>
      <c r="P280" s="477"/>
      <c r="Q280" s="477"/>
      <c r="R280" s="477"/>
      <c r="S280" s="477"/>
      <c r="T280" s="327"/>
      <c r="U280" s="327"/>
      <c r="V280" s="41"/>
      <c r="W280" s="222"/>
      <c r="X280" s="68"/>
      <c r="Y280" s="68"/>
      <c r="AC280" s="325"/>
      <c r="AD280" s="69"/>
      <c r="AE280" s="325"/>
      <c r="AF280" s="69"/>
      <c r="AG280" s="325"/>
      <c r="AH280" s="69"/>
      <c r="AI280" s="325"/>
      <c r="AJ280" s="69"/>
      <c r="AK280" s="325"/>
      <c r="AM280" s="67"/>
      <c r="AN280" s="69"/>
      <c r="AO280" s="325"/>
      <c r="AR280" s="325"/>
    </row>
    <row r="281" spans="1:44" s="334" customFormat="1" x14ac:dyDescent="0.25">
      <c r="A281" s="327"/>
      <c r="B281" s="327"/>
      <c r="C281" s="450" t="s">
        <v>1928</v>
      </c>
      <c r="D281" s="450"/>
      <c r="E281" s="450"/>
      <c r="F281" s="450"/>
      <c r="G281" s="450"/>
      <c r="H281" s="477" t="str">
        <f>IF(C281="","",VLOOKUP(C281,HILTI!$A$1:$D$41,2,FALSE))</f>
        <v>Hilti HAS-U M16x220</v>
      </c>
      <c r="I281" s="477"/>
      <c r="J281" s="477"/>
      <c r="K281" s="477"/>
      <c r="L281" s="477"/>
      <c r="M281" s="477"/>
      <c r="N281" s="477"/>
      <c r="O281" s="477"/>
      <c r="P281" s="477"/>
      <c r="Q281" s="477"/>
      <c r="R281" s="477"/>
      <c r="S281" s="477"/>
      <c r="T281" s="450" t="str">
        <f>IF(C281="","",VLOOKUP(C281,HILTI!$A$1:$D$41,3,FALSE))</f>
        <v>ks</v>
      </c>
      <c r="U281" s="450"/>
      <c r="V281" s="41">
        <v>8</v>
      </c>
      <c r="W281" s="41">
        <v>0</v>
      </c>
      <c r="X281" s="1">
        <f t="shared" ref="X281" si="0">V281*W281</f>
        <v>0</v>
      </c>
      <c r="Y281" s="68"/>
      <c r="AC281" s="325"/>
      <c r="AD281" s="69"/>
      <c r="AE281" s="325"/>
      <c r="AF281" s="69"/>
      <c r="AG281" s="325"/>
      <c r="AH281" s="69"/>
      <c r="AI281" s="325"/>
      <c r="AJ281" s="69"/>
      <c r="AK281" s="325"/>
      <c r="AM281" s="67"/>
      <c r="AN281" s="69"/>
      <c r="AO281" s="325"/>
      <c r="AR281" s="325"/>
    </row>
    <row r="282" spans="1:44" s="334" customFormat="1" x14ac:dyDescent="0.25">
      <c r="H282" s="327"/>
      <c r="I282" s="327"/>
      <c r="J282" s="327"/>
      <c r="K282" s="327"/>
      <c r="L282" s="327"/>
      <c r="M282" s="327"/>
      <c r="N282" s="327"/>
      <c r="O282" s="327"/>
      <c r="P282" s="327"/>
      <c r="Q282" s="327"/>
      <c r="R282" s="327"/>
      <c r="S282" s="327"/>
      <c r="X282" s="68"/>
      <c r="Y282" s="68"/>
    </row>
    <row r="283" spans="1:44" s="334" customFormat="1" x14ac:dyDescent="0.25">
      <c r="A283" s="450">
        <v>43</v>
      </c>
      <c r="B283" s="450"/>
      <c r="C283" s="450" t="s">
        <v>681</v>
      </c>
      <c r="D283" s="450"/>
      <c r="E283" s="450"/>
      <c r="F283" s="450"/>
      <c r="G283" s="450"/>
      <c r="H283" s="477" t="str">
        <f>IF(C283="","",VLOOKUP(C283,HILTI!$A$1:$D$41,2,FALSE))</f>
        <v>Lepící hmota</v>
      </c>
      <c r="I283" s="477"/>
      <c r="J283" s="477"/>
      <c r="K283" s="477"/>
      <c r="L283" s="477"/>
      <c r="M283" s="477"/>
      <c r="N283" s="477"/>
      <c r="O283" s="477"/>
      <c r="P283" s="477"/>
      <c r="Q283" s="477"/>
      <c r="R283" s="477"/>
      <c r="S283" s="477"/>
      <c r="T283" s="450" t="str">
        <f>IF(C283="","",VLOOKUP(C283,HILTI!$A$1:$D$41,3,FALSE))</f>
        <v>ks</v>
      </c>
      <c r="U283" s="450"/>
      <c r="V283" s="48">
        <v>1</v>
      </c>
      <c r="W283" s="41">
        <v>0</v>
      </c>
      <c r="X283" s="1">
        <f>V283*W283</f>
        <v>0</v>
      </c>
      <c r="Y283" s="68"/>
      <c r="AC283" s="325"/>
      <c r="AD283" s="69"/>
      <c r="AE283" s="325"/>
      <c r="AF283" s="69"/>
      <c r="AG283" s="325"/>
      <c r="AH283" s="69"/>
      <c r="AI283" s="325"/>
      <c r="AJ283" s="69"/>
      <c r="AK283" s="325"/>
      <c r="AM283" s="67"/>
      <c r="AN283" s="69"/>
      <c r="AO283" s="325"/>
      <c r="AR283" s="325"/>
    </row>
    <row r="284" spans="1:44" s="334" customFormat="1" x14ac:dyDescent="0.25">
      <c r="A284" s="332"/>
      <c r="B284" s="332"/>
      <c r="C284" s="450" t="s">
        <v>682</v>
      </c>
      <c r="D284" s="450"/>
      <c r="E284" s="450"/>
      <c r="F284" s="450"/>
      <c r="G284" s="450"/>
      <c r="H284" s="477" t="str">
        <f>IF(C284="","",VLOOKUP(C284,HILTI!$A$1:$D$41,2,FALSE))</f>
        <v>Hilti HIT-HY 200</v>
      </c>
      <c r="I284" s="477"/>
      <c r="J284" s="477"/>
      <c r="K284" s="477"/>
      <c r="L284" s="477"/>
      <c r="M284" s="477"/>
      <c r="N284" s="477"/>
      <c r="O284" s="477"/>
      <c r="P284" s="477"/>
      <c r="Q284" s="477"/>
      <c r="R284" s="477"/>
      <c r="S284" s="477"/>
      <c r="T284" s="211"/>
      <c r="U284" s="211"/>
      <c r="V284" s="41"/>
      <c r="W284" s="222"/>
      <c r="X284" s="68"/>
      <c r="Y284" s="68"/>
      <c r="AC284" s="325"/>
      <c r="AD284" s="69"/>
      <c r="AE284" s="325"/>
      <c r="AF284" s="69"/>
      <c r="AG284" s="325"/>
      <c r="AH284" s="69"/>
      <c r="AI284" s="325"/>
      <c r="AJ284" s="69"/>
      <c r="AK284" s="325"/>
      <c r="AM284" s="67"/>
      <c r="AN284" s="69"/>
      <c r="AO284" s="325"/>
      <c r="AR284" s="325"/>
    </row>
    <row r="285" spans="1:44" s="334" customFormat="1" x14ac:dyDescent="0.25">
      <c r="A285" s="332"/>
      <c r="B285" s="332"/>
      <c r="C285" s="450" t="s">
        <v>683</v>
      </c>
      <c r="D285" s="450"/>
      <c r="E285" s="450"/>
      <c r="F285" s="450"/>
      <c r="G285" s="450"/>
      <c r="H285" s="477" t="str">
        <f>IF(C285="","",VLOOKUP(C285,HILTI!$A$1:$D$41,2,FALSE))</f>
        <v>balení 330 ml</v>
      </c>
      <c r="I285" s="477"/>
      <c r="J285" s="477"/>
      <c r="K285" s="477"/>
      <c r="L285" s="477"/>
      <c r="M285" s="477"/>
      <c r="N285" s="477"/>
      <c r="O285" s="477"/>
      <c r="P285" s="477"/>
      <c r="Q285" s="477"/>
      <c r="R285" s="477"/>
      <c r="S285" s="477"/>
      <c r="T285" s="327"/>
      <c r="U285" s="327"/>
      <c r="V285" s="41"/>
      <c r="W285" s="222"/>
      <c r="X285" s="68"/>
      <c r="Y285" s="68"/>
      <c r="AC285" s="325"/>
      <c r="AD285" s="69"/>
      <c r="AE285" s="325"/>
      <c r="AF285" s="69"/>
      <c r="AG285" s="325"/>
      <c r="AH285" s="69"/>
      <c r="AI285" s="325"/>
      <c r="AJ285" s="69"/>
      <c r="AK285" s="325"/>
      <c r="AM285" s="67"/>
      <c r="AN285" s="69"/>
      <c r="AO285" s="325"/>
      <c r="AR285" s="325"/>
    </row>
    <row r="286" spans="1:44" s="334" customFormat="1" x14ac:dyDescent="0.25">
      <c r="A286" s="332"/>
      <c r="B286" s="332"/>
      <c r="C286" s="332"/>
      <c r="D286" s="332"/>
      <c r="E286" s="332"/>
      <c r="F286" s="332"/>
      <c r="G286" s="332"/>
      <c r="H286" s="331"/>
      <c r="I286" s="331"/>
      <c r="J286" s="331"/>
      <c r="K286" s="331"/>
      <c r="L286" s="331"/>
      <c r="M286" s="331"/>
      <c r="N286" s="331"/>
      <c r="O286" s="331"/>
      <c r="P286" s="331"/>
      <c r="Q286" s="327"/>
      <c r="R286" s="327"/>
      <c r="S286" s="327"/>
      <c r="T286" s="327"/>
      <c r="U286" s="327"/>
      <c r="V286" s="41"/>
      <c r="W286" s="222"/>
      <c r="X286" s="68"/>
      <c r="Y286" s="68"/>
      <c r="AC286" s="325"/>
      <c r="AD286" s="69"/>
      <c r="AE286" s="325"/>
      <c r="AF286" s="69"/>
      <c r="AG286" s="325"/>
      <c r="AH286" s="69"/>
      <c r="AI286" s="325"/>
      <c r="AJ286" s="69"/>
      <c r="AK286" s="325"/>
      <c r="AM286" s="67"/>
      <c r="AN286" s="69"/>
      <c r="AO286" s="325"/>
      <c r="AR286" s="325"/>
    </row>
    <row r="287" spans="1:44" s="334" customFormat="1" x14ac:dyDescent="0.25">
      <c r="A287" s="450">
        <v>44</v>
      </c>
      <c r="B287" s="450"/>
      <c r="C287" s="450" t="s">
        <v>684</v>
      </c>
      <c r="D287" s="450"/>
      <c r="E287" s="450"/>
      <c r="F287" s="450"/>
      <c r="G287" s="450"/>
      <c r="H287" s="477" t="str">
        <f>IF(C287="","",VLOOKUP(C287,HILTI!$A$1:$D$42,2,FALSE))</f>
        <v>Montáž kotev HILTI</v>
      </c>
      <c r="I287" s="477"/>
      <c r="J287" s="477"/>
      <c r="K287" s="477"/>
      <c r="L287" s="477"/>
      <c r="M287" s="477"/>
      <c r="N287" s="477"/>
      <c r="O287" s="477"/>
      <c r="P287" s="477"/>
      <c r="Q287" s="477"/>
      <c r="R287" s="477"/>
      <c r="S287" s="477"/>
      <c r="T287" s="450" t="str">
        <f>IF(C287="","",VLOOKUP(C287,HILTI!$A$1:$D$42,3,FALSE))</f>
        <v>ks</v>
      </c>
      <c r="U287" s="450"/>
      <c r="V287" s="41">
        <f>V281</f>
        <v>8</v>
      </c>
      <c r="W287" s="41">
        <v>0</v>
      </c>
      <c r="X287" s="68"/>
      <c r="Y287" s="68">
        <f>V287*W287</f>
        <v>0</v>
      </c>
      <c r="AC287" s="325"/>
      <c r="AD287" s="69"/>
      <c r="AE287" s="325"/>
      <c r="AF287" s="69"/>
      <c r="AG287" s="325"/>
      <c r="AH287" s="69"/>
      <c r="AI287" s="325"/>
      <c r="AJ287" s="69"/>
      <c r="AK287" s="325"/>
      <c r="AM287" s="67"/>
      <c r="AN287" s="69"/>
      <c r="AO287" s="325"/>
      <c r="AR287" s="325"/>
    </row>
    <row r="288" spans="1:44" s="334" customFormat="1" x14ac:dyDescent="0.25">
      <c r="H288" s="327"/>
      <c r="I288" s="327"/>
      <c r="J288" s="327"/>
      <c r="K288" s="327"/>
      <c r="L288" s="327"/>
      <c r="M288" s="327"/>
      <c r="N288" s="327"/>
      <c r="O288" s="327"/>
      <c r="P288" s="327"/>
      <c r="Q288" s="327"/>
      <c r="R288" s="327"/>
      <c r="S288" s="327"/>
      <c r="X288" s="68"/>
      <c r="Y288" s="68"/>
    </row>
    <row r="289" spans="1:44" s="334" customFormat="1" x14ac:dyDescent="0.25">
      <c r="A289" s="437">
        <v>45</v>
      </c>
      <c r="B289" s="437"/>
      <c r="C289" s="548" t="s">
        <v>561</v>
      </c>
      <c r="D289" s="549"/>
      <c r="E289" s="549"/>
      <c r="F289" s="549"/>
      <c r="G289" s="549"/>
      <c r="H289" s="469" t="s">
        <v>2081</v>
      </c>
      <c r="I289" s="469"/>
      <c r="J289" s="469"/>
      <c r="K289" s="469"/>
      <c r="L289" s="469"/>
      <c r="M289" s="469"/>
      <c r="N289" s="469"/>
      <c r="O289" s="469"/>
      <c r="P289" s="469"/>
      <c r="Q289" s="469"/>
      <c r="R289" s="469"/>
      <c r="S289" s="469"/>
      <c r="T289" s="437" t="str">
        <f>IF(C289="","",VLOOKUP(C289,ÚRS!$A$5:$D$1478,3,FALSE))</f>
        <v>m</v>
      </c>
      <c r="U289" s="437"/>
      <c r="V289" s="335">
        <v>8.94</v>
      </c>
      <c r="W289" s="217">
        <v>0</v>
      </c>
      <c r="X289" s="68"/>
      <c r="Y289" s="68">
        <f>V289*W289</f>
        <v>0</v>
      </c>
      <c r="AC289" s="325"/>
      <c r="AD289" s="69"/>
      <c r="AE289" s="325"/>
      <c r="AF289" s="69"/>
      <c r="AG289" s="325"/>
      <c r="AH289" s="69"/>
      <c r="AI289" s="325"/>
      <c r="AJ289" s="69"/>
      <c r="AK289" s="325"/>
      <c r="AM289" s="67"/>
      <c r="AN289" s="69"/>
      <c r="AO289" s="325"/>
      <c r="AR289" s="325"/>
    </row>
    <row r="290" spans="1:44" s="334" customFormat="1" x14ac:dyDescent="0.25">
      <c r="H290" s="327"/>
      <c r="I290" s="327"/>
      <c r="J290" s="327"/>
      <c r="K290" s="327"/>
      <c r="L290" s="327"/>
      <c r="M290" s="327"/>
      <c r="N290" s="327"/>
      <c r="O290" s="327"/>
      <c r="P290" s="327"/>
      <c r="Q290" s="327"/>
      <c r="R290" s="327"/>
      <c r="S290" s="327"/>
      <c r="X290" s="68"/>
      <c r="Y290" s="68"/>
    </row>
    <row r="291" spans="1:44" s="334" customFormat="1" x14ac:dyDescent="0.25">
      <c r="A291" s="437">
        <v>46</v>
      </c>
      <c r="B291" s="437"/>
      <c r="C291" s="548" t="s">
        <v>571</v>
      </c>
      <c r="D291" s="549"/>
      <c r="E291" s="549"/>
      <c r="F291" s="549"/>
      <c r="G291" s="549"/>
      <c r="H291" s="469" t="s">
        <v>2082</v>
      </c>
      <c r="I291" s="469"/>
      <c r="J291" s="469"/>
      <c r="K291" s="469"/>
      <c r="L291" s="469"/>
      <c r="M291" s="469"/>
      <c r="N291" s="469"/>
      <c r="O291" s="469"/>
      <c r="P291" s="469"/>
      <c r="Q291" s="469"/>
      <c r="R291" s="469"/>
      <c r="S291" s="469"/>
      <c r="T291" s="437" t="str">
        <f>IF(C291="","",VLOOKUP(C291,ÚRS!$A$5:$D$1478,3,FALSE))</f>
        <v>m</v>
      </c>
      <c r="U291" s="437"/>
      <c r="V291" s="335">
        <v>6.02</v>
      </c>
      <c r="W291" s="217">
        <v>0</v>
      </c>
      <c r="X291" s="68"/>
      <c r="Y291" s="68">
        <f>V291*W291</f>
        <v>0</v>
      </c>
      <c r="AC291" s="325"/>
      <c r="AD291" s="69"/>
      <c r="AE291" s="325"/>
      <c r="AF291" s="69"/>
      <c r="AG291" s="325"/>
      <c r="AH291" s="69"/>
      <c r="AI291" s="325"/>
      <c r="AJ291" s="69"/>
      <c r="AK291" s="325"/>
      <c r="AM291" s="67"/>
      <c r="AN291" s="69"/>
      <c r="AO291" s="325"/>
      <c r="AR291" s="325"/>
    </row>
    <row r="292" spans="1:44" s="334" customFormat="1" x14ac:dyDescent="0.25">
      <c r="H292" s="477" t="s">
        <v>2083</v>
      </c>
      <c r="I292" s="477"/>
      <c r="J292" s="477"/>
      <c r="K292" s="477"/>
      <c r="L292" s="477"/>
      <c r="M292" s="477"/>
      <c r="N292" s="477"/>
      <c r="O292" s="477"/>
      <c r="P292" s="477"/>
      <c r="Q292" s="477"/>
      <c r="R292" s="477"/>
      <c r="S292" s="477"/>
      <c r="X292" s="68"/>
      <c r="Y292" s="68"/>
    </row>
    <row r="293" spans="1:44" s="334" customFormat="1" x14ac:dyDescent="0.25">
      <c r="A293" s="332"/>
      <c r="B293" s="332"/>
      <c r="C293" s="332"/>
      <c r="D293" s="332"/>
      <c r="E293" s="332"/>
      <c r="F293" s="332"/>
      <c r="G293" s="332"/>
      <c r="H293" s="333"/>
      <c r="I293" s="333"/>
      <c r="J293" s="333"/>
      <c r="K293" s="333"/>
      <c r="L293" s="333"/>
      <c r="M293" s="333"/>
      <c r="N293" s="333"/>
      <c r="O293" s="333"/>
      <c r="P293" s="333"/>
      <c r="Q293" s="333"/>
      <c r="R293" s="333"/>
      <c r="S293" s="333"/>
      <c r="T293" s="333"/>
      <c r="U293" s="333"/>
      <c r="V293" s="333"/>
      <c r="W293" s="72"/>
      <c r="X293" s="72"/>
      <c r="Y293" s="72"/>
      <c r="Z293" s="333"/>
      <c r="AA293" s="333"/>
      <c r="AC293" s="325"/>
      <c r="AD293" s="69"/>
      <c r="AE293" s="325"/>
      <c r="AF293" s="69"/>
      <c r="AG293" s="325"/>
      <c r="AH293" s="69"/>
      <c r="AI293" s="325"/>
      <c r="AJ293" s="69"/>
      <c r="AK293" s="325"/>
      <c r="AM293" s="67"/>
      <c r="AN293" s="69"/>
      <c r="AR293" s="325"/>
    </row>
    <row r="294" spans="1:44" s="334" customFormat="1" x14ac:dyDescent="0.25">
      <c r="H294" s="467" t="s">
        <v>183</v>
      </c>
      <c r="I294" s="467"/>
      <c r="J294" s="467"/>
      <c r="K294" s="467"/>
      <c r="L294" s="467"/>
      <c r="M294" s="467"/>
      <c r="N294" s="467"/>
      <c r="O294" s="467"/>
      <c r="P294" s="467"/>
      <c r="W294" s="68"/>
      <c r="X294" s="338">
        <f>SUM(X255:X293)</f>
        <v>0</v>
      </c>
      <c r="Y294" s="338">
        <f>SUM(Y255:Y293)</f>
        <v>0</v>
      </c>
      <c r="Z294" s="352"/>
      <c r="AA294" s="352">
        <f>SUM(AA255:AA293)</f>
        <v>0.5887445</v>
      </c>
      <c r="AC294" s="325"/>
      <c r="AD294" s="69"/>
      <c r="AE294" s="325"/>
      <c r="AF294" s="69"/>
      <c r="AG294" s="325"/>
      <c r="AH294" s="69"/>
      <c r="AI294" s="325"/>
      <c r="AJ294" s="69"/>
      <c r="AK294" s="325"/>
      <c r="AM294" s="67"/>
      <c r="AN294" s="69"/>
      <c r="AR294" s="325"/>
    </row>
    <row r="295" spans="1:44" s="334" customFormat="1" x14ac:dyDescent="0.25">
      <c r="W295" s="68"/>
      <c r="X295" s="68"/>
      <c r="Y295" s="68"/>
    </row>
    <row r="296" spans="1:44" s="334" customFormat="1" ht="15.75" thickBot="1" x14ac:dyDescent="0.3">
      <c r="A296" s="525" t="s">
        <v>38</v>
      </c>
      <c r="B296" s="525"/>
      <c r="C296" s="525"/>
      <c r="D296" s="525"/>
      <c r="E296" s="525"/>
      <c r="F296" s="525"/>
      <c r="G296" s="525"/>
      <c r="H296" s="525"/>
      <c r="I296" s="525"/>
      <c r="J296" s="525"/>
      <c r="K296" s="525"/>
      <c r="L296" s="525"/>
      <c r="M296" s="525"/>
      <c r="N296" s="525"/>
      <c r="O296" s="525"/>
      <c r="P296" s="525"/>
      <c r="Q296" s="525"/>
      <c r="R296" s="525"/>
      <c r="S296" s="525"/>
      <c r="T296" s="525"/>
      <c r="Z296" s="326" t="s">
        <v>41</v>
      </c>
      <c r="AA296" s="326">
        <f>AA247+1</f>
        <v>8</v>
      </c>
    </row>
    <row r="297" spans="1:44" s="334" customFormat="1" x14ac:dyDescent="0.25">
      <c r="A297" s="528" t="s">
        <v>39</v>
      </c>
      <c r="B297" s="506"/>
      <c r="C297" s="506"/>
      <c r="D297" s="506"/>
      <c r="E297" s="506"/>
      <c r="F297" s="506"/>
      <c r="G297" s="507"/>
      <c r="H297" s="484" t="s">
        <v>1972</v>
      </c>
      <c r="I297" s="447"/>
      <c r="J297" s="447"/>
      <c r="K297" s="447"/>
      <c r="L297" s="447"/>
      <c r="M297" s="447"/>
      <c r="N297" s="447"/>
      <c r="O297" s="447"/>
      <c r="P297" s="447"/>
      <c r="Q297" s="447"/>
      <c r="R297" s="447"/>
      <c r="S297" s="447"/>
      <c r="T297" s="447"/>
      <c r="U297" s="447"/>
      <c r="V297" s="447"/>
      <c r="W297" s="447"/>
      <c r="X297" s="485"/>
      <c r="Y297" s="328" t="s">
        <v>48</v>
      </c>
      <c r="Z297" s="452"/>
      <c r="AA297" s="454"/>
    </row>
    <row r="298" spans="1:44" s="334" customFormat="1" x14ac:dyDescent="0.25">
      <c r="A298" s="538"/>
      <c r="B298" s="518"/>
      <c r="C298" s="518"/>
      <c r="D298" s="518"/>
      <c r="E298" s="518"/>
      <c r="F298" s="518"/>
      <c r="G298" s="519"/>
      <c r="H298" s="486" t="s">
        <v>1973</v>
      </c>
      <c r="I298" s="487"/>
      <c r="J298" s="487"/>
      <c r="K298" s="487"/>
      <c r="L298" s="487"/>
      <c r="M298" s="487"/>
      <c r="N298" s="487"/>
      <c r="O298" s="487"/>
      <c r="P298" s="487"/>
      <c r="Q298" s="487"/>
      <c r="R298" s="487"/>
      <c r="S298" s="487"/>
      <c r="T298" s="487"/>
      <c r="U298" s="487"/>
      <c r="V298" s="487"/>
      <c r="W298" s="487"/>
      <c r="X298" s="488"/>
      <c r="Y298" s="24" t="s">
        <v>42</v>
      </c>
      <c r="Z298" s="526" t="s">
        <v>1980</v>
      </c>
      <c r="AA298" s="527"/>
    </row>
    <row r="299" spans="1:44" s="334" customFormat="1" x14ac:dyDescent="0.25">
      <c r="A299" s="514" t="s">
        <v>40</v>
      </c>
      <c r="B299" s="515"/>
      <c r="C299" s="515"/>
      <c r="D299" s="515"/>
      <c r="E299" s="515"/>
      <c r="F299" s="515"/>
      <c r="G299" s="516"/>
      <c r="H299" s="489" t="s">
        <v>1974</v>
      </c>
      <c r="I299" s="490"/>
      <c r="J299" s="490"/>
      <c r="K299" s="490"/>
      <c r="L299" s="490"/>
      <c r="M299" s="490"/>
      <c r="N299" s="490"/>
      <c r="O299" s="490"/>
      <c r="P299" s="490"/>
      <c r="Q299" s="490"/>
      <c r="R299" s="490"/>
      <c r="S299" s="490"/>
      <c r="T299" s="490"/>
      <c r="U299" s="490"/>
      <c r="V299" s="490"/>
      <c r="W299" s="490"/>
      <c r="X299" s="491"/>
      <c r="Y299" s="25" t="s">
        <v>49</v>
      </c>
      <c r="Z299" s="482"/>
      <c r="AA299" s="483"/>
    </row>
    <row r="300" spans="1:44" s="334" customFormat="1" ht="15.75" thickBot="1" x14ac:dyDescent="0.3">
      <c r="A300" s="435"/>
      <c r="B300" s="424"/>
      <c r="C300" s="424"/>
      <c r="D300" s="424"/>
      <c r="E300" s="424"/>
      <c r="F300" s="424"/>
      <c r="G300" s="432"/>
      <c r="H300" s="496" t="s">
        <v>1975</v>
      </c>
      <c r="I300" s="497"/>
      <c r="J300" s="497"/>
      <c r="K300" s="497"/>
      <c r="L300" s="497"/>
      <c r="M300" s="497"/>
      <c r="N300" s="497"/>
      <c r="O300" s="497"/>
      <c r="P300" s="497"/>
      <c r="Q300" s="497"/>
      <c r="R300" s="497"/>
      <c r="S300" s="497"/>
      <c r="T300" s="497"/>
      <c r="U300" s="497"/>
      <c r="V300" s="497"/>
      <c r="W300" s="497"/>
      <c r="X300" s="498"/>
      <c r="Y300" s="96" t="s">
        <v>42</v>
      </c>
      <c r="Z300" s="480" t="s">
        <v>1981</v>
      </c>
      <c r="AA300" s="481"/>
    </row>
    <row r="301" spans="1:44" s="334" customFormat="1" x14ac:dyDescent="0.25">
      <c r="A301" s="499" t="s">
        <v>42</v>
      </c>
      <c r="B301" s="502" t="s">
        <v>43</v>
      </c>
      <c r="C301" s="505" t="s">
        <v>42</v>
      </c>
      <c r="D301" s="506"/>
      <c r="E301" s="506"/>
      <c r="F301" s="506"/>
      <c r="G301" s="507"/>
      <c r="H301" s="484"/>
      <c r="I301" s="447"/>
      <c r="J301" s="447"/>
      <c r="K301" s="447"/>
      <c r="L301" s="447"/>
      <c r="M301" s="447"/>
      <c r="N301" s="447"/>
      <c r="O301" s="447"/>
      <c r="P301" s="447"/>
      <c r="Q301" s="447"/>
      <c r="R301" s="447"/>
      <c r="S301" s="485"/>
      <c r="T301" s="508" t="s">
        <v>50</v>
      </c>
      <c r="U301" s="511" t="s">
        <v>51</v>
      </c>
      <c r="V301" s="529" t="s">
        <v>52</v>
      </c>
      <c r="W301" s="532" t="s">
        <v>53</v>
      </c>
      <c r="X301" s="534" t="s">
        <v>55</v>
      </c>
      <c r="Y301" s="535"/>
      <c r="Z301" s="492" t="s">
        <v>45</v>
      </c>
      <c r="AA301" s="493"/>
    </row>
    <row r="302" spans="1:44" s="334" customFormat="1" ht="15.75" x14ac:dyDescent="0.25">
      <c r="A302" s="500"/>
      <c r="B302" s="503"/>
      <c r="C302" s="540" t="s">
        <v>44</v>
      </c>
      <c r="D302" s="541"/>
      <c r="E302" s="541"/>
      <c r="F302" s="541"/>
      <c r="G302" s="542"/>
      <c r="H302" s="536" t="s">
        <v>59</v>
      </c>
      <c r="I302" s="450"/>
      <c r="J302" s="450"/>
      <c r="K302" s="450"/>
      <c r="L302" s="450"/>
      <c r="M302" s="450"/>
      <c r="N302" s="450"/>
      <c r="O302" s="450"/>
      <c r="P302" s="450"/>
      <c r="Q302" s="450"/>
      <c r="R302" s="450"/>
      <c r="S302" s="537"/>
      <c r="T302" s="509"/>
      <c r="U302" s="512"/>
      <c r="V302" s="530"/>
      <c r="W302" s="533"/>
      <c r="X302" s="521" t="s">
        <v>56</v>
      </c>
      <c r="Y302" s="522"/>
      <c r="Z302" s="494"/>
      <c r="AA302" s="495"/>
      <c r="AB302" s="479" t="s">
        <v>54</v>
      </c>
      <c r="AC302" s="437"/>
      <c r="AD302" s="437"/>
      <c r="AE302" s="437"/>
      <c r="AF302" s="437"/>
      <c r="AG302" s="437"/>
      <c r="AH302" s="437"/>
      <c r="AI302" s="437"/>
      <c r="AJ302" s="437"/>
      <c r="AK302" s="437"/>
      <c r="AQ302" s="437" t="s">
        <v>184</v>
      </c>
      <c r="AR302" s="437"/>
    </row>
    <row r="303" spans="1:44" s="334" customFormat="1" x14ac:dyDescent="0.25">
      <c r="A303" s="501"/>
      <c r="B303" s="504"/>
      <c r="C303" s="517" t="s">
        <v>43</v>
      </c>
      <c r="D303" s="518"/>
      <c r="E303" s="518"/>
      <c r="F303" s="518"/>
      <c r="G303" s="519"/>
      <c r="H303" s="455"/>
      <c r="I303" s="456"/>
      <c r="J303" s="456"/>
      <c r="K303" s="456"/>
      <c r="L303" s="456"/>
      <c r="M303" s="456"/>
      <c r="N303" s="456"/>
      <c r="O303" s="456"/>
      <c r="P303" s="456"/>
      <c r="Q303" s="456"/>
      <c r="R303" s="456"/>
      <c r="S303" s="520"/>
      <c r="T303" s="510"/>
      <c r="U303" s="513"/>
      <c r="V303" s="531"/>
      <c r="W303" s="26" t="s">
        <v>54</v>
      </c>
      <c r="X303" s="26" t="s">
        <v>57</v>
      </c>
      <c r="Y303" s="27" t="s">
        <v>58</v>
      </c>
      <c r="Z303" s="26" t="s">
        <v>46</v>
      </c>
      <c r="AA303" s="28" t="s">
        <v>47</v>
      </c>
      <c r="AB303" s="536" t="s">
        <v>82</v>
      </c>
      <c r="AC303" s="450"/>
      <c r="AD303" s="437" t="s">
        <v>127</v>
      </c>
      <c r="AE303" s="437"/>
      <c r="AF303" s="437" t="s">
        <v>128</v>
      </c>
      <c r="AG303" s="437"/>
      <c r="AH303" s="437" t="s">
        <v>129</v>
      </c>
      <c r="AI303" s="437"/>
      <c r="AJ303" s="437" t="s">
        <v>130</v>
      </c>
      <c r="AK303" s="437"/>
      <c r="AL303" s="437" t="s">
        <v>126</v>
      </c>
      <c r="AM303" s="437"/>
      <c r="AN303" s="437"/>
      <c r="AO303" s="437"/>
      <c r="AQ303" s="326" t="s">
        <v>182</v>
      </c>
      <c r="AR303" s="326" t="s">
        <v>30</v>
      </c>
    </row>
    <row r="304" spans="1:44" s="334" customFormat="1" x14ac:dyDescent="0.25">
      <c r="C304" s="103"/>
      <c r="D304" s="103"/>
      <c r="E304" s="103"/>
      <c r="F304" s="103"/>
      <c r="G304" s="103"/>
      <c r="H304" s="544" t="s">
        <v>185</v>
      </c>
      <c r="I304" s="544"/>
      <c r="J304" s="544"/>
      <c r="K304" s="544"/>
      <c r="L304" s="544"/>
      <c r="M304" s="544"/>
      <c r="N304" s="544"/>
      <c r="O304" s="544"/>
      <c r="P304" s="544"/>
      <c r="Q304" s="544"/>
      <c r="R304" s="544"/>
      <c r="S304" s="544"/>
      <c r="T304" s="467">
        <f>AA247</f>
        <v>7</v>
      </c>
      <c r="U304" s="467"/>
      <c r="X304" s="338">
        <f>X294</f>
        <v>0</v>
      </c>
      <c r="Y304" s="338">
        <f>Y294</f>
        <v>0</v>
      </c>
      <c r="Z304" s="352"/>
      <c r="AA304" s="352">
        <f>AA294</f>
        <v>0.5887445</v>
      </c>
    </row>
    <row r="305" spans="1:44" s="334" customFormat="1" x14ac:dyDescent="0.25">
      <c r="H305" s="327"/>
      <c r="I305" s="327"/>
      <c r="J305" s="327"/>
      <c r="K305" s="327"/>
      <c r="L305" s="327"/>
      <c r="M305" s="327"/>
      <c r="N305" s="327"/>
      <c r="O305" s="327"/>
      <c r="P305" s="327"/>
      <c r="Q305" s="327"/>
      <c r="R305" s="327"/>
      <c r="S305" s="327"/>
      <c r="X305" s="68"/>
      <c r="Y305" s="68"/>
    </row>
    <row r="306" spans="1:44" s="334" customFormat="1" x14ac:dyDescent="0.25">
      <c r="A306" s="437">
        <v>47</v>
      </c>
      <c r="B306" s="437"/>
      <c r="C306" s="548" t="s">
        <v>1225</v>
      </c>
      <c r="D306" s="549"/>
      <c r="E306" s="549"/>
      <c r="F306" s="549"/>
      <c r="G306" s="549"/>
      <c r="H306" s="469" t="s">
        <v>2084</v>
      </c>
      <c r="I306" s="469"/>
      <c r="J306" s="469"/>
      <c r="K306" s="469"/>
      <c r="L306" s="469"/>
      <c r="M306" s="469"/>
      <c r="N306" s="469"/>
      <c r="O306" s="469"/>
      <c r="P306" s="469"/>
      <c r="Q306" s="469"/>
      <c r="R306" s="469"/>
      <c r="S306" s="469"/>
      <c r="T306" s="437" t="str">
        <f>IF(C306="","",VLOOKUP(C306,ÚRS!$A$5:$D$1478,3,FALSE))</f>
        <v>m</v>
      </c>
      <c r="U306" s="437"/>
      <c r="V306" s="335">
        <v>1.85</v>
      </c>
      <c r="W306" s="217">
        <v>0</v>
      </c>
      <c r="X306" s="68"/>
      <c r="Y306" s="68">
        <f>V306*W306</f>
        <v>0</v>
      </c>
      <c r="AC306" s="325"/>
      <c r="AD306" s="69"/>
      <c r="AE306" s="325"/>
      <c r="AF306" s="69"/>
      <c r="AG306" s="325"/>
      <c r="AH306" s="69"/>
      <c r="AI306" s="325"/>
      <c r="AJ306" s="69"/>
      <c r="AK306" s="325"/>
      <c r="AM306" s="67"/>
      <c r="AN306" s="69"/>
      <c r="AO306" s="325"/>
      <c r="AR306" s="325"/>
    </row>
    <row r="307" spans="1:44" s="334" customFormat="1" x14ac:dyDescent="0.25">
      <c r="H307" s="477" t="s">
        <v>2085</v>
      </c>
      <c r="I307" s="477"/>
      <c r="J307" s="477"/>
      <c r="K307" s="477"/>
      <c r="L307" s="477"/>
      <c r="M307" s="477"/>
      <c r="N307" s="477"/>
      <c r="O307" s="477"/>
      <c r="P307" s="477"/>
      <c r="Q307" s="477"/>
      <c r="R307" s="477"/>
      <c r="S307" s="477"/>
      <c r="X307" s="68"/>
      <c r="Y307" s="68"/>
    </row>
    <row r="308" spans="1:44" s="334" customFormat="1" x14ac:dyDescent="0.25">
      <c r="H308" s="327"/>
      <c r="I308" s="327"/>
      <c r="J308" s="327"/>
      <c r="K308" s="327"/>
      <c r="L308" s="327"/>
      <c r="M308" s="327"/>
      <c r="N308" s="327"/>
      <c r="O308" s="327"/>
      <c r="P308" s="327"/>
      <c r="Q308" s="327"/>
      <c r="R308" s="327"/>
      <c r="S308" s="327"/>
      <c r="X308" s="68"/>
      <c r="Y308" s="68"/>
    </row>
    <row r="309" spans="1:44" s="334" customFormat="1" x14ac:dyDescent="0.25">
      <c r="A309" s="556">
        <v>48</v>
      </c>
      <c r="B309" s="556"/>
      <c r="C309" s="437"/>
      <c r="D309" s="437"/>
      <c r="E309" s="437"/>
      <c r="F309" s="437"/>
      <c r="G309" s="437"/>
      <c r="H309" s="469" t="s">
        <v>2086</v>
      </c>
      <c r="I309" s="469"/>
      <c r="J309" s="469"/>
      <c r="K309" s="469"/>
      <c r="L309" s="469"/>
      <c r="M309" s="469"/>
      <c r="N309" s="469"/>
      <c r="O309" s="469"/>
      <c r="P309" s="469"/>
      <c r="Q309" s="469"/>
      <c r="R309" s="469"/>
      <c r="S309" s="469"/>
      <c r="T309" s="437" t="s">
        <v>81</v>
      </c>
      <c r="U309" s="437"/>
      <c r="V309" s="334">
        <v>2</v>
      </c>
      <c r="W309" s="349">
        <v>0</v>
      </c>
      <c r="X309" s="68">
        <f>V309*W309</f>
        <v>0</v>
      </c>
      <c r="Y309" s="68"/>
    </row>
    <row r="310" spans="1:44" s="334" customFormat="1" x14ac:dyDescent="0.25">
      <c r="A310" s="350"/>
      <c r="B310" s="350"/>
      <c r="H310" s="330"/>
      <c r="I310" s="330"/>
      <c r="J310" s="330"/>
      <c r="K310" s="330"/>
      <c r="L310" s="330"/>
      <c r="M310" s="330"/>
      <c r="N310" s="330"/>
      <c r="O310" s="330"/>
      <c r="P310" s="330"/>
      <c r="Q310" s="330"/>
      <c r="R310" s="330"/>
      <c r="S310" s="330"/>
      <c r="T310" s="1"/>
      <c r="U310" s="1"/>
      <c r="W310" s="349"/>
      <c r="X310" s="68"/>
      <c r="Y310" s="68"/>
    </row>
    <row r="311" spans="1:44" s="334" customFormat="1" x14ac:dyDescent="0.25">
      <c r="A311" s="556">
        <v>49</v>
      </c>
      <c r="B311" s="556"/>
      <c r="C311" s="437"/>
      <c r="D311" s="437"/>
      <c r="E311" s="437"/>
      <c r="F311" s="437"/>
      <c r="G311" s="437"/>
      <c r="H311" s="469" t="s">
        <v>2087</v>
      </c>
      <c r="I311" s="469"/>
      <c r="J311" s="469"/>
      <c r="K311" s="469"/>
      <c r="L311" s="469"/>
      <c r="M311" s="469"/>
      <c r="N311" s="469"/>
      <c r="O311" s="469"/>
      <c r="P311" s="469"/>
      <c r="Q311" s="469"/>
      <c r="R311" s="469"/>
      <c r="S311" s="469"/>
      <c r="T311" s="437" t="s">
        <v>81</v>
      </c>
      <c r="U311" s="437"/>
      <c r="V311" s="334">
        <v>2</v>
      </c>
      <c r="W311" s="349">
        <v>0</v>
      </c>
      <c r="X311" s="68">
        <f>V311*W311</f>
        <v>0</v>
      </c>
      <c r="Y311" s="68"/>
    </row>
    <row r="312" spans="1:44" s="334" customFormat="1" x14ac:dyDescent="0.25">
      <c r="A312" s="350"/>
      <c r="B312" s="350"/>
      <c r="H312" s="330"/>
      <c r="I312" s="330"/>
      <c r="J312" s="330"/>
      <c r="K312" s="330"/>
      <c r="L312" s="330"/>
      <c r="M312" s="330"/>
      <c r="N312" s="330"/>
      <c r="O312" s="330"/>
      <c r="P312" s="330"/>
      <c r="Q312" s="330"/>
      <c r="R312" s="330"/>
      <c r="S312" s="330"/>
      <c r="T312" s="1"/>
      <c r="U312" s="1"/>
      <c r="W312" s="349"/>
      <c r="X312" s="68"/>
      <c r="Y312" s="68"/>
    </row>
    <row r="313" spans="1:44" s="334" customFormat="1" x14ac:dyDescent="0.25">
      <c r="A313" s="558">
        <v>50</v>
      </c>
      <c r="B313" s="558"/>
      <c r="C313" s="456"/>
      <c r="D313" s="456"/>
      <c r="E313" s="456"/>
      <c r="F313" s="456"/>
      <c r="G313" s="456"/>
      <c r="H313" s="545" t="s">
        <v>2088</v>
      </c>
      <c r="I313" s="545"/>
      <c r="J313" s="545"/>
      <c r="K313" s="545"/>
      <c r="L313" s="545"/>
      <c r="M313" s="545"/>
      <c r="N313" s="545"/>
      <c r="O313" s="545"/>
      <c r="P313" s="545"/>
      <c r="Q313" s="545"/>
      <c r="R313" s="545"/>
      <c r="S313" s="545"/>
      <c r="T313" s="456" t="s">
        <v>81</v>
      </c>
      <c r="U313" s="456"/>
      <c r="V313" s="333">
        <v>5</v>
      </c>
      <c r="W313" s="351">
        <v>0</v>
      </c>
      <c r="X313" s="72">
        <f>V313*W313</f>
        <v>0</v>
      </c>
      <c r="Y313" s="72"/>
      <c r="Z313" s="333"/>
      <c r="AA313" s="333"/>
    </row>
    <row r="314" spans="1:44" s="334" customFormat="1" x14ac:dyDescent="0.25">
      <c r="H314" s="327"/>
      <c r="I314" s="327"/>
      <c r="J314" s="327"/>
      <c r="K314" s="327"/>
      <c r="L314" s="327"/>
      <c r="M314" s="327"/>
      <c r="N314" s="327"/>
      <c r="O314" s="327"/>
      <c r="P314" s="327"/>
      <c r="Q314" s="327"/>
      <c r="R314" s="327"/>
      <c r="S314" s="327"/>
      <c r="X314" s="68"/>
      <c r="Y314" s="68"/>
    </row>
    <row r="315" spans="1:44" s="334" customFormat="1" x14ac:dyDescent="0.25">
      <c r="A315" s="437">
        <v>51</v>
      </c>
      <c r="B315" s="437"/>
      <c r="C315" s="523" t="s">
        <v>2071</v>
      </c>
      <c r="D315" s="523"/>
      <c r="E315" s="523"/>
      <c r="F315" s="523"/>
      <c r="G315" s="523"/>
      <c r="H315" s="539" t="s">
        <v>2072</v>
      </c>
      <c r="I315" s="539"/>
      <c r="J315" s="539"/>
      <c r="K315" s="539"/>
      <c r="L315" s="539"/>
      <c r="M315" s="539"/>
      <c r="N315" s="539"/>
      <c r="O315" s="539"/>
      <c r="P315" s="539"/>
      <c r="Q315" s="539"/>
      <c r="R315" s="539"/>
      <c r="S315" s="539"/>
      <c r="W315" s="68"/>
      <c r="X315" s="68"/>
      <c r="Y315" s="68"/>
    </row>
    <row r="316" spans="1:44" s="334" customFormat="1" x14ac:dyDescent="0.25">
      <c r="A316" s="326"/>
      <c r="B316" s="326"/>
      <c r="C316" s="270"/>
      <c r="D316" s="270"/>
      <c r="E316" s="270"/>
      <c r="F316" s="270"/>
      <c r="G316" s="270"/>
      <c r="H316" s="539" t="s">
        <v>1643</v>
      </c>
      <c r="I316" s="539"/>
      <c r="J316" s="539"/>
      <c r="K316" s="539"/>
      <c r="L316" s="539"/>
      <c r="M316" s="539"/>
      <c r="N316" s="539"/>
      <c r="O316" s="539"/>
      <c r="P316" s="539"/>
      <c r="Q316" s="539"/>
      <c r="R316" s="539"/>
      <c r="S316" s="539"/>
      <c r="W316" s="68"/>
      <c r="X316" s="68"/>
      <c r="Y316" s="68"/>
    </row>
    <row r="317" spans="1:44" s="334" customFormat="1" x14ac:dyDescent="0.25">
      <c r="A317" s="326"/>
      <c r="B317" s="326"/>
      <c r="C317" s="270"/>
      <c r="D317" s="270"/>
      <c r="E317" s="270"/>
      <c r="F317" s="270"/>
      <c r="G317" s="270"/>
      <c r="H317" s="539" t="s">
        <v>2073</v>
      </c>
      <c r="I317" s="539"/>
      <c r="J317" s="539"/>
      <c r="K317" s="539"/>
      <c r="L317" s="539"/>
      <c r="M317" s="539"/>
      <c r="N317" s="539"/>
      <c r="O317" s="539"/>
      <c r="P317" s="539"/>
      <c r="Q317" s="539"/>
      <c r="R317" s="539"/>
      <c r="S317" s="539"/>
      <c r="W317" s="68"/>
      <c r="X317" s="68"/>
      <c r="Y317" s="68"/>
    </row>
    <row r="318" spans="1:44" s="334" customFormat="1" x14ac:dyDescent="0.25">
      <c r="A318" s="163"/>
      <c r="B318" s="163"/>
      <c r="C318" s="1"/>
      <c r="D318" s="1"/>
      <c r="E318" s="1"/>
      <c r="F318" s="1"/>
      <c r="G318" s="1"/>
      <c r="H318" s="557" t="s">
        <v>2074</v>
      </c>
      <c r="I318" s="557"/>
      <c r="J318" s="557"/>
      <c r="K318" s="557"/>
      <c r="L318" s="557"/>
      <c r="M318" s="557"/>
      <c r="N318" s="557"/>
      <c r="O318" s="557"/>
      <c r="P318" s="557"/>
      <c r="Q318" s="557"/>
      <c r="R318" s="557"/>
      <c r="S318" s="557"/>
      <c r="T318" s="1"/>
      <c r="U318" s="1"/>
      <c r="W318" s="68"/>
      <c r="X318" s="68"/>
      <c r="Y318" s="68"/>
      <c r="AC318" s="324"/>
      <c r="AE318" s="324"/>
      <c r="AG318" s="324"/>
      <c r="AI318" s="324"/>
      <c r="AK318" s="324"/>
      <c r="AM318" s="32"/>
      <c r="AO318" s="83"/>
      <c r="AR318" s="102"/>
    </row>
    <row r="319" spans="1:44" s="334" customFormat="1" x14ac:dyDescent="0.25">
      <c r="H319" s="469" t="s">
        <v>2089</v>
      </c>
      <c r="I319" s="469"/>
      <c r="J319" s="469"/>
      <c r="K319" s="469"/>
      <c r="L319" s="469"/>
      <c r="M319" s="469"/>
      <c r="N319" s="469"/>
      <c r="O319" s="469"/>
      <c r="P319" s="469"/>
      <c r="Q319" s="469"/>
      <c r="R319" s="469"/>
      <c r="S319" s="469"/>
      <c r="T319" s="1"/>
      <c r="U319" s="1"/>
      <c r="W319" s="68"/>
      <c r="X319" s="68"/>
      <c r="Y319" s="68"/>
      <c r="AC319" s="324"/>
      <c r="AE319" s="324"/>
      <c r="AG319" s="324"/>
      <c r="AI319" s="324"/>
      <c r="AK319" s="324"/>
      <c r="AM319" s="32"/>
      <c r="AO319" s="83"/>
      <c r="AR319" s="102"/>
    </row>
    <row r="320" spans="1:44" s="334" customFormat="1" x14ac:dyDescent="0.25">
      <c r="H320" s="477" t="s">
        <v>2090</v>
      </c>
      <c r="I320" s="477"/>
      <c r="J320" s="477"/>
      <c r="K320" s="477"/>
      <c r="L320" s="477"/>
      <c r="M320" s="477"/>
      <c r="N320" s="477"/>
      <c r="O320" s="477"/>
      <c r="P320" s="477"/>
      <c r="Q320" s="477"/>
      <c r="R320" s="477"/>
      <c r="S320" s="477"/>
      <c r="T320" s="326" t="s">
        <v>81</v>
      </c>
      <c r="U320" s="326"/>
      <c r="V320" s="334">
        <v>1</v>
      </c>
      <c r="W320" s="68">
        <f>AM320</f>
        <v>0</v>
      </c>
      <c r="X320" s="68">
        <f>V320*W320</f>
        <v>0</v>
      </c>
      <c r="Y320" s="68"/>
      <c r="Z320" s="334">
        <f>AB320/1000</f>
        <v>0.4501</v>
      </c>
      <c r="AA320" s="334">
        <f>V320*Z320</f>
        <v>0.4501</v>
      </c>
      <c r="AB320" s="334">
        <v>450.1</v>
      </c>
      <c r="AC320" s="325"/>
      <c r="AD320" s="69"/>
      <c r="AE320" s="325"/>
      <c r="AF320" s="69"/>
      <c r="AG320" s="325"/>
      <c r="AH320" s="69"/>
      <c r="AI320" s="325"/>
      <c r="AJ320" s="69"/>
      <c r="AK320" s="325"/>
      <c r="AM320" s="67"/>
      <c r="AN320" s="69"/>
      <c r="AO320" s="325"/>
      <c r="AR320" s="325"/>
    </row>
    <row r="321" spans="1:44" s="334" customFormat="1" x14ac:dyDescent="0.25">
      <c r="H321" s="327"/>
      <c r="I321" s="327"/>
      <c r="J321" s="327"/>
      <c r="K321" s="327"/>
      <c r="L321" s="327"/>
      <c r="M321" s="327"/>
      <c r="N321" s="327"/>
      <c r="O321" s="327"/>
      <c r="P321" s="327"/>
      <c r="Q321" s="327"/>
      <c r="R321" s="327"/>
      <c r="S321" s="327"/>
      <c r="X321" s="68"/>
      <c r="Y321" s="68"/>
    </row>
    <row r="322" spans="1:44" s="334" customFormat="1" x14ac:dyDescent="0.25">
      <c r="A322" s="450">
        <v>52</v>
      </c>
      <c r="B322" s="450"/>
      <c r="C322" s="450"/>
      <c r="D322" s="450"/>
      <c r="E322" s="450"/>
      <c r="F322" s="450"/>
      <c r="G322" s="450"/>
      <c r="H322" s="477" t="s">
        <v>2078</v>
      </c>
      <c r="I322" s="477"/>
      <c r="J322" s="477"/>
      <c r="K322" s="477"/>
      <c r="L322" s="477"/>
      <c r="M322" s="477"/>
      <c r="N322" s="477"/>
      <c r="O322" s="477"/>
      <c r="P322" s="477"/>
      <c r="Q322" s="477"/>
      <c r="R322" s="477"/>
      <c r="S322" s="477"/>
      <c r="T322" s="211"/>
      <c r="U322" s="211"/>
      <c r="V322" s="41"/>
      <c r="W322" s="347"/>
      <c r="X322" s="344"/>
      <c r="Y322" s="68"/>
      <c r="AC322" s="325"/>
      <c r="AD322" s="69"/>
      <c r="AE322" s="325"/>
      <c r="AF322" s="69"/>
      <c r="AG322" s="325"/>
      <c r="AH322" s="69"/>
      <c r="AI322" s="325"/>
      <c r="AJ322" s="69"/>
      <c r="AK322" s="325"/>
      <c r="AM322" s="67"/>
      <c r="AN322" s="69"/>
      <c r="AO322" s="325"/>
      <c r="AR322" s="325"/>
    </row>
    <row r="323" spans="1:44" s="334" customFormat="1" x14ac:dyDescent="0.25">
      <c r="H323" s="477" t="s">
        <v>2079</v>
      </c>
      <c r="I323" s="477"/>
      <c r="J323" s="477"/>
      <c r="K323" s="477"/>
      <c r="L323" s="477"/>
      <c r="M323" s="477"/>
      <c r="N323" s="477"/>
      <c r="O323" s="477"/>
      <c r="P323" s="477"/>
      <c r="Q323" s="477"/>
      <c r="R323" s="477"/>
      <c r="S323" s="477"/>
      <c r="T323" s="450" t="s">
        <v>135</v>
      </c>
      <c r="U323" s="450"/>
      <c r="V323" s="41">
        <f>1.093*V320</f>
        <v>1.093</v>
      </c>
      <c r="W323" s="339">
        <v>0</v>
      </c>
      <c r="X323" s="344">
        <f>V323*W323</f>
        <v>0</v>
      </c>
      <c r="Y323" s="68"/>
      <c r="Z323" s="334">
        <f>AB323/1000</f>
        <v>2.8500000000000001E-2</v>
      </c>
      <c r="AA323" s="334">
        <f>V323*Z323</f>
        <v>3.1150500000000001E-2</v>
      </c>
      <c r="AB323" s="334">
        <v>28.5</v>
      </c>
      <c r="AC323" s="325"/>
      <c r="AD323" s="69"/>
      <c r="AE323" s="325"/>
      <c r="AF323" s="69"/>
      <c r="AG323" s="325"/>
      <c r="AH323" s="69"/>
      <c r="AI323" s="325"/>
      <c r="AJ323" s="69"/>
      <c r="AK323" s="325"/>
      <c r="AM323" s="67"/>
      <c r="AN323" s="69"/>
      <c r="AO323" s="325"/>
      <c r="AR323" s="325"/>
    </row>
    <row r="324" spans="1:44" s="334" customFormat="1" x14ac:dyDescent="0.25">
      <c r="H324" s="327"/>
      <c r="I324" s="327"/>
      <c r="J324" s="327"/>
      <c r="K324" s="327"/>
      <c r="L324" s="327"/>
      <c r="M324" s="327"/>
      <c r="N324" s="327"/>
      <c r="O324" s="327"/>
      <c r="P324" s="327"/>
      <c r="Q324" s="327"/>
      <c r="R324" s="327"/>
      <c r="S324" s="327"/>
      <c r="X324" s="68"/>
      <c r="Y324" s="68"/>
    </row>
    <row r="325" spans="1:44" s="334" customFormat="1" x14ac:dyDescent="0.25">
      <c r="A325" s="437">
        <v>53</v>
      </c>
      <c r="B325" s="437"/>
      <c r="C325" s="548" t="s">
        <v>354</v>
      </c>
      <c r="D325" s="549"/>
      <c r="E325" s="549"/>
      <c r="F325" s="549"/>
      <c r="G325" s="549"/>
      <c r="H325" s="469" t="s">
        <v>2080</v>
      </c>
      <c r="I325" s="469"/>
      <c r="J325" s="469"/>
      <c r="K325" s="469"/>
      <c r="L325" s="469"/>
      <c r="M325" s="469"/>
      <c r="N325" s="469"/>
      <c r="O325" s="469"/>
      <c r="P325" s="469"/>
      <c r="Q325" s="469"/>
      <c r="R325" s="469"/>
      <c r="S325" s="469"/>
      <c r="T325" s="437" t="str">
        <f>IF(C325="","",VLOOKUP(C325,ÚRS!$A$5:$D$1478,3,FALSE))</f>
        <v>kg</v>
      </c>
      <c r="U325" s="437"/>
      <c r="V325" s="335">
        <f>AA323*1000</f>
        <v>31.150500000000001</v>
      </c>
      <c r="W325" s="348">
        <v>0</v>
      </c>
      <c r="X325" s="68"/>
      <c r="Y325" s="68">
        <f>V325*W325</f>
        <v>0</v>
      </c>
      <c r="AC325" s="325"/>
      <c r="AD325" s="69"/>
      <c r="AE325" s="325"/>
      <c r="AF325" s="69"/>
      <c r="AG325" s="325"/>
      <c r="AH325" s="69"/>
      <c r="AI325" s="325"/>
      <c r="AJ325" s="69"/>
      <c r="AK325" s="325"/>
      <c r="AM325" s="67"/>
      <c r="AN325" s="69"/>
      <c r="AO325" s="325"/>
      <c r="AR325" s="325"/>
    </row>
    <row r="326" spans="1:44" s="334" customFormat="1" x14ac:dyDescent="0.25">
      <c r="H326" s="477" t="s">
        <v>261</v>
      </c>
      <c r="I326" s="477"/>
      <c r="J326" s="477"/>
      <c r="K326" s="477"/>
      <c r="L326" s="477"/>
      <c r="M326" s="477"/>
      <c r="N326" s="477"/>
      <c r="O326" s="477"/>
      <c r="P326" s="477"/>
      <c r="Q326" s="477"/>
      <c r="R326" s="477"/>
      <c r="S326" s="477"/>
      <c r="X326" s="68"/>
      <c r="Y326" s="68"/>
    </row>
    <row r="327" spans="1:44" s="334" customFormat="1" x14ac:dyDescent="0.25">
      <c r="H327" s="327"/>
      <c r="I327" s="327"/>
      <c r="J327" s="327"/>
      <c r="K327" s="327"/>
      <c r="L327" s="327"/>
      <c r="M327" s="327"/>
      <c r="N327" s="327"/>
      <c r="O327" s="327"/>
      <c r="P327" s="327"/>
      <c r="Q327" s="327"/>
      <c r="R327" s="327"/>
      <c r="S327" s="327"/>
      <c r="X327" s="68"/>
      <c r="Y327" s="68"/>
    </row>
    <row r="328" spans="1:44" s="334" customFormat="1" x14ac:dyDescent="0.25">
      <c r="A328" s="450">
        <v>54</v>
      </c>
      <c r="B328" s="450"/>
      <c r="C328" s="450" t="s">
        <v>713</v>
      </c>
      <c r="D328" s="450"/>
      <c r="E328" s="450"/>
      <c r="F328" s="450"/>
      <c r="G328" s="450"/>
      <c r="H328" s="477" t="str">
        <f>IF(C328="","",VLOOKUP(C328,HILTI!$A$1:$D$41,2,FALSE))</f>
        <v>Kotevní šroub</v>
      </c>
      <c r="I328" s="477"/>
      <c r="J328" s="477"/>
      <c r="K328" s="477"/>
      <c r="L328" s="477"/>
      <c r="M328" s="477"/>
      <c r="N328" s="477"/>
      <c r="O328" s="477"/>
      <c r="P328" s="477"/>
      <c r="Q328" s="477"/>
      <c r="R328" s="477"/>
      <c r="S328" s="477"/>
      <c r="T328" s="327"/>
      <c r="U328" s="327"/>
      <c r="V328" s="41"/>
      <c r="W328" s="222"/>
      <c r="X328" s="68"/>
      <c r="Y328" s="68"/>
      <c r="AC328" s="325"/>
      <c r="AD328" s="69"/>
      <c r="AE328" s="325"/>
      <c r="AF328" s="69"/>
      <c r="AG328" s="325"/>
      <c r="AH328" s="69"/>
      <c r="AI328" s="325"/>
      <c r="AJ328" s="69"/>
      <c r="AK328" s="325"/>
      <c r="AM328" s="67"/>
      <c r="AN328" s="69"/>
      <c r="AO328" s="325"/>
      <c r="AR328" s="325"/>
    </row>
    <row r="329" spans="1:44" s="334" customFormat="1" x14ac:dyDescent="0.25">
      <c r="A329" s="327"/>
      <c r="B329" s="327"/>
      <c r="C329" s="450" t="s">
        <v>1928</v>
      </c>
      <c r="D329" s="450"/>
      <c r="E329" s="450"/>
      <c r="F329" s="450"/>
      <c r="G329" s="450"/>
      <c r="H329" s="477" t="str">
        <f>IF(C329="","",VLOOKUP(C329,HILTI!$A$1:$D$41,2,FALSE))</f>
        <v>Hilti HAS-U M16x220</v>
      </c>
      <c r="I329" s="477"/>
      <c r="J329" s="477"/>
      <c r="K329" s="477"/>
      <c r="L329" s="477"/>
      <c r="M329" s="477"/>
      <c r="N329" s="477"/>
      <c r="O329" s="477"/>
      <c r="P329" s="477"/>
      <c r="Q329" s="477"/>
      <c r="R329" s="477"/>
      <c r="S329" s="477"/>
      <c r="T329" s="450" t="str">
        <f>IF(C329="","",VLOOKUP(C329,HILTI!$A$1:$D$41,3,FALSE))</f>
        <v>ks</v>
      </c>
      <c r="U329" s="450"/>
      <c r="V329" s="41">
        <v>6</v>
      </c>
      <c r="W329" s="41">
        <v>0</v>
      </c>
      <c r="X329" s="1">
        <f t="shared" ref="X329" si="1">V329*W329</f>
        <v>0</v>
      </c>
      <c r="Y329" s="68"/>
      <c r="AC329" s="325"/>
      <c r="AD329" s="69"/>
      <c r="AE329" s="325"/>
      <c r="AF329" s="69"/>
      <c r="AG329" s="325"/>
      <c r="AH329" s="69"/>
      <c r="AI329" s="325"/>
      <c r="AJ329" s="69"/>
      <c r="AK329" s="325"/>
      <c r="AM329" s="67"/>
      <c r="AN329" s="69"/>
      <c r="AO329" s="325"/>
      <c r="AR329" s="325"/>
    </row>
    <row r="330" spans="1:44" s="334" customFormat="1" x14ac:dyDescent="0.25">
      <c r="H330" s="327"/>
      <c r="I330" s="327"/>
      <c r="J330" s="327"/>
      <c r="K330" s="327"/>
      <c r="L330" s="327"/>
      <c r="M330" s="327"/>
      <c r="N330" s="327"/>
      <c r="O330" s="327"/>
      <c r="P330" s="327"/>
      <c r="Q330" s="327"/>
      <c r="R330" s="327"/>
      <c r="S330" s="327"/>
      <c r="X330" s="68"/>
      <c r="Y330" s="68"/>
    </row>
    <row r="331" spans="1:44" s="334" customFormat="1" x14ac:dyDescent="0.25">
      <c r="A331" s="450">
        <v>55</v>
      </c>
      <c r="B331" s="450"/>
      <c r="C331" s="450" t="s">
        <v>681</v>
      </c>
      <c r="D331" s="450"/>
      <c r="E331" s="450"/>
      <c r="F331" s="450"/>
      <c r="G331" s="450"/>
      <c r="H331" s="477" t="str">
        <f>IF(C331="","",VLOOKUP(C331,HILTI!$A$1:$D$41,2,FALSE))</f>
        <v>Lepící hmota</v>
      </c>
      <c r="I331" s="477"/>
      <c r="J331" s="477"/>
      <c r="K331" s="477"/>
      <c r="L331" s="477"/>
      <c r="M331" s="477"/>
      <c r="N331" s="477"/>
      <c r="O331" s="477"/>
      <c r="P331" s="477"/>
      <c r="Q331" s="477"/>
      <c r="R331" s="477"/>
      <c r="S331" s="477"/>
      <c r="T331" s="450" t="str">
        <f>IF(C331="","",VLOOKUP(C331,HILTI!$A$1:$D$41,3,FALSE))</f>
        <v>ks</v>
      </c>
      <c r="U331" s="450"/>
      <c r="V331" s="48">
        <v>1</v>
      </c>
      <c r="W331" s="41">
        <v>0</v>
      </c>
      <c r="X331" s="1">
        <f>V331*W331</f>
        <v>0</v>
      </c>
      <c r="Y331" s="68"/>
      <c r="AC331" s="325"/>
      <c r="AD331" s="69"/>
      <c r="AE331" s="325"/>
      <c r="AF331" s="69"/>
      <c r="AG331" s="325"/>
      <c r="AH331" s="69"/>
      <c r="AI331" s="325"/>
      <c r="AJ331" s="69"/>
      <c r="AK331" s="325"/>
      <c r="AM331" s="67"/>
      <c r="AN331" s="69"/>
      <c r="AO331" s="325"/>
      <c r="AR331" s="325"/>
    </row>
    <row r="332" spans="1:44" s="334" customFormat="1" x14ac:dyDescent="0.25">
      <c r="A332" s="332"/>
      <c r="B332" s="332"/>
      <c r="C332" s="450" t="s">
        <v>682</v>
      </c>
      <c r="D332" s="450"/>
      <c r="E332" s="450"/>
      <c r="F332" s="450"/>
      <c r="G332" s="450"/>
      <c r="H332" s="477" t="str">
        <f>IF(C332="","",VLOOKUP(C332,HILTI!$A$1:$D$41,2,FALSE))</f>
        <v>Hilti HIT-HY 200</v>
      </c>
      <c r="I332" s="477"/>
      <c r="J332" s="477"/>
      <c r="K332" s="477"/>
      <c r="L332" s="477"/>
      <c r="M332" s="477"/>
      <c r="N332" s="477"/>
      <c r="O332" s="477"/>
      <c r="P332" s="477"/>
      <c r="Q332" s="477"/>
      <c r="R332" s="477"/>
      <c r="S332" s="477"/>
      <c r="T332" s="211"/>
      <c r="U332" s="211"/>
      <c r="V332" s="41"/>
      <c r="W332" s="222"/>
      <c r="X332" s="68"/>
      <c r="Y332" s="68"/>
      <c r="AC332" s="325"/>
      <c r="AD332" s="69"/>
      <c r="AE332" s="325"/>
      <c r="AF332" s="69"/>
      <c r="AG332" s="325"/>
      <c r="AH332" s="69"/>
      <c r="AI332" s="325"/>
      <c r="AJ332" s="69"/>
      <c r="AK332" s="325"/>
      <c r="AM332" s="67"/>
      <c r="AN332" s="69"/>
      <c r="AO332" s="325"/>
      <c r="AR332" s="325"/>
    </row>
    <row r="333" spans="1:44" s="334" customFormat="1" x14ac:dyDescent="0.25">
      <c r="A333" s="332"/>
      <c r="B333" s="332"/>
      <c r="C333" s="450" t="s">
        <v>683</v>
      </c>
      <c r="D333" s="450"/>
      <c r="E333" s="450"/>
      <c r="F333" s="450"/>
      <c r="G333" s="450"/>
      <c r="H333" s="477" t="str">
        <f>IF(C333="","",VLOOKUP(C333,HILTI!$A$1:$D$41,2,FALSE))</f>
        <v>balení 330 ml</v>
      </c>
      <c r="I333" s="477"/>
      <c r="J333" s="477"/>
      <c r="K333" s="477"/>
      <c r="L333" s="477"/>
      <c r="M333" s="477"/>
      <c r="N333" s="477"/>
      <c r="O333" s="477"/>
      <c r="P333" s="477"/>
      <c r="Q333" s="477"/>
      <c r="R333" s="477"/>
      <c r="S333" s="477"/>
      <c r="T333" s="327"/>
      <c r="U333" s="327"/>
      <c r="V333" s="41"/>
      <c r="W333" s="222"/>
      <c r="X333" s="68"/>
      <c r="Y333" s="68"/>
      <c r="AC333" s="325"/>
      <c r="AD333" s="69"/>
      <c r="AE333" s="325"/>
      <c r="AF333" s="69"/>
      <c r="AG333" s="325"/>
      <c r="AH333" s="69"/>
      <c r="AI333" s="325"/>
      <c r="AJ333" s="69"/>
      <c r="AK333" s="325"/>
      <c r="AM333" s="67"/>
      <c r="AN333" s="69"/>
      <c r="AO333" s="325"/>
      <c r="AR333" s="325"/>
    </row>
    <row r="334" spans="1:44" s="334" customFormat="1" x14ac:dyDescent="0.25">
      <c r="A334" s="332"/>
      <c r="B334" s="332"/>
      <c r="C334" s="332"/>
      <c r="D334" s="332"/>
      <c r="E334" s="332"/>
      <c r="F334" s="332"/>
      <c r="G334" s="332"/>
      <c r="H334" s="331"/>
      <c r="I334" s="331"/>
      <c r="J334" s="331"/>
      <c r="K334" s="331"/>
      <c r="L334" s="331"/>
      <c r="M334" s="331"/>
      <c r="N334" s="331"/>
      <c r="O334" s="331"/>
      <c r="P334" s="331"/>
      <c r="Q334" s="327"/>
      <c r="R334" s="327"/>
      <c r="S334" s="327"/>
      <c r="T334" s="327"/>
      <c r="U334" s="327"/>
      <c r="V334" s="41"/>
      <c r="W334" s="222"/>
      <c r="X334" s="68"/>
      <c r="Y334" s="68"/>
      <c r="AC334" s="325"/>
      <c r="AD334" s="69"/>
      <c r="AE334" s="325"/>
      <c r="AF334" s="69"/>
      <c r="AG334" s="325"/>
      <c r="AH334" s="69"/>
      <c r="AI334" s="325"/>
      <c r="AJ334" s="69"/>
      <c r="AK334" s="325"/>
      <c r="AM334" s="67"/>
      <c r="AN334" s="69"/>
      <c r="AO334" s="325"/>
      <c r="AR334" s="325"/>
    </row>
    <row r="335" spans="1:44" s="334" customFormat="1" x14ac:dyDescent="0.25">
      <c r="A335" s="450">
        <v>56</v>
      </c>
      <c r="B335" s="450"/>
      <c r="C335" s="450" t="s">
        <v>684</v>
      </c>
      <c r="D335" s="450"/>
      <c r="E335" s="450"/>
      <c r="F335" s="450"/>
      <c r="G335" s="450"/>
      <c r="H335" s="477" t="str">
        <f>IF(C335="","",VLOOKUP(C335,HILTI!$A$1:$D$42,2,FALSE))</f>
        <v>Montáž kotev HILTI</v>
      </c>
      <c r="I335" s="477"/>
      <c r="J335" s="477"/>
      <c r="K335" s="477"/>
      <c r="L335" s="477"/>
      <c r="M335" s="477"/>
      <c r="N335" s="477"/>
      <c r="O335" s="477"/>
      <c r="P335" s="477"/>
      <c r="Q335" s="477"/>
      <c r="R335" s="477"/>
      <c r="S335" s="477"/>
      <c r="T335" s="450" t="str">
        <f>IF(C335="","",VLOOKUP(C335,HILTI!$A$1:$D$42,3,FALSE))</f>
        <v>ks</v>
      </c>
      <c r="U335" s="450"/>
      <c r="V335" s="41">
        <f>V329</f>
        <v>6</v>
      </c>
      <c r="W335" s="41">
        <v>0</v>
      </c>
      <c r="X335" s="68"/>
      <c r="Y335" s="68">
        <f>V335*W335</f>
        <v>0</v>
      </c>
      <c r="AC335" s="325"/>
      <c r="AD335" s="69"/>
      <c r="AE335" s="325"/>
      <c r="AF335" s="69"/>
      <c r="AG335" s="325"/>
      <c r="AH335" s="69"/>
      <c r="AI335" s="325"/>
      <c r="AJ335" s="69"/>
      <c r="AK335" s="325"/>
      <c r="AM335" s="67"/>
      <c r="AN335" s="69"/>
      <c r="AO335" s="325"/>
      <c r="AR335" s="325"/>
    </row>
    <row r="336" spans="1:44" s="334" customFormat="1" x14ac:dyDescent="0.25">
      <c r="H336" s="327"/>
      <c r="I336" s="327"/>
      <c r="J336" s="327"/>
      <c r="K336" s="327"/>
      <c r="L336" s="327"/>
      <c r="M336" s="327"/>
      <c r="N336" s="327"/>
      <c r="O336" s="327"/>
      <c r="P336" s="327"/>
      <c r="Q336" s="327"/>
      <c r="R336" s="327"/>
      <c r="S336" s="327"/>
      <c r="X336" s="68"/>
      <c r="Y336" s="68"/>
    </row>
    <row r="337" spans="1:44" s="334" customFormat="1" x14ac:dyDescent="0.25">
      <c r="A337" s="437">
        <v>57</v>
      </c>
      <c r="B337" s="437"/>
      <c r="C337" s="548" t="s">
        <v>561</v>
      </c>
      <c r="D337" s="549"/>
      <c r="E337" s="549"/>
      <c r="F337" s="549"/>
      <c r="G337" s="549"/>
      <c r="H337" s="469" t="s">
        <v>2081</v>
      </c>
      <c r="I337" s="469"/>
      <c r="J337" s="469"/>
      <c r="K337" s="469"/>
      <c r="L337" s="469"/>
      <c r="M337" s="469"/>
      <c r="N337" s="469"/>
      <c r="O337" s="469"/>
      <c r="P337" s="469"/>
      <c r="Q337" s="469"/>
      <c r="R337" s="469"/>
      <c r="S337" s="469"/>
      <c r="T337" s="437" t="str">
        <f>IF(C337="","",VLOOKUP(C337,ÚRS!$A$5:$D$1478,3,FALSE))</f>
        <v>m</v>
      </c>
      <c r="U337" s="437"/>
      <c r="V337" s="335">
        <v>7.665</v>
      </c>
      <c r="W337" s="217">
        <v>0</v>
      </c>
      <c r="X337" s="68"/>
      <c r="Y337" s="68">
        <f>V337*W337</f>
        <v>0</v>
      </c>
      <c r="AC337" s="325"/>
      <c r="AD337" s="69"/>
      <c r="AE337" s="325"/>
      <c r="AF337" s="69"/>
      <c r="AG337" s="325"/>
      <c r="AH337" s="69"/>
      <c r="AI337" s="325"/>
      <c r="AJ337" s="69"/>
      <c r="AK337" s="325"/>
      <c r="AM337" s="67"/>
      <c r="AN337" s="69"/>
      <c r="AO337" s="325"/>
      <c r="AR337" s="325"/>
    </row>
    <row r="338" spans="1:44" s="334" customFormat="1" x14ac:dyDescent="0.25">
      <c r="H338" s="327"/>
      <c r="I338" s="327"/>
      <c r="J338" s="327"/>
      <c r="K338" s="327"/>
      <c r="L338" s="327"/>
      <c r="M338" s="327"/>
      <c r="N338" s="327"/>
      <c r="O338" s="327"/>
      <c r="P338" s="327"/>
      <c r="Q338" s="327"/>
      <c r="R338" s="327"/>
      <c r="S338" s="327"/>
      <c r="X338" s="68"/>
      <c r="Y338" s="68"/>
    </row>
    <row r="339" spans="1:44" s="334" customFormat="1" x14ac:dyDescent="0.25">
      <c r="A339" s="437">
        <v>58</v>
      </c>
      <c r="B339" s="437"/>
      <c r="C339" s="548" t="s">
        <v>571</v>
      </c>
      <c r="D339" s="549"/>
      <c r="E339" s="549"/>
      <c r="F339" s="549"/>
      <c r="G339" s="549"/>
      <c r="H339" s="469" t="s">
        <v>2082</v>
      </c>
      <c r="I339" s="469"/>
      <c r="J339" s="469"/>
      <c r="K339" s="469"/>
      <c r="L339" s="469"/>
      <c r="M339" s="469"/>
      <c r="N339" s="469"/>
      <c r="O339" s="469"/>
      <c r="P339" s="469"/>
      <c r="Q339" s="469"/>
      <c r="R339" s="469"/>
      <c r="S339" s="469"/>
      <c r="T339" s="437" t="str">
        <f>IF(C339="","",VLOOKUP(C339,ÚRS!$A$5:$D$1478,3,FALSE))</f>
        <v>m</v>
      </c>
      <c r="U339" s="437"/>
      <c r="V339" s="335">
        <v>5.0199999999999996</v>
      </c>
      <c r="W339" s="217">
        <v>0</v>
      </c>
      <c r="X339" s="68"/>
      <c r="Y339" s="68">
        <f>V339*W339</f>
        <v>0</v>
      </c>
      <c r="AC339" s="325"/>
      <c r="AD339" s="69"/>
      <c r="AE339" s="325"/>
      <c r="AF339" s="69"/>
      <c r="AG339" s="325"/>
      <c r="AH339" s="69"/>
      <c r="AI339" s="325"/>
      <c r="AJ339" s="69"/>
      <c r="AK339" s="325"/>
      <c r="AM339" s="67"/>
      <c r="AN339" s="69"/>
      <c r="AO339" s="325"/>
      <c r="AR339" s="325"/>
    </row>
    <row r="340" spans="1:44" s="334" customFormat="1" x14ac:dyDescent="0.25">
      <c r="H340" s="477" t="s">
        <v>2083</v>
      </c>
      <c r="I340" s="477"/>
      <c r="J340" s="477"/>
      <c r="K340" s="477"/>
      <c r="L340" s="477"/>
      <c r="M340" s="477"/>
      <c r="N340" s="477"/>
      <c r="O340" s="477"/>
      <c r="P340" s="477"/>
      <c r="Q340" s="477"/>
      <c r="R340" s="477"/>
      <c r="S340" s="477"/>
      <c r="X340" s="68"/>
      <c r="Y340" s="68"/>
    </row>
    <row r="341" spans="1:44" s="334" customFormat="1" x14ac:dyDescent="0.25">
      <c r="H341" s="327"/>
      <c r="I341" s="327"/>
      <c r="J341" s="327"/>
      <c r="K341" s="327"/>
      <c r="L341" s="327"/>
      <c r="M341" s="327"/>
      <c r="N341" s="327"/>
      <c r="O341" s="327"/>
      <c r="P341" s="327"/>
      <c r="Q341" s="327"/>
      <c r="R341" s="327"/>
      <c r="S341" s="327"/>
      <c r="X341" s="68"/>
      <c r="Y341" s="68"/>
    </row>
    <row r="342" spans="1:44" s="334" customFormat="1" x14ac:dyDescent="0.25">
      <c r="A342" s="332"/>
      <c r="B342" s="332"/>
      <c r="C342" s="332"/>
      <c r="D342" s="332"/>
      <c r="E342" s="332"/>
      <c r="F342" s="332"/>
      <c r="G342" s="332"/>
      <c r="H342" s="333"/>
      <c r="I342" s="333"/>
      <c r="J342" s="333"/>
      <c r="K342" s="333"/>
      <c r="L342" s="333"/>
      <c r="M342" s="333"/>
      <c r="N342" s="333"/>
      <c r="O342" s="333"/>
      <c r="P342" s="333"/>
      <c r="Q342" s="333"/>
      <c r="R342" s="333"/>
      <c r="S342" s="333"/>
      <c r="T342" s="333"/>
      <c r="U342" s="333"/>
      <c r="V342" s="333"/>
      <c r="W342" s="72"/>
      <c r="X342" s="72"/>
      <c r="Y342" s="72"/>
      <c r="Z342" s="333"/>
      <c r="AA342" s="333"/>
      <c r="AC342" s="325"/>
      <c r="AD342" s="69"/>
      <c r="AE342" s="325"/>
      <c r="AF342" s="69"/>
      <c r="AG342" s="325"/>
      <c r="AH342" s="69"/>
      <c r="AI342" s="325"/>
      <c r="AJ342" s="69"/>
      <c r="AK342" s="325"/>
      <c r="AM342" s="67"/>
      <c r="AN342" s="69"/>
      <c r="AR342" s="325"/>
    </row>
    <row r="343" spans="1:44" s="334" customFormat="1" x14ac:dyDescent="0.25">
      <c r="H343" s="467" t="s">
        <v>183</v>
      </c>
      <c r="I343" s="467"/>
      <c r="J343" s="467"/>
      <c r="K343" s="467"/>
      <c r="L343" s="467"/>
      <c r="M343" s="467"/>
      <c r="N343" s="467"/>
      <c r="O343" s="467"/>
      <c r="P343" s="467"/>
      <c r="W343" s="68"/>
      <c r="X343" s="338">
        <f>SUM(X304:X342)</f>
        <v>0</v>
      </c>
      <c r="Y343" s="338">
        <f>SUM(Y304:Y342)</f>
        <v>0</v>
      </c>
      <c r="Z343" s="352"/>
      <c r="AA343" s="352">
        <f>SUM(AA304:AA342)</f>
        <v>1.069995</v>
      </c>
      <c r="AC343" s="325"/>
      <c r="AD343" s="69"/>
      <c r="AE343" s="325"/>
      <c r="AF343" s="69"/>
      <c r="AG343" s="325"/>
      <c r="AH343" s="69"/>
      <c r="AI343" s="325"/>
      <c r="AJ343" s="69"/>
      <c r="AK343" s="325"/>
      <c r="AM343" s="67"/>
      <c r="AN343" s="69"/>
      <c r="AR343" s="325"/>
    </row>
    <row r="344" spans="1:44" s="334" customFormat="1" x14ac:dyDescent="0.25">
      <c r="W344" s="68"/>
      <c r="X344" s="68"/>
      <c r="Y344" s="68"/>
    </row>
    <row r="345" spans="1:44" s="334" customFormat="1" ht="15.75" thickBot="1" x14ac:dyDescent="0.3">
      <c r="A345" s="525" t="s">
        <v>38</v>
      </c>
      <c r="B345" s="525"/>
      <c r="C345" s="525"/>
      <c r="D345" s="525"/>
      <c r="E345" s="525"/>
      <c r="F345" s="525"/>
      <c r="G345" s="525"/>
      <c r="H345" s="525"/>
      <c r="I345" s="525"/>
      <c r="J345" s="525"/>
      <c r="K345" s="525"/>
      <c r="L345" s="525"/>
      <c r="M345" s="525"/>
      <c r="N345" s="525"/>
      <c r="O345" s="525"/>
      <c r="P345" s="525"/>
      <c r="Q345" s="525"/>
      <c r="R345" s="525"/>
      <c r="S345" s="525"/>
      <c r="T345" s="525"/>
      <c r="Z345" s="326" t="s">
        <v>41</v>
      </c>
      <c r="AA345" s="326">
        <f>AA296+1</f>
        <v>9</v>
      </c>
    </row>
    <row r="346" spans="1:44" s="334" customFormat="1" x14ac:dyDescent="0.25">
      <c r="A346" s="528" t="s">
        <v>39</v>
      </c>
      <c r="B346" s="506"/>
      <c r="C346" s="506"/>
      <c r="D346" s="506"/>
      <c r="E346" s="506"/>
      <c r="F346" s="506"/>
      <c r="G346" s="507"/>
      <c r="H346" s="484" t="s">
        <v>1972</v>
      </c>
      <c r="I346" s="447"/>
      <c r="J346" s="447"/>
      <c r="K346" s="447"/>
      <c r="L346" s="447"/>
      <c r="M346" s="447"/>
      <c r="N346" s="447"/>
      <c r="O346" s="447"/>
      <c r="P346" s="447"/>
      <c r="Q346" s="447"/>
      <c r="R346" s="447"/>
      <c r="S346" s="447"/>
      <c r="T346" s="447"/>
      <c r="U346" s="447"/>
      <c r="V346" s="447"/>
      <c r="W346" s="447"/>
      <c r="X346" s="485"/>
      <c r="Y346" s="328" t="s">
        <v>48</v>
      </c>
      <c r="Z346" s="452"/>
      <c r="AA346" s="454"/>
    </row>
    <row r="347" spans="1:44" s="334" customFormat="1" x14ac:dyDescent="0.25">
      <c r="A347" s="538"/>
      <c r="B347" s="518"/>
      <c r="C347" s="518"/>
      <c r="D347" s="518"/>
      <c r="E347" s="518"/>
      <c r="F347" s="518"/>
      <c r="G347" s="519"/>
      <c r="H347" s="486" t="s">
        <v>1973</v>
      </c>
      <c r="I347" s="487"/>
      <c r="J347" s="487"/>
      <c r="K347" s="487"/>
      <c r="L347" s="487"/>
      <c r="M347" s="487"/>
      <c r="N347" s="487"/>
      <c r="O347" s="487"/>
      <c r="P347" s="487"/>
      <c r="Q347" s="487"/>
      <c r="R347" s="487"/>
      <c r="S347" s="487"/>
      <c r="T347" s="487"/>
      <c r="U347" s="487"/>
      <c r="V347" s="487"/>
      <c r="W347" s="487"/>
      <c r="X347" s="488"/>
      <c r="Y347" s="24" t="s">
        <v>42</v>
      </c>
      <c r="Z347" s="526" t="s">
        <v>1980</v>
      </c>
      <c r="AA347" s="527"/>
    </row>
    <row r="348" spans="1:44" s="334" customFormat="1" x14ac:dyDescent="0.25">
      <c r="A348" s="514" t="s">
        <v>40</v>
      </c>
      <c r="B348" s="515"/>
      <c r="C348" s="515"/>
      <c r="D348" s="515"/>
      <c r="E348" s="515"/>
      <c r="F348" s="515"/>
      <c r="G348" s="516"/>
      <c r="H348" s="489" t="s">
        <v>1974</v>
      </c>
      <c r="I348" s="490"/>
      <c r="J348" s="490"/>
      <c r="K348" s="490"/>
      <c r="L348" s="490"/>
      <c r="M348" s="490"/>
      <c r="N348" s="490"/>
      <c r="O348" s="490"/>
      <c r="P348" s="490"/>
      <c r="Q348" s="490"/>
      <c r="R348" s="490"/>
      <c r="S348" s="490"/>
      <c r="T348" s="490"/>
      <c r="U348" s="490"/>
      <c r="V348" s="490"/>
      <c r="W348" s="490"/>
      <c r="X348" s="491"/>
      <c r="Y348" s="25" t="s">
        <v>49</v>
      </c>
      <c r="Z348" s="482"/>
      <c r="AA348" s="483"/>
    </row>
    <row r="349" spans="1:44" s="334" customFormat="1" ht="15.75" thickBot="1" x14ac:dyDescent="0.3">
      <c r="A349" s="435"/>
      <c r="B349" s="424"/>
      <c r="C349" s="424"/>
      <c r="D349" s="424"/>
      <c r="E349" s="424"/>
      <c r="F349" s="424"/>
      <c r="G349" s="432"/>
      <c r="H349" s="496" t="s">
        <v>1975</v>
      </c>
      <c r="I349" s="497"/>
      <c r="J349" s="497"/>
      <c r="K349" s="497"/>
      <c r="L349" s="497"/>
      <c r="M349" s="497"/>
      <c r="N349" s="497"/>
      <c r="O349" s="497"/>
      <c r="P349" s="497"/>
      <c r="Q349" s="497"/>
      <c r="R349" s="497"/>
      <c r="S349" s="497"/>
      <c r="T349" s="497"/>
      <c r="U349" s="497"/>
      <c r="V349" s="497"/>
      <c r="W349" s="497"/>
      <c r="X349" s="498"/>
      <c r="Y349" s="96" t="s">
        <v>42</v>
      </c>
      <c r="Z349" s="480" t="s">
        <v>1981</v>
      </c>
      <c r="AA349" s="481"/>
    </row>
    <row r="350" spans="1:44" s="334" customFormat="1" x14ac:dyDescent="0.25">
      <c r="A350" s="499" t="s">
        <v>42</v>
      </c>
      <c r="B350" s="502" t="s">
        <v>43</v>
      </c>
      <c r="C350" s="505" t="s">
        <v>42</v>
      </c>
      <c r="D350" s="506"/>
      <c r="E350" s="506"/>
      <c r="F350" s="506"/>
      <c r="G350" s="507"/>
      <c r="H350" s="484"/>
      <c r="I350" s="447"/>
      <c r="J350" s="447"/>
      <c r="K350" s="447"/>
      <c r="L350" s="447"/>
      <c r="M350" s="447"/>
      <c r="N350" s="447"/>
      <c r="O350" s="447"/>
      <c r="P350" s="447"/>
      <c r="Q350" s="447"/>
      <c r="R350" s="447"/>
      <c r="S350" s="485"/>
      <c r="T350" s="508" t="s">
        <v>50</v>
      </c>
      <c r="U350" s="511" t="s">
        <v>51</v>
      </c>
      <c r="V350" s="529" t="s">
        <v>52</v>
      </c>
      <c r="W350" s="532" t="s">
        <v>53</v>
      </c>
      <c r="X350" s="534" t="s">
        <v>55</v>
      </c>
      <c r="Y350" s="535"/>
      <c r="Z350" s="492" t="s">
        <v>45</v>
      </c>
      <c r="AA350" s="493"/>
    </row>
    <row r="351" spans="1:44" s="334" customFormat="1" ht="15.75" x14ac:dyDescent="0.25">
      <c r="A351" s="500"/>
      <c r="B351" s="503"/>
      <c r="C351" s="540" t="s">
        <v>44</v>
      </c>
      <c r="D351" s="541"/>
      <c r="E351" s="541"/>
      <c r="F351" s="541"/>
      <c r="G351" s="542"/>
      <c r="H351" s="536" t="s">
        <v>59</v>
      </c>
      <c r="I351" s="450"/>
      <c r="J351" s="450"/>
      <c r="K351" s="450"/>
      <c r="L351" s="450"/>
      <c r="M351" s="450"/>
      <c r="N351" s="450"/>
      <c r="O351" s="450"/>
      <c r="P351" s="450"/>
      <c r="Q351" s="450"/>
      <c r="R351" s="450"/>
      <c r="S351" s="537"/>
      <c r="T351" s="509"/>
      <c r="U351" s="512"/>
      <c r="V351" s="530"/>
      <c r="W351" s="533"/>
      <c r="X351" s="521" t="s">
        <v>56</v>
      </c>
      <c r="Y351" s="522"/>
      <c r="Z351" s="494"/>
      <c r="AA351" s="495"/>
      <c r="AB351" s="479" t="s">
        <v>54</v>
      </c>
      <c r="AC351" s="437"/>
      <c r="AD351" s="437"/>
      <c r="AE351" s="437"/>
      <c r="AF351" s="437"/>
      <c r="AG351" s="437"/>
      <c r="AH351" s="437"/>
      <c r="AI351" s="437"/>
      <c r="AJ351" s="437"/>
      <c r="AK351" s="437"/>
      <c r="AQ351" s="437" t="s">
        <v>184</v>
      </c>
      <c r="AR351" s="437"/>
    </row>
    <row r="352" spans="1:44" s="334" customFormat="1" x14ac:dyDescent="0.25">
      <c r="A352" s="501"/>
      <c r="B352" s="504"/>
      <c r="C352" s="517" t="s">
        <v>43</v>
      </c>
      <c r="D352" s="518"/>
      <c r="E352" s="518"/>
      <c r="F352" s="518"/>
      <c r="G352" s="519"/>
      <c r="H352" s="455"/>
      <c r="I352" s="456"/>
      <c r="J352" s="456"/>
      <c r="K352" s="456"/>
      <c r="L352" s="456"/>
      <c r="M352" s="456"/>
      <c r="N352" s="456"/>
      <c r="O352" s="456"/>
      <c r="P352" s="456"/>
      <c r="Q352" s="456"/>
      <c r="R352" s="456"/>
      <c r="S352" s="520"/>
      <c r="T352" s="510"/>
      <c r="U352" s="513"/>
      <c r="V352" s="531"/>
      <c r="W352" s="26" t="s">
        <v>54</v>
      </c>
      <c r="X352" s="26" t="s">
        <v>57</v>
      </c>
      <c r="Y352" s="27" t="s">
        <v>58</v>
      </c>
      <c r="Z352" s="26" t="s">
        <v>46</v>
      </c>
      <c r="AA352" s="28" t="s">
        <v>47</v>
      </c>
      <c r="AB352" s="536" t="s">
        <v>82</v>
      </c>
      <c r="AC352" s="450"/>
      <c r="AD352" s="437" t="s">
        <v>127</v>
      </c>
      <c r="AE352" s="437"/>
      <c r="AF352" s="437" t="s">
        <v>128</v>
      </c>
      <c r="AG352" s="437"/>
      <c r="AH352" s="437" t="s">
        <v>129</v>
      </c>
      <c r="AI352" s="437"/>
      <c r="AJ352" s="437" t="s">
        <v>130</v>
      </c>
      <c r="AK352" s="437"/>
      <c r="AL352" s="437" t="s">
        <v>126</v>
      </c>
      <c r="AM352" s="437"/>
      <c r="AN352" s="437"/>
      <c r="AO352" s="437"/>
      <c r="AQ352" s="326" t="s">
        <v>182</v>
      </c>
      <c r="AR352" s="326" t="s">
        <v>30</v>
      </c>
    </row>
    <row r="353" spans="1:44" s="334" customFormat="1" x14ac:dyDescent="0.25">
      <c r="C353" s="103"/>
      <c r="D353" s="103"/>
      <c r="E353" s="103"/>
      <c r="F353" s="103"/>
      <c r="G353" s="103"/>
      <c r="H353" s="544" t="s">
        <v>185</v>
      </c>
      <c r="I353" s="544"/>
      <c r="J353" s="544"/>
      <c r="K353" s="544"/>
      <c r="L353" s="544"/>
      <c r="M353" s="544"/>
      <c r="N353" s="544"/>
      <c r="O353" s="544"/>
      <c r="P353" s="544"/>
      <c r="Q353" s="544"/>
      <c r="R353" s="544"/>
      <c r="S353" s="544"/>
      <c r="T353" s="467">
        <f>AA296</f>
        <v>8</v>
      </c>
      <c r="U353" s="467"/>
      <c r="X353" s="338">
        <f>X343</f>
        <v>0</v>
      </c>
      <c r="Y353" s="68">
        <f>Y343</f>
        <v>0</v>
      </c>
      <c r="AA353" s="334">
        <f>AA343</f>
        <v>1.069995</v>
      </c>
    </row>
    <row r="354" spans="1:44" s="334" customFormat="1" x14ac:dyDescent="0.25">
      <c r="H354" s="327"/>
      <c r="I354" s="327"/>
      <c r="J354" s="327"/>
      <c r="K354" s="327"/>
      <c r="L354" s="327"/>
      <c r="M354" s="327"/>
      <c r="N354" s="327"/>
      <c r="O354" s="327"/>
      <c r="P354" s="327"/>
      <c r="Q354" s="327"/>
      <c r="R354" s="327"/>
      <c r="S354" s="327"/>
      <c r="X354" s="68"/>
      <c r="Y354" s="68"/>
    </row>
    <row r="355" spans="1:44" s="334" customFormat="1" x14ac:dyDescent="0.25">
      <c r="A355" s="437">
        <v>59</v>
      </c>
      <c r="B355" s="437"/>
      <c r="C355" s="548" t="s">
        <v>1225</v>
      </c>
      <c r="D355" s="549"/>
      <c r="E355" s="549"/>
      <c r="F355" s="549"/>
      <c r="G355" s="549"/>
      <c r="H355" s="469" t="s">
        <v>2084</v>
      </c>
      <c r="I355" s="469"/>
      <c r="J355" s="469"/>
      <c r="K355" s="469"/>
      <c r="L355" s="469"/>
      <c r="M355" s="469"/>
      <c r="N355" s="469"/>
      <c r="O355" s="469"/>
      <c r="P355" s="469"/>
      <c r="Q355" s="469"/>
      <c r="R355" s="469"/>
      <c r="S355" s="469"/>
      <c r="T355" s="437" t="str">
        <f>IF(C355="","",VLOOKUP(C355,ÚRS!$A$5:$D$1478,3,FALSE))</f>
        <v>m</v>
      </c>
      <c r="U355" s="437"/>
      <c r="V355" s="335">
        <v>1.85</v>
      </c>
      <c r="W355" s="217">
        <v>0</v>
      </c>
      <c r="X355" s="68"/>
      <c r="Y355" s="68">
        <f>V355*W355</f>
        <v>0</v>
      </c>
      <c r="AC355" s="325"/>
      <c r="AD355" s="69"/>
      <c r="AE355" s="325"/>
      <c r="AF355" s="69"/>
      <c r="AG355" s="325"/>
      <c r="AH355" s="69"/>
      <c r="AI355" s="325"/>
      <c r="AJ355" s="69"/>
      <c r="AK355" s="325"/>
      <c r="AM355" s="67"/>
      <c r="AN355" s="69"/>
      <c r="AO355" s="325"/>
      <c r="AR355" s="325"/>
    </row>
    <row r="356" spans="1:44" s="334" customFormat="1" x14ac:dyDescent="0.25">
      <c r="H356" s="477" t="s">
        <v>2085</v>
      </c>
      <c r="I356" s="477"/>
      <c r="J356" s="477"/>
      <c r="K356" s="477"/>
      <c r="L356" s="477"/>
      <c r="M356" s="477"/>
      <c r="N356" s="477"/>
      <c r="O356" s="477"/>
      <c r="P356" s="477"/>
      <c r="Q356" s="477"/>
      <c r="R356" s="477"/>
      <c r="S356" s="477"/>
      <c r="X356" s="68"/>
      <c r="Y356" s="68"/>
    </row>
    <row r="357" spans="1:44" s="334" customFormat="1" x14ac:dyDescent="0.25">
      <c r="H357" s="327"/>
      <c r="I357" s="327"/>
      <c r="J357" s="327"/>
      <c r="K357" s="327"/>
      <c r="L357" s="327"/>
      <c r="M357" s="327"/>
      <c r="N357" s="327"/>
      <c r="O357" s="327"/>
      <c r="P357" s="327"/>
      <c r="Q357" s="327"/>
      <c r="R357" s="327"/>
      <c r="S357" s="327"/>
      <c r="X357" s="68"/>
      <c r="Y357" s="68"/>
    </row>
    <row r="358" spans="1:44" s="334" customFormat="1" x14ac:dyDescent="0.25">
      <c r="A358" s="556">
        <v>60</v>
      </c>
      <c r="B358" s="556"/>
      <c r="C358" s="437"/>
      <c r="D358" s="437"/>
      <c r="E358" s="437"/>
      <c r="F358" s="437"/>
      <c r="G358" s="437"/>
      <c r="H358" s="469" t="s">
        <v>2086</v>
      </c>
      <c r="I358" s="469"/>
      <c r="J358" s="469"/>
      <c r="K358" s="469"/>
      <c r="L358" s="469"/>
      <c r="M358" s="469"/>
      <c r="N358" s="469"/>
      <c r="O358" s="469"/>
      <c r="P358" s="469"/>
      <c r="Q358" s="469"/>
      <c r="R358" s="469"/>
      <c r="S358" s="469"/>
      <c r="T358" s="437" t="s">
        <v>81</v>
      </c>
      <c r="U358" s="437"/>
      <c r="V358" s="334">
        <v>2</v>
      </c>
      <c r="W358" s="349">
        <v>0</v>
      </c>
      <c r="X358" s="68">
        <f>V358*W358</f>
        <v>0</v>
      </c>
      <c r="Y358" s="68"/>
    </row>
    <row r="359" spans="1:44" s="334" customFormat="1" x14ac:dyDescent="0.25">
      <c r="A359" s="350"/>
      <c r="B359" s="350"/>
      <c r="H359" s="330"/>
      <c r="I359" s="330"/>
      <c r="J359" s="330"/>
      <c r="K359" s="330"/>
      <c r="L359" s="330"/>
      <c r="M359" s="330"/>
      <c r="N359" s="330"/>
      <c r="O359" s="330"/>
      <c r="P359" s="330"/>
      <c r="Q359" s="330"/>
      <c r="R359" s="330"/>
      <c r="S359" s="330"/>
      <c r="T359" s="1"/>
      <c r="U359" s="1"/>
      <c r="W359" s="349"/>
      <c r="X359" s="68"/>
      <c r="Y359" s="68"/>
    </row>
    <row r="360" spans="1:44" s="334" customFormat="1" x14ac:dyDescent="0.25">
      <c r="A360" s="556">
        <v>61</v>
      </c>
      <c r="B360" s="556"/>
      <c r="C360" s="437"/>
      <c r="D360" s="437"/>
      <c r="E360" s="437"/>
      <c r="F360" s="437"/>
      <c r="G360" s="437"/>
      <c r="H360" s="469" t="s">
        <v>2087</v>
      </c>
      <c r="I360" s="469"/>
      <c r="J360" s="469"/>
      <c r="K360" s="469"/>
      <c r="L360" s="469"/>
      <c r="M360" s="469"/>
      <c r="N360" s="469"/>
      <c r="O360" s="469"/>
      <c r="P360" s="469"/>
      <c r="Q360" s="469"/>
      <c r="R360" s="469"/>
      <c r="S360" s="469"/>
      <c r="T360" s="437" t="s">
        <v>81</v>
      </c>
      <c r="U360" s="437"/>
      <c r="V360" s="334">
        <v>2</v>
      </c>
      <c r="W360" s="349">
        <v>0</v>
      </c>
      <c r="X360" s="68">
        <f>V360*W360</f>
        <v>0</v>
      </c>
      <c r="Y360" s="68"/>
    </row>
    <row r="361" spans="1:44" s="334" customFormat="1" x14ac:dyDescent="0.25">
      <c r="A361" s="350"/>
      <c r="B361" s="350"/>
      <c r="H361" s="330"/>
      <c r="I361" s="330"/>
      <c r="J361" s="330"/>
      <c r="K361" s="330"/>
      <c r="L361" s="330"/>
      <c r="M361" s="330"/>
      <c r="N361" s="330"/>
      <c r="O361" s="330"/>
      <c r="P361" s="330"/>
      <c r="Q361" s="330"/>
      <c r="R361" s="330"/>
      <c r="S361" s="330"/>
      <c r="T361" s="1"/>
      <c r="U361" s="1"/>
      <c r="W361" s="349"/>
      <c r="X361" s="68"/>
      <c r="Y361" s="68"/>
    </row>
    <row r="362" spans="1:44" s="334" customFormat="1" x14ac:dyDescent="0.25">
      <c r="A362" s="558">
        <v>62</v>
      </c>
      <c r="B362" s="558"/>
      <c r="C362" s="456"/>
      <c r="D362" s="456"/>
      <c r="E362" s="456"/>
      <c r="F362" s="456"/>
      <c r="G362" s="456"/>
      <c r="H362" s="545" t="s">
        <v>2088</v>
      </c>
      <c r="I362" s="545"/>
      <c r="J362" s="545"/>
      <c r="K362" s="545"/>
      <c r="L362" s="545"/>
      <c r="M362" s="545"/>
      <c r="N362" s="545"/>
      <c r="O362" s="545"/>
      <c r="P362" s="545"/>
      <c r="Q362" s="545"/>
      <c r="R362" s="545"/>
      <c r="S362" s="545"/>
      <c r="T362" s="456" t="s">
        <v>81</v>
      </c>
      <c r="U362" s="456"/>
      <c r="V362" s="333">
        <v>4</v>
      </c>
      <c r="W362" s="351">
        <v>0</v>
      </c>
      <c r="X362" s="72">
        <f>V362*W362</f>
        <v>0</v>
      </c>
      <c r="Y362" s="72"/>
      <c r="Z362" s="333"/>
      <c r="AA362" s="333"/>
    </row>
    <row r="363" spans="1:44" s="334" customFormat="1" x14ac:dyDescent="0.25">
      <c r="H363" s="327"/>
      <c r="I363" s="327"/>
      <c r="J363" s="327"/>
      <c r="K363" s="327"/>
      <c r="L363" s="327"/>
      <c r="M363" s="327"/>
      <c r="N363" s="327"/>
      <c r="O363" s="327"/>
      <c r="P363" s="327"/>
      <c r="Q363" s="327"/>
      <c r="R363" s="327"/>
      <c r="S363" s="327"/>
      <c r="X363" s="68"/>
      <c r="Y363" s="68"/>
    </row>
    <row r="364" spans="1:44" s="334" customFormat="1" x14ac:dyDescent="0.25">
      <c r="A364" s="437">
        <v>63</v>
      </c>
      <c r="B364" s="437"/>
      <c r="C364" s="523" t="s">
        <v>2071</v>
      </c>
      <c r="D364" s="523"/>
      <c r="E364" s="523"/>
      <c r="F364" s="523"/>
      <c r="G364" s="523"/>
      <c r="H364" s="539" t="s">
        <v>2072</v>
      </c>
      <c r="I364" s="539"/>
      <c r="J364" s="539"/>
      <c r="K364" s="539"/>
      <c r="L364" s="539"/>
      <c r="M364" s="539"/>
      <c r="N364" s="539"/>
      <c r="O364" s="539"/>
      <c r="P364" s="539"/>
      <c r="Q364" s="539"/>
      <c r="R364" s="539"/>
      <c r="S364" s="539"/>
      <c r="X364" s="68"/>
      <c r="Y364" s="68"/>
    </row>
    <row r="365" spans="1:44" s="334" customFormat="1" x14ac:dyDescent="0.25">
      <c r="A365" s="326"/>
      <c r="B365" s="326"/>
      <c r="C365" s="270"/>
      <c r="D365" s="270"/>
      <c r="E365" s="270"/>
      <c r="F365" s="270"/>
      <c r="G365" s="270"/>
      <c r="H365" s="539" t="s">
        <v>1643</v>
      </c>
      <c r="I365" s="539"/>
      <c r="J365" s="539"/>
      <c r="K365" s="539"/>
      <c r="L365" s="539"/>
      <c r="M365" s="539"/>
      <c r="N365" s="539"/>
      <c r="O365" s="539"/>
      <c r="P365" s="539"/>
      <c r="Q365" s="539"/>
      <c r="R365" s="539"/>
      <c r="S365" s="539"/>
      <c r="X365" s="68"/>
      <c r="Y365" s="68"/>
    </row>
    <row r="366" spans="1:44" s="334" customFormat="1" x14ac:dyDescent="0.25">
      <c r="A366" s="326"/>
      <c r="B366" s="326"/>
      <c r="C366" s="270"/>
      <c r="D366" s="270"/>
      <c r="E366" s="270"/>
      <c r="F366" s="270"/>
      <c r="G366" s="270"/>
      <c r="H366" s="539" t="s">
        <v>2073</v>
      </c>
      <c r="I366" s="539"/>
      <c r="J366" s="539"/>
      <c r="K366" s="539"/>
      <c r="L366" s="539"/>
      <c r="M366" s="539"/>
      <c r="N366" s="539"/>
      <c r="O366" s="539"/>
      <c r="P366" s="539"/>
      <c r="Q366" s="539"/>
      <c r="R366" s="539"/>
      <c r="S366" s="539"/>
      <c r="X366" s="68"/>
      <c r="Y366" s="68"/>
    </row>
    <row r="367" spans="1:44" s="334" customFormat="1" x14ac:dyDescent="0.25">
      <c r="A367" s="163"/>
      <c r="B367" s="163"/>
      <c r="C367" s="1"/>
      <c r="D367" s="1"/>
      <c r="E367" s="1"/>
      <c r="F367" s="1"/>
      <c r="G367" s="1"/>
      <c r="H367" s="557" t="s">
        <v>2074</v>
      </c>
      <c r="I367" s="557"/>
      <c r="J367" s="557"/>
      <c r="K367" s="557"/>
      <c r="L367" s="557"/>
      <c r="M367" s="557"/>
      <c r="N367" s="557"/>
      <c r="O367" s="557"/>
      <c r="P367" s="557"/>
      <c r="Q367" s="557"/>
      <c r="R367" s="557"/>
      <c r="S367" s="557"/>
      <c r="X367" s="68"/>
      <c r="Y367" s="68"/>
    </row>
    <row r="368" spans="1:44" s="334" customFormat="1" x14ac:dyDescent="0.25">
      <c r="H368" s="469" t="s">
        <v>2075</v>
      </c>
      <c r="I368" s="469"/>
      <c r="J368" s="469"/>
      <c r="K368" s="469"/>
      <c r="L368" s="469"/>
      <c r="M368" s="469"/>
      <c r="N368" s="469"/>
      <c r="O368" s="469"/>
      <c r="P368" s="469"/>
      <c r="Q368" s="469"/>
      <c r="R368" s="469"/>
      <c r="S368" s="469"/>
      <c r="T368" s="1"/>
      <c r="U368" s="1"/>
      <c r="W368" s="68"/>
      <c r="X368" s="68"/>
      <c r="Y368" s="68"/>
      <c r="AC368" s="324"/>
      <c r="AE368" s="324"/>
      <c r="AG368" s="324"/>
      <c r="AI368" s="324"/>
      <c r="AK368" s="324"/>
      <c r="AM368" s="32"/>
      <c r="AO368" s="83"/>
      <c r="AR368" s="102"/>
    </row>
    <row r="369" spans="1:44" s="334" customFormat="1" x14ac:dyDescent="0.25">
      <c r="H369" s="477" t="s">
        <v>2091</v>
      </c>
      <c r="I369" s="477"/>
      <c r="J369" s="477"/>
      <c r="K369" s="477"/>
      <c r="L369" s="477"/>
      <c r="M369" s="477"/>
      <c r="N369" s="477"/>
      <c r="O369" s="477"/>
      <c r="P369" s="477"/>
      <c r="Q369" s="477"/>
      <c r="R369" s="477"/>
      <c r="S369" s="477"/>
      <c r="T369" s="437" t="s">
        <v>81</v>
      </c>
      <c r="U369" s="437"/>
      <c r="V369" s="334">
        <v>2</v>
      </c>
      <c r="W369" s="68">
        <f>AM369</f>
        <v>0</v>
      </c>
      <c r="X369" s="68">
        <f>V369*W369</f>
        <v>0</v>
      </c>
      <c r="Y369" s="68"/>
      <c r="Z369" s="334">
        <f>AB369/1000</f>
        <v>0.856074</v>
      </c>
      <c r="AA369" s="334">
        <f>V369*Z369</f>
        <v>1.712148</v>
      </c>
      <c r="AB369" s="334">
        <v>856.07399999999996</v>
      </c>
      <c r="AC369" s="325"/>
      <c r="AD369" s="69"/>
      <c r="AE369" s="325"/>
      <c r="AF369" s="69"/>
      <c r="AG369" s="325"/>
      <c r="AH369" s="69"/>
      <c r="AI369" s="325"/>
      <c r="AJ369" s="69"/>
      <c r="AK369" s="325"/>
      <c r="AM369" s="67"/>
      <c r="AN369" s="69"/>
      <c r="AO369" s="325"/>
      <c r="AR369" s="325"/>
    </row>
    <row r="370" spans="1:44" s="334" customFormat="1" x14ac:dyDescent="0.25">
      <c r="H370" s="327"/>
      <c r="I370" s="327"/>
      <c r="J370" s="327"/>
      <c r="K370" s="327"/>
      <c r="L370" s="327"/>
      <c r="M370" s="327"/>
      <c r="N370" s="327"/>
      <c r="O370" s="327"/>
      <c r="P370" s="327"/>
      <c r="Q370" s="327"/>
      <c r="R370" s="327"/>
      <c r="S370" s="327"/>
      <c r="X370" s="68"/>
      <c r="Y370" s="68"/>
    </row>
    <row r="371" spans="1:44" s="334" customFormat="1" x14ac:dyDescent="0.25">
      <c r="A371" s="450">
        <v>64</v>
      </c>
      <c r="B371" s="450"/>
      <c r="C371" s="450"/>
      <c r="D371" s="450"/>
      <c r="E371" s="450"/>
      <c r="F371" s="450"/>
      <c r="G371" s="450"/>
      <c r="H371" s="477" t="s">
        <v>2078</v>
      </c>
      <c r="I371" s="477"/>
      <c r="J371" s="477"/>
      <c r="K371" s="477"/>
      <c r="L371" s="477"/>
      <c r="M371" s="477"/>
      <c r="N371" s="477"/>
      <c r="O371" s="477"/>
      <c r="P371" s="477"/>
      <c r="Q371" s="477"/>
      <c r="R371" s="477"/>
      <c r="S371" s="477"/>
      <c r="T371" s="211"/>
      <c r="U371" s="211"/>
      <c r="V371" s="41"/>
      <c r="W371" s="347"/>
      <c r="X371" s="344"/>
      <c r="Y371" s="68"/>
      <c r="AC371" s="325"/>
      <c r="AD371" s="69"/>
      <c r="AE371" s="325"/>
      <c r="AF371" s="69"/>
      <c r="AG371" s="325"/>
      <c r="AH371" s="69"/>
      <c r="AI371" s="325"/>
      <c r="AJ371" s="69"/>
      <c r="AK371" s="325"/>
      <c r="AM371" s="67"/>
      <c r="AN371" s="69"/>
      <c r="AO371" s="325"/>
      <c r="AR371" s="325"/>
    </row>
    <row r="372" spans="1:44" s="334" customFormat="1" x14ac:dyDescent="0.25">
      <c r="H372" s="477" t="s">
        <v>2079</v>
      </c>
      <c r="I372" s="477"/>
      <c r="J372" s="477"/>
      <c r="K372" s="477"/>
      <c r="L372" s="477"/>
      <c r="M372" s="477"/>
      <c r="N372" s="477"/>
      <c r="O372" s="477"/>
      <c r="P372" s="477"/>
      <c r="Q372" s="477"/>
      <c r="R372" s="477"/>
      <c r="S372" s="477"/>
      <c r="T372" s="450" t="s">
        <v>135</v>
      </c>
      <c r="U372" s="450"/>
      <c r="V372" s="41">
        <f>1.093*V369</f>
        <v>2.1859999999999999</v>
      </c>
      <c r="W372" s="339">
        <v>0</v>
      </c>
      <c r="X372" s="344">
        <f>V372*W372</f>
        <v>0</v>
      </c>
      <c r="Y372" s="68"/>
      <c r="Z372" s="334">
        <f>AB372/1000</f>
        <v>2.8500000000000001E-2</v>
      </c>
      <c r="AA372" s="334">
        <f>V372*Z372</f>
        <v>6.2301000000000002E-2</v>
      </c>
      <c r="AB372" s="334">
        <v>28.5</v>
      </c>
      <c r="AC372" s="325"/>
      <c r="AD372" s="69"/>
      <c r="AE372" s="325"/>
      <c r="AF372" s="69"/>
      <c r="AG372" s="325"/>
      <c r="AH372" s="69"/>
      <c r="AI372" s="325"/>
      <c r="AJ372" s="69"/>
      <c r="AK372" s="325"/>
      <c r="AM372" s="67"/>
      <c r="AN372" s="69"/>
      <c r="AO372" s="325"/>
      <c r="AR372" s="325"/>
    </row>
    <row r="373" spans="1:44" s="334" customFormat="1" x14ac:dyDescent="0.25">
      <c r="H373" s="327"/>
      <c r="I373" s="327"/>
      <c r="J373" s="327"/>
      <c r="K373" s="327"/>
      <c r="L373" s="327"/>
      <c r="M373" s="327"/>
      <c r="N373" s="327"/>
      <c r="O373" s="327"/>
      <c r="P373" s="327"/>
      <c r="Q373" s="327"/>
      <c r="R373" s="327"/>
      <c r="S373" s="327"/>
      <c r="X373" s="68"/>
      <c r="Y373" s="68"/>
    </row>
    <row r="374" spans="1:44" s="334" customFormat="1" x14ac:dyDescent="0.25">
      <c r="A374" s="437">
        <v>65</v>
      </c>
      <c r="B374" s="437"/>
      <c r="C374" s="548" t="s">
        <v>354</v>
      </c>
      <c r="D374" s="549"/>
      <c r="E374" s="549"/>
      <c r="F374" s="549"/>
      <c r="G374" s="549"/>
      <c r="H374" s="469" t="s">
        <v>2080</v>
      </c>
      <c r="I374" s="469"/>
      <c r="J374" s="469"/>
      <c r="K374" s="469"/>
      <c r="L374" s="469"/>
      <c r="M374" s="469"/>
      <c r="N374" s="469"/>
      <c r="O374" s="469"/>
      <c r="P374" s="469"/>
      <c r="Q374" s="469"/>
      <c r="R374" s="469"/>
      <c r="S374" s="469"/>
      <c r="T374" s="437" t="str">
        <f>IF(C374="","",VLOOKUP(C374,ÚRS!$A$5:$D$1478,3,FALSE))</f>
        <v>kg</v>
      </c>
      <c r="U374" s="437"/>
      <c r="V374" s="335">
        <f>AA372*1000</f>
        <v>62.301000000000002</v>
      </c>
      <c r="W374" s="348">
        <v>0</v>
      </c>
      <c r="X374" s="68"/>
      <c r="Y374" s="68">
        <f>V374*W374</f>
        <v>0</v>
      </c>
      <c r="AC374" s="325"/>
      <c r="AD374" s="69"/>
      <c r="AE374" s="325"/>
      <c r="AF374" s="69"/>
      <c r="AG374" s="325"/>
      <c r="AH374" s="69"/>
      <c r="AI374" s="325"/>
      <c r="AJ374" s="69"/>
      <c r="AK374" s="325"/>
      <c r="AM374" s="67"/>
      <c r="AN374" s="69"/>
      <c r="AO374" s="325"/>
      <c r="AR374" s="325"/>
    </row>
    <row r="375" spans="1:44" s="334" customFormat="1" x14ac:dyDescent="0.25">
      <c r="H375" s="477" t="s">
        <v>261</v>
      </c>
      <c r="I375" s="477"/>
      <c r="J375" s="477"/>
      <c r="K375" s="477"/>
      <c r="L375" s="477"/>
      <c r="M375" s="477"/>
      <c r="N375" s="477"/>
      <c r="O375" s="477"/>
      <c r="P375" s="477"/>
      <c r="Q375" s="477"/>
      <c r="R375" s="477"/>
      <c r="S375" s="477"/>
      <c r="X375" s="68"/>
      <c r="Y375" s="68"/>
    </row>
    <row r="376" spans="1:44" s="334" customFormat="1" x14ac:dyDescent="0.25">
      <c r="H376" s="327"/>
      <c r="I376" s="327"/>
      <c r="J376" s="327"/>
      <c r="K376" s="327"/>
      <c r="L376" s="327"/>
      <c r="M376" s="327"/>
      <c r="N376" s="327"/>
      <c r="O376" s="327"/>
      <c r="P376" s="327"/>
      <c r="Q376" s="327"/>
      <c r="R376" s="327"/>
      <c r="S376" s="327"/>
      <c r="X376" s="68"/>
      <c r="Y376" s="68"/>
    </row>
    <row r="377" spans="1:44" s="334" customFormat="1" x14ac:dyDescent="0.25">
      <c r="A377" s="450">
        <v>66</v>
      </c>
      <c r="B377" s="450"/>
      <c r="C377" s="450" t="s">
        <v>713</v>
      </c>
      <c r="D377" s="450"/>
      <c r="E377" s="450"/>
      <c r="F377" s="450"/>
      <c r="G377" s="450"/>
      <c r="H377" s="477" t="str">
        <f>IF(C377="","",VLOOKUP(C377,HILTI!$A$1:$D$41,2,FALSE))</f>
        <v>Kotevní šroub</v>
      </c>
      <c r="I377" s="477"/>
      <c r="J377" s="477"/>
      <c r="K377" s="477"/>
      <c r="L377" s="477"/>
      <c r="M377" s="477"/>
      <c r="N377" s="477"/>
      <c r="O377" s="477"/>
      <c r="P377" s="477"/>
      <c r="Q377" s="477"/>
      <c r="R377" s="477"/>
      <c r="S377" s="477"/>
      <c r="T377" s="327"/>
      <c r="U377" s="327"/>
      <c r="V377" s="41"/>
      <c r="W377" s="222"/>
      <c r="X377" s="68"/>
      <c r="Y377" s="68"/>
      <c r="AC377" s="325"/>
      <c r="AD377" s="69"/>
      <c r="AE377" s="325"/>
      <c r="AF377" s="69"/>
      <c r="AG377" s="325"/>
      <c r="AH377" s="69"/>
      <c r="AI377" s="325"/>
      <c r="AJ377" s="69"/>
      <c r="AK377" s="325"/>
      <c r="AM377" s="67"/>
      <c r="AN377" s="69"/>
      <c r="AO377" s="325"/>
      <c r="AR377" s="325"/>
    </row>
    <row r="378" spans="1:44" s="334" customFormat="1" x14ac:dyDescent="0.25">
      <c r="A378" s="327"/>
      <c r="B378" s="327"/>
      <c r="C378" s="450" t="s">
        <v>1928</v>
      </c>
      <c r="D378" s="450"/>
      <c r="E378" s="450"/>
      <c r="F378" s="450"/>
      <c r="G378" s="450"/>
      <c r="H378" s="477" t="str">
        <f>IF(C378="","",VLOOKUP(C378,HILTI!$A$1:$D$41,2,FALSE))</f>
        <v>Hilti HAS-U M16x220</v>
      </c>
      <c r="I378" s="477"/>
      <c r="J378" s="477"/>
      <c r="K378" s="477"/>
      <c r="L378" s="477"/>
      <c r="M378" s="477"/>
      <c r="N378" s="477"/>
      <c r="O378" s="477"/>
      <c r="P378" s="477"/>
      <c r="Q378" s="477"/>
      <c r="R378" s="477"/>
      <c r="S378" s="477"/>
      <c r="T378" s="450" t="str">
        <f>IF(C378="","",VLOOKUP(C378,HILTI!$A$1:$D$41,3,FALSE))</f>
        <v>ks</v>
      </c>
      <c r="U378" s="450"/>
      <c r="V378" s="41">
        <v>28</v>
      </c>
      <c r="W378" s="41">
        <v>0</v>
      </c>
      <c r="X378" s="1">
        <f t="shared" ref="X378" si="2">V378*W378</f>
        <v>0</v>
      </c>
      <c r="Y378" s="68"/>
      <c r="AC378" s="325"/>
      <c r="AD378" s="69"/>
      <c r="AE378" s="325"/>
      <c r="AF378" s="69"/>
      <c r="AG378" s="325"/>
      <c r="AH378" s="69"/>
      <c r="AI378" s="325"/>
      <c r="AJ378" s="69"/>
      <c r="AK378" s="325"/>
      <c r="AM378" s="67"/>
      <c r="AN378" s="69"/>
      <c r="AO378" s="325"/>
      <c r="AR378" s="325"/>
    </row>
    <row r="379" spans="1:44" s="334" customFormat="1" x14ac:dyDescent="0.25">
      <c r="H379" s="327"/>
      <c r="I379" s="327"/>
      <c r="J379" s="327"/>
      <c r="K379" s="327"/>
      <c r="L379" s="327"/>
      <c r="M379" s="327"/>
      <c r="N379" s="327"/>
      <c r="O379" s="327"/>
      <c r="P379" s="327"/>
      <c r="Q379" s="327"/>
      <c r="R379" s="327"/>
      <c r="S379" s="327"/>
      <c r="X379" s="68"/>
      <c r="Y379" s="68"/>
    </row>
    <row r="380" spans="1:44" s="334" customFormat="1" x14ac:dyDescent="0.25">
      <c r="A380" s="450">
        <v>67</v>
      </c>
      <c r="B380" s="450"/>
      <c r="C380" s="450" t="s">
        <v>681</v>
      </c>
      <c r="D380" s="450"/>
      <c r="E380" s="450"/>
      <c r="F380" s="450"/>
      <c r="G380" s="450"/>
      <c r="H380" s="477" t="str">
        <f>IF(C380="","",VLOOKUP(C380,HILTI!$A$1:$D$41,2,FALSE))</f>
        <v>Lepící hmota</v>
      </c>
      <c r="I380" s="477"/>
      <c r="J380" s="477"/>
      <c r="K380" s="477"/>
      <c r="L380" s="477"/>
      <c r="M380" s="477"/>
      <c r="N380" s="477"/>
      <c r="O380" s="477"/>
      <c r="P380" s="477"/>
      <c r="Q380" s="477"/>
      <c r="R380" s="477"/>
      <c r="S380" s="477"/>
      <c r="T380" s="450" t="str">
        <f>IF(C380="","",VLOOKUP(C380,HILTI!$A$1:$D$41,3,FALSE))</f>
        <v>ks</v>
      </c>
      <c r="U380" s="450"/>
      <c r="V380" s="48">
        <v>4</v>
      </c>
      <c r="W380" s="41">
        <v>0</v>
      </c>
      <c r="X380" s="1">
        <f>V380*W380</f>
        <v>0</v>
      </c>
      <c r="Y380" s="68"/>
      <c r="AC380" s="325"/>
      <c r="AD380" s="69"/>
      <c r="AE380" s="325"/>
      <c r="AF380" s="69"/>
      <c r="AG380" s="325"/>
      <c r="AH380" s="69"/>
      <c r="AI380" s="325"/>
      <c r="AJ380" s="69"/>
      <c r="AK380" s="325"/>
      <c r="AM380" s="67"/>
      <c r="AN380" s="69"/>
      <c r="AO380" s="325"/>
      <c r="AR380" s="325"/>
    </row>
    <row r="381" spans="1:44" s="334" customFormat="1" x14ac:dyDescent="0.25">
      <c r="A381" s="332"/>
      <c r="B381" s="332"/>
      <c r="C381" s="450" t="s">
        <v>682</v>
      </c>
      <c r="D381" s="450"/>
      <c r="E381" s="450"/>
      <c r="F381" s="450"/>
      <c r="G381" s="450"/>
      <c r="H381" s="477" t="str">
        <f>IF(C381="","",VLOOKUP(C381,HILTI!$A$1:$D$41,2,FALSE))</f>
        <v>Hilti HIT-HY 200</v>
      </c>
      <c r="I381" s="477"/>
      <c r="J381" s="477"/>
      <c r="K381" s="477"/>
      <c r="L381" s="477"/>
      <c r="M381" s="477"/>
      <c r="N381" s="477"/>
      <c r="O381" s="477"/>
      <c r="P381" s="477"/>
      <c r="Q381" s="477"/>
      <c r="R381" s="477"/>
      <c r="S381" s="477"/>
      <c r="T381" s="211"/>
      <c r="U381" s="211"/>
      <c r="V381" s="41"/>
      <c r="W381" s="222"/>
      <c r="X381" s="68"/>
      <c r="Y381" s="68"/>
      <c r="AC381" s="325"/>
      <c r="AD381" s="69"/>
      <c r="AE381" s="325"/>
      <c r="AF381" s="69"/>
      <c r="AG381" s="325"/>
      <c r="AH381" s="69"/>
      <c r="AI381" s="325"/>
      <c r="AJ381" s="69"/>
      <c r="AK381" s="325"/>
      <c r="AM381" s="67"/>
      <c r="AN381" s="69"/>
      <c r="AO381" s="325"/>
      <c r="AR381" s="325"/>
    </row>
    <row r="382" spans="1:44" s="334" customFormat="1" x14ac:dyDescent="0.25">
      <c r="A382" s="332"/>
      <c r="B382" s="332"/>
      <c r="C382" s="450" t="s">
        <v>683</v>
      </c>
      <c r="D382" s="450"/>
      <c r="E382" s="450"/>
      <c r="F382" s="450"/>
      <c r="G382" s="450"/>
      <c r="H382" s="477" t="str">
        <f>IF(C382="","",VLOOKUP(C382,HILTI!$A$1:$D$41,2,FALSE))</f>
        <v>balení 330 ml</v>
      </c>
      <c r="I382" s="477"/>
      <c r="J382" s="477"/>
      <c r="K382" s="477"/>
      <c r="L382" s="477"/>
      <c r="M382" s="477"/>
      <c r="N382" s="477"/>
      <c r="O382" s="477"/>
      <c r="P382" s="477"/>
      <c r="Q382" s="477"/>
      <c r="R382" s="477"/>
      <c r="S382" s="477"/>
      <c r="T382" s="327"/>
      <c r="U382" s="327"/>
      <c r="V382" s="41"/>
      <c r="W382" s="222"/>
      <c r="X382" s="68"/>
      <c r="Y382" s="68"/>
      <c r="AC382" s="325"/>
      <c r="AD382" s="69"/>
      <c r="AE382" s="325"/>
      <c r="AF382" s="69"/>
      <c r="AG382" s="325"/>
      <c r="AH382" s="69"/>
      <c r="AI382" s="325"/>
      <c r="AJ382" s="69"/>
      <c r="AK382" s="325"/>
      <c r="AM382" s="67"/>
      <c r="AN382" s="69"/>
      <c r="AO382" s="325"/>
      <c r="AR382" s="325"/>
    </row>
    <row r="383" spans="1:44" s="334" customFormat="1" x14ac:dyDescent="0.25">
      <c r="A383" s="332"/>
      <c r="B383" s="332"/>
      <c r="C383" s="332"/>
      <c r="D383" s="332"/>
      <c r="E383" s="332"/>
      <c r="F383" s="332"/>
      <c r="G383" s="332"/>
      <c r="H383" s="331"/>
      <c r="I383" s="331"/>
      <c r="J383" s="331"/>
      <c r="K383" s="331"/>
      <c r="L383" s="331"/>
      <c r="M383" s="331"/>
      <c r="N383" s="331"/>
      <c r="O383" s="331"/>
      <c r="P383" s="331"/>
      <c r="Q383" s="327"/>
      <c r="R383" s="327"/>
      <c r="S383" s="327"/>
      <c r="T383" s="327"/>
      <c r="U383" s="327"/>
      <c r="V383" s="41"/>
      <c r="W383" s="222"/>
      <c r="X383" s="68"/>
      <c r="Y383" s="68"/>
      <c r="AC383" s="325"/>
      <c r="AD383" s="69"/>
      <c r="AE383" s="325"/>
      <c r="AF383" s="69"/>
      <c r="AG383" s="325"/>
      <c r="AH383" s="69"/>
      <c r="AI383" s="325"/>
      <c r="AJ383" s="69"/>
      <c r="AK383" s="325"/>
      <c r="AM383" s="67"/>
      <c r="AN383" s="69"/>
      <c r="AO383" s="325"/>
      <c r="AR383" s="325"/>
    </row>
    <row r="384" spans="1:44" s="334" customFormat="1" x14ac:dyDescent="0.25">
      <c r="A384" s="450">
        <v>68</v>
      </c>
      <c r="B384" s="450"/>
      <c r="C384" s="450" t="s">
        <v>684</v>
      </c>
      <c r="D384" s="450"/>
      <c r="E384" s="450"/>
      <c r="F384" s="450"/>
      <c r="G384" s="450"/>
      <c r="H384" s="477" t="str">
        <f>IF(C384="","",VLOOKUP(C384,HILTI!$A$1:$D$42,2,FALSE))</f>
        <v>Montáž kotev HILTI</v>
      </c>
      <c r="I384" s="477"/>
      <c r="J384" s="477"/>
      <c r="K384" s="477"/>
      <c r="L384" s="477"/>
      <c r="M384" s="477"/>
      <c r="N384" s="477"/>
      <c r="O384" s="477"/>
      <c r="P384" s="477"/>
      <c r="Q384" s="477"/>
      <c r="R384" s="477"/>
      <c r="S384" s="477"/>
      <c r="T384" s="450" t="str">
        <f>IF(C384="","",VLOOKUP(C384,HILTI!$A$1:$D$42,3,FALSE))</f>
        <v>ks</v>
      </c>
      <c r="U384" s="450"/>
      <c r="V384" s="41">
        <f>V378</f>
        <v>28</v>
      </c>
      <c r="W384" s="41">
        <v>0</v>
      </c>
      <c r="X384" s="68"/>
      <c r="Y384" s="68">
        <f>V384*W384</f>
        <v>0</v>
      </c>
      <c r="AC384" s="325"/>
      <c r="AD384" s="69"/>
      <c r="AE384" s="325"/>
      <c r="AF384" s="69"/>
      <c r="AG384" s="325"/>
      <c r="AH384" s="69"/>
      <c r="AI384" s="325"/>
      <c r="AJ384" s="69"/>
      <c r="AK384" s="325"/>
      <c r="AM384" s="67"/>
      <c r="AN384" s="69"/>
      <c r="AO384" s="325"/>
      <c r="AR384" s="325"/>
    </row>
    <row r="385" spans="1:44" s="334" customFormat="1" x14ac:dyDescent="0.25">
      <c r="H385" s="327"/>
      <c r="I385" s="327"/>
      <c r="J385" s="327"/>
      <c r="K385" s="327"/>
      <c r="L385" s="327"/>
      <c r="M385" s="327"/>
      <c r="N385" s="327"/>
      <c r="O385" s="327"/>
      <c r="P385" s="327"/>
      <c r="Q385" s="327"/>
      <c r="R385" s="327"/>
      <c r="S385" s="327"/>
      <c r="X385" s="68"/>
      <c r="Y385" s="68"/>
    </row>
    <row r="386" spans="1:44" s="334" customFormat="1" x14ac:dyDescent="0.25">
      <c r="A386" s="437">
        <v>69</v>
      </c>
      <c r="B386" s="437"/>
      <c r="C386" s="548" t="s">
        <v>561</v>
      </c>
      <c r="D386" s="549"/>
      <c r="E386" s="549"/>
      <c r="F386" s="549"/>
      <c r="G386" s="549"/>
      <c r="H386" s="469" t="s">
        <v>2081</v>
      </c>
      <c r="I386" s="469"/>
      <c r="J386" s="469"/>
      <c r="K386" s="469"/>
      <c r="L386" s="469"/>
      <c r="M386" s="469"/>
      <c r="N386" s="469"/>
      <c r="O386" s="469"/>
      <c r="P386" s="469"/>
      <c r="Q386" s="469"/>
      <c r="R386" s="469"/>
      <c r="S386" s="469"/>
      <c r="T386" s="437" t="str">
        <f>IF(C386="","",VLOOKUP(C386,ÚRS!$A$5:$D$1478,3,FALSE))</f>
        <v>m</v>
      </c>
      <c r="U386" s="437"/>
      <c r="V386" s="335">
        <v>32.08</v>
      </c>
      <c r="W386" s="217">
        <v>0</v>
      </c>
      <c r="X386" s="68"/>
      <c r="Y386" s="68">
        <f>V386*W386</f>
        <v>0</v>
      </c>
      <c r="AC386" s="325"/>
      <c r="AD386" s="69"/>
      <c r="AE386" s="325"/>
      <c r="AF386" s="69"/>
      <c r="AG386" s="325"/>
      <c r="AH386" s="69"/>
      <c r="AI386" s="325"/>
      <c r="AJ386" s="69"/>
      <c r="AK386" s="325"/>
      <c r="AM386" s="67"/>
      <c r="AN386" s="69"/>
      <c r="AO386" s="325"/>
      <c r="AR386" s="325"/>
    </row>
    <row r="387" spans="1:44" s="334" customFormat="1" x14ac:dyDescent="0.25">
      <c r="H387" s="327"/>
      <c r="I387" s="327"/>
      <c r="J387" s="327"/>
      <c r="K387" s="327"/>
      <c r="L387" s="327"/>
      <c r="M387" s="327"/>
      <c r="N387" s="327"/>
      <c r="O387" s="327"/>
      <c r="P387" s="327"/>
      <c r="Q387" s="327"/>
      <c r="R387" s="327"/>
      <c r="S387" s="327"/>
      <c r="X387" s="68"/>
      <c r="Y387" s="68"/>
    </row>
    <row r="388" spans="1:44" s="334" customFormat="1" x14ac:dyDescent="0.25">
      <c r="A388" s="437">
        <v>70</v>
      </c>
      <c r="B388" s="437"/>
      <c r="C388" s="548" t="s">
        <v>571</v>
      </c>
      <c r="D388" s="549"/>
      <c r="E388" s="549"/>
      <c r="F388" s="549"/>
      <c r="G388" s="549"/>
      <c r="H388" s="469" t="s">
        <v>2082</v>
      </c>
      <c r="I388" s="469"/>
      <c r="J388" s="469"/>
      <c r="K388" s="469"/>
      <c r="L388" s="469"/>
      <c r="M388" s="469"/>
      <c r="N388" s="469"/>
      <c r="O388" s="469"/>
      <c r="P388" s="469"/>
      <c r="Q388" s="469"/>
      <c r="R388" s="469"/>
      <c r="S388" s="469"/>
      <c r="T388" s="437" t="str">
        <f>IF(C388="","",VLOOKUP(C388,ÚRS!$A$5:$D$1478,3,FALSE))</f>
        <v>m</v>
      </c>
      <c r="U388" s="437"/>
      <c r="V388" s="335">
        <v>27.04</v>
      </c>
      <c r="W388" s="217">
        <v>0</v>
      </c>
      <c r="X388" s="68"/>
      <c r="Y388" s="68">
        <f>V388*W388</f>
        <v>0</v>
      </c>
      <c r="AC388" s="325"/>
      <c r="AD388" s="69"/>
      <c r="AE388" s="325"/>
      <c r="AF388" s="69"/>
      <c r="AG388" s="325"/>
      <c r="AH388" s="69"/>
      <c r="AI388" s="325"/>
      <c r="AJ388" s="69"/>
      <c r="AK388" s="325"/>
      <c r="AM388" s="67"/>
      <c r="AN388" s="69"/>
      <c r="AO388" s="325"/>
      <c r="AR388" s="325"/>
    </row>
    <row r="389" spans="1:44" s="334" customFormat="1" x14ac:dyDescent="0.25">
      <c r="H389" s="477" t="s">
        <v>2083</v>
      </c>
      <c r="I389" s="477"/>
      <c r="J389" s="477"/>
      <c r="K389" s="477"/>
      <c r="L389" s="477"/>
      <c r="M389" s="477"/>
      <c r="N389" s="477"/>
      <c r="O389" s="477"/>
      <c r="P389" s="477"/>
      <c r="Q389" s="477"/>
      <c r="R389" s="477"/>
      <c r="S389" s="477"/>
      <c r="X389" s="68"/>
      <c r="Y389" s="68"/>
    </row>
    <row r="390" spans="1:44" s="334" customFormat="1" x14ac:dyDescent="0.25">
      <c r="H390" s="327"/>
      <c r="I390" s="327"/>
      <c r="J390" s="327"/>
      <c r="K390" s="327"/>
      <c r="L390" s="327"/>
      <c r="M390" s="327"/>
      <c r="N390" s="327"/>
      <c r="O390" s="327"/>
      <c r="P390" s="327"/>
      <c r="Q390" s="327"/>
      <c r="R390" s="327"/>
      <c r="S390" s="327"/>
      <c r="X390" s="68"/>
      <c r="Y390" s="68"/>
    </row>
    <row r="391" spans="1:44" s="334" customFormat="1" x14ac:dyDescent="0.25">
      <c r="A391" s="332"/>
      <c r="B391" s="332"/>
      <c r="C391" s="332"/>
      <c r="D391" s="332"/>
      <c r="E391" s="332"/>
      <c r="F391" s="332"/>
      <c r="G391" s="332"/>
      <c r="H391" s="333"/>
      <c r="I391" s="333"/>
      <c r="J391" s="333"/>
      <c r="K391" s="333"/>
      <c r="L391" s="333"/>
      <c r="M391" s="333"/>
      <c r="N391" s="333"/>
      <c r="O391" s="333"/>
      <c r="P391" s="333"/>
      <c r="Q391" s="333"/>
      <c r="R391" s="333"/>
      <c r="S391" s="333"/>
      <c r="T391" s="333"/>
      <c r="U391" s="333"/>
      <c r="V391" s="333"/>
      <c r="W391" s="72"/>
      <c r="X391" s="72"/>
      <c r="Y391" s="72"/>
      <c r="Z391" s="333"/>
      <c r="AA391" s="333"/>
      <c r="AC391" s="325"/>
      <c r="AD391" s="69"/>
      <c r="AE391" s="325"/>
      <c r="AF391" s="69"/>
      <c r="AG391" s="325"/>
      <c r="AH391" s="69"/>
      <c r="AI391" s="325"/>
      <c r="AJ391" s="69"/>
      <c r="AK391" s="325"/>
      <c r="AM391" s="67"/>
      <c r="AN391" s="69"/>
      <c r="AR391" s="325"/>
    </row>
    <row r="392" spans="1:44" s="334" customFormat="1" x14ac:dyDescent="0.25">
      <c r="H392" s="467" t="s">
        <v>183</v>
      </c>
      <c r="I392" s="467"/>
      <c r="J392" s="467"/>
      <c r="K392" s="467"/>
      <c r="L392" s="467"/>
      <c r="M392" s="467"/>
      <c r="N392" s="467"/>
      <c r="O392" s="467"/>
      <c r="P392" s="467"/>
      <c r="W392" s="68"/>
      <c r="X392" s="338">
        <f>SUM(X353:X391)</f>
        <v>0</v>
      </c>
      <c r="Y392" s="338">
        <f>SUM(Y353:Y391)</f>
        <v>0</v>
      </c>
      <c r="Z392" s="352"/>
      <c r="AA392" s="352">
        <f>SUM(AA353:AA391)</f>
        <v>2.8444440000000002</v>
      </c>
      <c r="AC392" s="325"/>
      <c r="AD392" s="69"/>
      <c r="AE392" s="325"/>
      <c r="AF392" s="69"/>
      <c r="AG392" s="325"/>
      <c r="AH392" s="69"/>
      <c r="AI392" s="325"/>
      <c r="AJ392" s="69"/>
      <c r="AK392" s="325"/>
      <c r="AM392" s="67"/>
      <c r="AN392" s="69"/>
      <c r="AR392" s="325"/>
    </row>
    <row r="393" spans="1:44" s="334" customFormat="1" x14ac:dyDescent="0.25">
      <c r="W393" s="68"/>
      <c r="X393" s="68"/>
      <c r="Y393" s="68"/>
    </row>
    <row r="394" spans="1:44" s="334" customFormat="1" ht="15.75" thickBot="1" x14ac:dyDescent="0.3">
      <c r="A394" s="525" t="s">
        <v>38</v>
      </c>
      <c r="B394" s="525"/>
      <c r="C394" s="525"/>
      <c r="D394" s="525"/>
      <c r="E394" s="525"/>
      <c r="F394" s="525"/>
      <c r="G394" s="525"/>
      <c r="H394" s="525"/>
      <c r="I394" s="525"/>
      <c r="J394" s="525"/>
      <c r="K394" s="525"/>
      <c r="L394" s="525"/>
      <c r="M394" s="525"/>
      <c r="N394" s="525"/>
      <c r="O394" s="525"/>
      <c r="P394" s="525"/>
      <c r="Q394" s="525"/>
      <c r="R394" s="525"/>
      <c r="S394" s="525"/>
      <c r="T394" s="525"/>
      <c r="Z394" s="326" t="s">
        <v>41</v>
      </c>
      <c r="AA394" s="326">
        <f>AA345+1</f>
        <v>10</v>
      </c>
    </row>
    <row r="395" spans="1:44" s="334" customFormat="1" x14ac:dyDescent="0.25">
      <c r="A395" s="528" t="s">
        <v>39</v>
      </c>
      <c r="B395" s="506"/>
      <c r="C395" s="506"/>
      <c r="D395" s="506"/>
      <c r="E395" s="506"/>
      <c r="F395" s="506"/>
      <c r="G395" s="507"/>
      <c r="H395" s="484" t="s">
        <v>1972</v>
      </c>
      <c r="I395" s="447"/>
      <c r="J395" s="447"/>
      <c r="K395" s="447"/>
      <c r="L395" s="447"/>
      <c r="M395" s="447"/>
      <c r="N395" s="447"/>
      <c r="O395" s="447"/>
      <c r="P395" s="447"/>
      <c r="Q395" s="447"/>
      <c r="R395" s="447"/>
      <c r="S395" s="447"/>
      <c r="T395" s="447"/>
      <c r="U395" s="447"/>
      <c r="V395" s="447"/>
      <c r="W395" s="447"/>
      <c r="X395" s="485"/>
      <c r="Y395" s="328" t="s">
        <v>48</v>
      </c>
      <c r="Z395" s="452"/>
      <c r="AA395" s="454"/>
    </row>
    <row r="396" spans="1:44" s="334" customFormat="1" x14ac:dyDescent="0.25">
      <c r="A396" s="538"/>
      <c r="B396" s="518"/>
      <c r="C396" s="518"/>
      <c r="D396" s="518"/>
      <c r="E396" s="518"/>
      <c r="F396" s="518"/>
      <c r="G396" s="519"/>
      <c r="H396" s="486" t="s">
        <v>1973</v>
      </c>
      <c r="I396" s="487"/>
      <c r="J396" s="487"/>
      <c r="K396" s="487"/>
      <c r="L396" s="487"/>
      <c r="M396" s="487"/>
      <c r="N396" s="487"/>
      <c r="O396" s="487"/>
      <c r="P396" s="487"/>
      <c r="Q396" s="487"/>
      <c r="R396" s="487"/>
      <c r="S396" s="487"/>
      <c r="T396" s="487"/>
      <c r="U396" s="487"/>
      <c r="V396" s="487"/>
      <c r="W396" s="487"/>
      <c r="X396" s="488"/>
      <c r="Y396" s="24" t="s">
        <v>42</v>
      </c>
      <c r="Z396" s="526" t="s">
        <v>1980</v>
      </c>
      <c r="AA396" s="527"/>
    </row>
    <row r="397" spans="1:44" s="334" customFormat="1" x14ac:dyDescent="0.25">
      <c r="A397" s="514" t="s">
        <v>40</v>
      </c>
      <c r="B397" s="515"/>
      <c r="C397" s="515"/>
      <c r="D397" s="515"/>
      <c r="E397" s="515"/>
      <c r="F397" s="515"/>
      <c r="G397" s="516"/>
      <c r="H397" s="489" t="s">
        <v>1974</v>
      </c>
      <c r="I397" s="490"/>
      <c r="J397" s="490"/>
      <c r="K397" s="490"/>
      <c r="L397" s="490"/>
      <c r="M397" s="490"/>
      <c r="N397" s="490"/>
      <c r="O397" s="490"/>
      <c r="P397" s="490"/>
      <c r="Q397" s="490"/>
      <c r="R397" s="490"/>
      <c r="S397" s="490"/>
      <c r="T397" s="490"/>
      <c r="U397" s="490"/>
      <c r="V397" s="490"/>
      <c r="W397" s="490"/>
      <c r="X397" s="491"/>
      <c r="Y397" s="25" t="s">
        <v>49</v>
      </c>
      <c r="Z397" s="482"/>
      <c r="AA397" s="483"/>
    </row>
    <row r="398" spans="1:44" s="334" customFormat="1" ht="15.75" thickBot="1" x14ac:dyDescent="0.3">
      <c r="A398" s="435"/>
      <c r="B398" s="424"/>
      <c r="C398" s="424"/>
      <c r="D398" s="424"/>
      <c r="E398" s="424"/>
      <c r="F398" s="424"/>
      <c r="G398" s="432"/>
      <c r="H398" s="496" t="s">
        <v>1975</v>
      </c>
      <c r="I398" s="497"/>
      <c r="J398" s="497"/>
      <c r="K398" s="497"/>
      <c r="L398" s="497"/>
      <c r="M398" s="497"/>
      <c r="N398" s="497"/>
      <c r="O398" s="497"/>
      <c r="P398" s="497"/>
      <c r="Q398" s="497"/>
      <c r="R398" s="497"/>
      <c r="S398" s="497"/>
      <c r="T398" s="497"/>
      <c r="U398" s="497"/>
      <c r="V398" s="497"/>
      <c r="W398" s="497"/>
      <c r="X398" s="498"/>
      <c r="Y398" s="96" t="s">
        <v>42</v>
      </c>
      <c r="Z398" s="480" t="s">
        <v>1981</v>
      </c>
      <c r="AA398" s="481"/>
    </row>
    <row r="399" spans="1:44" s="334" customFormat="1" x14ac:dyDescent="0.25">
      <c r="A399" s="499" t="s">
        <v>42</v>
      </c>
      <c r="B399" s="502" t="s">
        <v>43</v>
      </c>
      <c r="C399" s="505" t="s">
        <v>42</v>
      </c>
      <c r="D399" s="506"/>
      <c r="E399" s="506"/>
      <c r="F399" s="506"/>
      <c r="G399" s="507"/>
      <c r="H399" s="484"/>
      <c r="I399" s="447"/>
      <c r="J399" s="447"/>
      <c r="K399" s="447"/>
      <c r="L399" s="447"/>
      <c r="M399" s="447"/>
      <c r="N399" s="447"/>
      <c r="O399" s="447"/>
      <c r="P399" s="447"/>
      <c r="Q399" s="447"/>
      <c r="R399" s="447"/>
      <c r="S399" s="485"/>
      <c r="T399" s="508" t="s">
        <v>50</v>
      </c>
      <c r="U399" s="511" t="s">
        <v>51</v>
      </c>
      <c r="V399" s="529" t="s">
        <v>52</v>
      </c>
      <c r="W399" s="532" t="s">
        <v>53</v>
      </c>
      <c r="X399" s="534" t="s">
        <v>55</v>
      </c>
      <c r="Y399" s="535"/>
      <c r="Z399" s="492" t="s">
        <v>45</v>
      </c>
      <c r="AA399" s="493"/>
    </row>
    <row r="400" spans="1:44" s="334" customFormat="1" ht="15.75" x14ac:dyDescent="0.25">
      <c r="A400" s="500"/>
      <c r="B400" s="503"/>
      <c r="C400" s="540" t="s">
        <v>44</v>
      </c>
      <c r="D400" s="541"/>
      <c r="E400" s="541"/>
      <c r="F400" s="541"/>
      <c r="G400" s="542"/>
      <c r="H400" s="536" t="s">
        <v>59</v>
      </c>
      <c r="I400" s="450"/>
      <c r="J400" s="450"/>
      <c r="K400" s="450"/>
      <c r="L400" s="450"/>
      <c r="M400" s="450"/>
      <c r="N400" s="450"/>
      <c r="O400" s="450"/>
      <c r="P400" s="450"/>
      <c r="Q400" s="450"/>
      <c r="R400" s="450"/>
      <c r="S400" s="537"/>
      <c r="T400" s="509"/>
      <c r="U400" s="512"/>
      <c r="V400" s="530"/>
      <c r="W400" s="533"/>
      <c r="X400" s="521" t="s">
        <v>56</v>
      </c>
      <c r="Y400" s="522"/>
      <c r="Z400" s="494"/>
      <c r="AA400" s="495"/>
      <c r="AB400" s="479" t="s">
        <v>54</v>
      </c>
      <c r="AC400" s="437"/>
      <c r="AD400" s="437"/>
      <c r="AE400" s="437"/>
      <c r="AF400" s="437"/>
      <c r="AG400" s="437"/>
      <c r="AH400" s="437"/>
      <c r="AI400" s="437"/>
      <c r="AJ400" s="437"/>
      <c r="AK400" s="437"/>
      <c r="AQ400" s="437" t="s">
        <v>184</v>
      </c>
      <c r="AR400" s="437"/>
    </row>
    <row r="401" spans="1:44" s="334" customFormat="1" x14ac:dyDescent="0.25">
      <c r="A401" s="501"/>
      <c r="B401" s="504"/>
      <c r="C401" s="517" t="s">
        <v>43</v>
      </c>
      <c r="D401" s="518"/>
      <c r="E401" s="518"/>
      <c r="F401" s="518"/>
      <c r="G401" s="519"/>
      <c r="H401" s="455"/>
      <c r="I401" s="456"/>
      <c r="J401" s="456"/>
      <c r="K401" s="456"/>
      <c r="L401" s="456"/>
      <c r="M401" s="456"/>
      <c r="N401" s="456"/>
      <c r="O401" s="456"/>
      <c r="P401" s="456"/>
      <c r="Q401" s="456"/>
      <c r="R401" s="456"/>
      <c r="S401" s="520"/>
      <c r="T401" s="510"/>
      <c r="U401" s="513"/>
      <c r="V401" s="531"/>
      <c r="W401" s="26" t="s">
        <v>54</v>
      </c>
      <c r="X401" s="26" t="s">
        <v>57</v>
      </c>
      <c r="Y401" s="27" t="s">
        <v>58</v>
      </c>
      <c r="Z401" s="26" t="s">
        <v>46</v>
      </c>
      <c r="AA401" s="28" t="s">
        <v>47</v>
      </c>
      <c r="AB401" s="536" t="s">
        <v>82</v>
      </c>
      <c r="AC401" s="450"/>
      <c r="AD401" s="437" t="s">
        <v>127</v>
      </c>
      <c r="AE401" s="437"/>
      <c r="AF401" s="437" t="s">
        <v>128</v>
      </c>
      <c r="AG401" s="437"/>
      <c r="AH401" s="437" t="s">
        <v>129</v>
      </c>
      <c r="AI401" s="437"/>
      <c r="AJ401" s="437" t="s">
        <v>130</v>
      </c>
      <c r="AK401" s="437"/>
      <c r="AL401" s="437" t="s">
        <v>126</v>
      </c>
      <c r="AM401" s="437"/>
      <c r="AN401" s="437"/>
      <c r="AO401" s="437"/>
      <c r="AQ401" s="326" t="s">
        <v>182</v>
      </c>
      <c r="AR401" s="326" t="s">
        <v>30</v>
      </c>
    </row>
    <row r="402" spans="1:44" s="334" customFormat="1" x14ac:dyDescent="0.25">
      <c r="C402" s="103"/>
      <c r="D402" s="103"/>
      <c r="E402" s="103"/>
      <c r="F402" s="103"/>
      <c r="G402" s="103"/>
      <c r="H402" s="544" t="s">
        <v>185</v>
      </c>
      <c r="I402" s="544"/>
      <c r="J402" s="544"/>
      <c r="K402" s="544"/>
      <c r="L402" s="544"/>
      <c r="M402" s="544"/>
      <c r="N402" s="544"/>
      <c r="O402" s="544"/>
      <c r="P402" s="544"/>
      <c r="Q402" s="544"/>
      <c r="R402" s="544"/>
      <c r="S402" s="544"/>
      <c r="T402" s="467">
        <f>AA345</f>
        <v>9</v>
      </c>
      <c r="U402" s="467"/>
      <c r="X402" s="338">
        <f>X392</f>
        <v>0</v>
      </c>
      <c r="Y402" s="338">
        <f>Y392</f>
        <v>0</v>
      </c>
      <c r="Z402" s="352"/>
      <c r="AA402" s="352">
        <f>AA392</f>
        <v>2.8444440000000002</v>
      </c>
    </row>
    <row r="403" spans="1:44" s="334" customFormat="1" x14ac:dyDescent="0.25">
      <c r="H403" s="327"/>
      <c r="I403" s="327"/>
      <c r="J403" s="327"/>
      <c r="K403" s="327"/>
      <c r="L403" s="327"/>
      <c r="M403" s="327"/>
      <c r="N403" s="327"/>
      <c r="O403" s="327"/>
      <c r="P403" s="327"/>
      <c r="Q403" s="327"/>
      <c r="R403" s="327"/>
      <c r="S403" s="327"/>
      <c r="X403" s="68"/>
      <c r="Y403" s="68"/>
    </row>
    <row r="404" spans="1:44" s="334" customFormat="1" x14ac:dyDescent="0.25">
      <c r="A404" s="437">
        <v>71</v>
      </c>
      <c r="B404" s="437"/>
      <c r="C404" s="548" t="s">
        <v>1225</v>
      </c>
      <c r="D404" s="549"/>
      <c r="E404" s="549"/>
      <c r="F404" s="549"/>
      <c r="G404" s="549"/>
      <c r="H404" s="469" t="s">
        <v>2084</v>
      </c>
      <c r="I404" s="469"/>
      <c r="J404" s="469"/>
      <c r="K404" s="469"/>
      <c r="L404" s="469"/>
      <c r="M404" s="469"/>
      <c r="N404" s="469"/>
      <c r="O404" s="469"/>
      <c r="P404" s="469"/>
      <c r="Q404" s="469"/>
      <c r="R404" s="469"/>
      <c r="S404" s="469"/>
      <c r="T404" s="437" t="str">
        <f>IF(C404="","",VLOOKUP(C404,ÚRS!$A$5:$D$1478,3,FALSE))</f>
        <v>m</v>
      </c>
      <c r="U404" s="437"/>
      <c r="V404" s="335">
        <v>3.7</v>
      </c>
      <c r="W404" s="217">
        <v>0</v>
      </c>
      <c r="X404" s="68"/>
      <c r="Y404" s="68">
        <f>V404*W404</f>
        <v>0</v>
      </c>
      <c r="AC404" s="325"/>
      <c r="AD404" s="69"/>
      <c r="AE404" s="325"/>
      <c r="AF404" s="69"/>
      <c r="AG404" s="325"/>
      <c r="AH404" s="69"/>
      <c r="AI404" s="325"/>
      <c r="AJ404" s="69"/>
      <c r="AK404" s="325"/>
      <c r="AM404" s="67"/>
      <c r="AN404" s="69"/>
      <c r="AO404" s="325"/>
      <c r="AR404" s="325"/>
    </row>
    <row r="405" spans="1:44" s="334" customFormat="1" x14ac:dyDescent="0.25">
      <c r="H405" s="477" t="s">
        <v>2085</v>
      </c>
      <c r="I405" s="477"/>
      <c r="J405" s="477"/>
      <c r="K405" s="477"/>
      <c r="L405" s="477"/>
      <c r="M405" s="477"/>
      <c r="N405" s="477"/>
      <c r="O405" s="477"/>
      <c r="P405" s="477"/>
      <c r="Q405" s="477"/>
      <c r="R405" s="477"/>
      <c r="S405" s="477"/>
      <c r="X405" s="68"/>
      <c r="Y405" s="68"/>
    </row>
    <row r="406" spans="1:44" s="334" customFormat="1" x14ac:dyDescent="0.25">
      <c r="H406" s="327"/>
      <c r="I406" s="327"/>
      <c r="J406" s="327"/>
      <c r="K406" s="327"/>
      <c r="L406" s="327"/>
      <c r="M406" s="327"/>
      <c r="N406" s="327"/>
      <c r="O406" s="327"/>
      <c r="P406" s="327"/>
      <c r="Q406" s="327"/>
      <c r="R406" s="327"/>
      <c r="S406" s="327"/>
      <c r="X406" s="68"/>
      <c r="Y406" s="68"/>
    </row>
    <row r="407" spans="1:44" s="334" customFormat="1" x14ac:dyDescent="0.25">
      <c r="A407" s="556">
        <v>72</v>
      </c>
      <c r="B407" s="556"/>
      <c r="C407" s="437"/>
      <c r="D407" s="437"/>
      <c r="E407" s="437"/>
      <c r="F407" s="437"/>
      <c r="G407" s="437"/>
      <c r="H407" s="469" t="s">
        <v>2086</v>
      </c>
      <c r="I407" s="469"/>
      <c r="J407" s="469"/>
      <c r="K407" s="469"/>
      <c r="L407" s="469"/>
      <c r="M407" s="469"/>
      <c r="N407" s="469"/>
      <c r="O407" s="469"/>
      <c r="P407" s="469"/>
      <c r="Q407" s="469"/>
      <c r="R407" s="469"/>
      <c r="S407" s="469"/>
      <c r="T407" s="437" t="s">
        <v>81</v>
      </c>
      <c r="U407" s="437"/>
      <c r="V407" s="334">
        <v>4</v>
      </c>
      <c r="W407" s="349">
        <v>0</v>
      </c>
      <c r="X407" s="68">
        <f>V407*W407</f>
        <v>0</v>
      </c>
      <c r="Y407" s="68"/>
    </row>
    <row r="408" spans="1:44" s="334" customFormat="1" x14ac:dyDescent="0.25">
      <c r="A408" s="350"/>
      <c r="B408" s="350"/>
      <c r="H408" s="330"/>
      <c r="I408" s="330"/>
      <c r="J408" s="330"/>
      <c r="K408" s="330"/>
      <c r="L408" s="330"/>
      <c r="M408" s="330"/>
      <c r="N408" s="330"/>
      <c r="O408" s="330"/>
      <c r="P408" s="330"/>
      <c r="Q408" s="330"/>
      <c r="R408" s="330"/>
      <c r="S408" s="330"/>
      <c r="T408" s="1"/>
      <c r="U408" s="1"/>
      <c r="W408" s="349"/>
      <c r="X408" s="68"/>
      <c r="Y408" s="68"/>
    </row>
    <row r="409" spans="1:44" s="334" customFormat="1" x14ac:dyDescent="0.25">
      <c r="A409" s="556">
        <v>73</v>
      </c>
      <c r="B409" s="556"/>
      <c r="C409" s="437"/>
      <c r="D409" s="437"/>
      <c r="E409" s="437"/>
      <c r="F409" s="437"/>
      <c r="G409" s="437"/>
      <c r="H409" s="469" t="s">
        <v>2087</v>
      </c>
      <c r="I409" s="469"/>
      <c r="J409" s="469"/>
      <c r="K409" s="469"/>
      <c r="L409" s="469"/>
      <c r="M409" s="469"/>
      <c r="N409" s="469"/>
      <c r="O409" s="469"/>
      <c r="P409" s="469"/>
      <c r="Q409" s="469"/>
      <c r="R409" s="469"/>
      <c r="S409" s="469"/>
      <c r="T409" s="437" t="s">
        <v>81</v>
      </c>
      <c r="U409" s="437"/>
      <c r="V409" s="334">
        <v>4</v>
      </c>
      <c r="W409" s="349">
        <v>0</v>
      </c>
      <c r="X409" s="68">
        <f>V409*W409</f>
        <v>0</v>
      </c>
      <c r="Y409" s="68"/>
    </row>
    <row r="410" spans="1:44" s="334" customFormat="1" x14ac:dyDescent="0.25">
      <c r="A410" s="350"/>
      <c r="B410" s="350"/>
      <c r="H410" s="330"/>
      <c r="I410" s="330"/>
      <c r="J410" s="330"/>
      <c r="K410" s="330"/>
      <c r="L410" s="330"/>
      <c r="M410" s="330"/>
      <c r="N410" s="330"/>
      <c r="O410" s="330"/>
      <c r="P410" s="330"/>
      <c r="Q410" s="330"/>
      <c r="R410" s="330"/>
      <c r="S410" s="330"/>
      <c r="T410" s="1"/>
      <c r="U410" s="1"/>
      <c r="W410" s="349"/>
      <c r="X410" s="68"/>
      <c r="Y410" s="68"/>
    </row>
    <row r="411" spans="1:44" s="334" customFormat="1" x14ac:dyDescent="0.25">
      <c r="A411" s="558">
        <v>74</v>
      </c>
      <c r="B411" s="558"/>
      <c r="C411" s="456"/>
      <c r="D411" s="456"/>
      <c r="E411" s="456"/>
      <c r="F411" s="456"/>
      <c r="G411" s="456"/>
      <c r="H411" s="545" t="s">
        <v>2088</v>
      </c>
      <c r="I411" s="545"/>
      <c r="J411" s="545"/>
      <c r="K411" s="545"/>
      <c r="L411" s="545"/>
      <c r="M411" s="545"/>
      <c r="N411" s="545"/>
      <c r="O411" s="545"/>
      <c r="P411" s="545"/>
      <c r="Q411" s="545"/>
      <c r="R411" s="545"/>
      <c r="S411" s="545"/>
      <c r="T411" s="456" t="s">
        <v>81</v>
      </c>
      <c r="U411" s="456"/>
      <c r="V411" s="333">
        <v>16</v>
      </c>
      <c r="W411" s="351">
        <v>0</v>
      </c>
      <c r="X411" s="72">
        <f>V411*W411</f>
        <v>0</v>
      </c>
      <c r="Y411" s="72"/>
      <c r="Z411" s="333"/>
      <c r="AA411" s="333"/>
    </row>
    <row r="412" spans="1:44" s="334" customFormat="1" x14ac:dyDescent="0.25">
      <c r="H412" s="327"/>
      <c r="I412" s="327"/>
      <c r="J412" s="327"/>
      <c r="K412" s="327"/>
      <c r="L412" s="327"/>
      <c r="M412" s="327"/>
      <c r="N412" s="327"/>
      <c r="O412" s="327"/>
      <c r="P412" s="327"/>
      <c r="Q412" s="327"/>
      <c r="R412" s="327"/>
      <c r="S412" s="327"/>
      <c r="X412" s="68"/>
      <c r="Y412" s="68"/>
    </row>
    <row r="413" spans="1:44" s="334" customFormat="1" x14ac:dyDescent="0.25">
      <c r="A413" s="437">
        <v>75</v>
      </c>
      <c r="B413" s="437"/>
      <c r="C413" s="523" t="s">
        <v>2071</v>
      </c>
      <c r="D413" s="523"/>
      <c r="E413" s="523"/>
      <c r="F413" s="523"/>
      <c r="G413" s="523"/>
      <c r="H413" s="539" t="s">
        <v>2072</v>
      </c>
      <c r="I413" s="539"/>
      <c r="J413" s="539"/>
      <c r="K413" s="539"/>
      <c r="L413" s="539"/>
      <c r="M413" s="539"/>
      <c r="N413" s="539"/>
      <c r="O413" s="539"/>
      <c r="P413" s="539"/>
      <c r="Q413" s="539"/>
      <c r="R413" s="539"/>
      <c r="S413" s="539"/>
      <c r="X413" s="68"/>
      <c r="Y413" s="68"/>
    </row>
    <row r="414" spans="1:44" s="334" customFormat="1" x14ac:dyDescent="0.25">
      <c r="A414" s="326"/>
      <c r="B414" s="326"/>
      <c r="C414" s="270"/>
      <c r="D414" s="270"/>
      <c r="E414" s="270"/>
      <c r="F414" s="270"/>
      <c r="G414" s="270"/>
      <c r="H414" s="539" t="s">
        <v>1643</v>
      </c>
      <c r="I414" s="539"/>
      <c r="J414" s="539"/>
      <c r="K414" s="539"/>
      <c r="L414" s="539"/>
      <c r="M414" s="539"/>
      <c r="N414" s="539"/>
      <c r="O414" s="539"/>
      <c r="P414" s="539"/>
      <c r="Q414" s="539"/>
      <c r="R414" s="539"/>
      <c r="S414" s="539"/>
      <c r="X414" s="68"/>
      <c r="Y414" s="68"/>
    </row>
    <row r="415" spans="1:44" s="334" customFormat="1" x14ac:dyDescent="0.25">
      <c r="A415" s="326"/>
      <c r="B415" s="326"/>
      <c r="C415" s="270"/>
      <c r="D415" s="270"/>
      <c r="E415" s="270"/>
      <c r="F415" s="270"/>
      <c r="G415" s="270"/>
      <c r="H415" s="539" t="s">
        <v>2073</v>
      </c>
      <c r="I415" s="539"/>
      <c r="J415" s="539"/>
      <c r="K415" s="539"/>
      <c r="L415" s="539"/>
      <c r="M415" s="539"/>
      <c r="N415" s="539"/>
      <c r="O415" s="539"/>
      <c r="P415" s="539"/>
      <c r="Q415" s="539"/>
      <c r="R415" s="539"/>
      <c r="S415" s="539"/>
      <c r="X415" s="68"/>
      <c r="Y415" s="68"/>
    </row>
    <row r="416" spans="1:44" s="334" customFormat="1" x14ac:dyDescent="0.25">
      <c r="A416" s="163"/>
      <c r="B416" s="163"/>
      <c r="C416" s="1"/>
      <c r="D416" s="1"/>
      <c r="E416" s="1"/>
      <c r="F416" s="1"/>
      <c r="G416" s="1"/>
      <c r="H416" s="557" t="s">
        <v>2074</v>
      </c>
      <c r="I416" s="557"/>
      <c r="J416" s="557"/>
      <c r="K416" s="557"/>
      <c r="L416" s="557"/>
      <c r="M416" s="557"/>
      <c r="N416" s="557"/>
      <c r="O416" s="557"/>
      <c r="P416" s="557"/>
      <c r="Q416" s="557"/>
      <c r="R416" s="557"/>
      <c r="S416" s="557"/>
      <c r="X416" s="68"/>
      <c r="Y416" s="68"/>
    </row>
    <row r="417" spans="1:44" s="334" customFormat="1" x14ac:dyDescent="0.25">
      <c r="H417" s="469" t="s">
        <v>2092</v>
      </c>
      <c r="I417" s="469"/>
      <c r="J417" s="469"/>
      <c r="K417" s="469"/>
      <c r="L417" s="469"/>
      <c r="M417" s="469"/>
      <c r="N417" s="469"/>
      <c r="O417" s="469"/>
      <c r="P417" s="469"/>
      <c r="Q417" s="469"/>
      <c r="R417" s="469"/>
      <c r="S417" s="469"/>
      <c r="T417" s="1"/>
      <c r="U417" s="1"/>
      <c r="W417" s="68"/>
      <c r="X417" s="68"/>
      <c r="Y417" s="68"/>
      <c r="AC417" s="324"/>
      <c r="AE417" s="324"/>
      <c r="AG417" s="324"/>
      <c r="AI417" s="324"/>
      <c r="AK417" s="324"/>
      <c r="AM417" s="32"/>
      <c r="AO417" s="83"/>
      <c r="AR417" s="102"/>
    </row>
    <row r="418" spans="1:44" s="334" customFormat="1" x14ac:dyDescent="0.25">
      <c r="H418" s="477" t="s">
        <v>2093</v>
      </c>
      <c r="I418" s="477"/>
      <c r="J418" s="477"/>
      <c r="K418" s="477"/>
      <c r="L418" s="477"/>
      <c r="M418" s="477"/>
      <c r="N418" s="477"/>
      <c r="O418" s="477"/>
      <c r="P418" s="477"/>
      <c r="Q418" s="477"/>
      <c r="R418" s="477"/>
      <c r="S418" s="477"/>
      <c r="T418" s="437" t="s">
        <v>81</v>
      </c>
      <c r="U418" s="437"/>
      <c r="V418" s="334">
        <v>1</v>
      </c>
      <c r="W418" s="68">
        <f>AM418</f>
        <v>0</v>
      </c>
      <c r="X418" s="68">
        <f>V418*W418</f>
        <v>0</v>
      </c>
      <c r="Y418" s="68"/>
      <c r="Z418" s="334">
        <f>AB418/1000</f>
        <v>0.45079599999999997</v>
      </c>
      <c r="AA418" s="334">
        <f>V418*Z418</f>
        <v>0.45079599999999997</v>
      </c>
      <c r="AB418" s="334">
        <v>450.79599999999999</v>
      </c>
      <c r="AC418" s="325"/>
      <c r="AD418" s="69"/>
      <c r="AE418" s="325"/>
      <c r="AF418" s="69"/>
      <c r="AG418" s="325"/>
      <c r="AH418" s="69"/>
      <c r="AI418" s="325"/>
      <c r="AJ418" s="69"/>
      <c r="AK418" s="325"/>
      <c r="AM418" s="67"/>
      <c r="AN418" s="69"/>
      <c r="AO418" s="325"/>
      <c r="AR418" s="325"/>
    </row>
    <row r="419" spans="1:44" s="334" customFormat="1" x14ac:dyDescent="0.25">
      <c r="H419" s="327"/>
      <c r="I419" s="327"/>
      <c r="J419" s="327"/>
      <c r="K419" s="327"/>
      <c r="L419" s="327"/>
      <c r="M419" s="327"/>
      <c r="N419" s="327"/>
      <c r="O419" s="327"/>
      <c r="P419" s="327"/>
      <c r="Q419" s="327"/>
      <c r="R419" s="327"/>
      <c r="S419" s="327"/>
      <c r="X419" s="68"/>
      <c r="Y419" s="68"/>
    </row>
    <row r="420" spans="1:44" s="334" customFormat="1" x14ac:dyDescent="0.25">
      <c r="A420" s="450">
        <v>76</v>
      </c>
      <c r="B420" s="450"/>
      <c r="C420" s="450"/>
      <c r="D420" s="450"/>
      <c r="E420" s="450"/>
      <c r="F420" s="450"/>
      <c r="G420" s="450"/>
      <c r="H420" s="477" t="s">
        <v>2078</v>
      </c>
      <c r="I420" s="477"/>
      <c r="J420" s="477"/>
      <c r="K420" s="477"/>
      <c r="L420" s="477"/>
      <c r="M420" s="477"/>
      <c r="N420" s="477"/>
      <c r="O420" s="477"/>
      <c r="P420" s="477"/>
      <c r="Q420" s="477"/>
      <c r="R420" s="477"/>
      <c r="S420" s="477"/>
      <c r="T420" s="211"/>
      <c r="U420" s="211"/>
      <c r="V420" s="41"/>
      <c r="W420" s="347"/>
      <c r="X420" s="344"/>
      <c r="Y420" s="68"/>
      <c r="AC420" s="325"/>
      <c r="AD420" s="69"/>
      <c r="AE420" s="325"/>
      <c r="AF420" s="69"/>
      <c r="AG420" s="325"/>
      <c r="AH420" s="69"/>
      <c r="AI420" s="325"/>
      <c r="AJ420" s="69"/>
      <c r="AK420" s="325"/>
      <c r="AM420" s="67"/>
      <c r="AN420" s="69"/>
      <c r="AO420" s="325"/>
      <c r="AR420" s="325"/>
    </row>
    <row r="421" spans="1:44" s="334" customFormat="1" x14ac:dyDescent="0.25">
      <c r="H421" s="477" t="s">
        <v>2079</v>
      </c>
      <c r="I421" s="477"/>
      <c r="J421" s="477"/>
      <c r="K421" s="477"/>
      <c r="L421" s="477"/>
      <c r="M421" s="477"/>
      <c r="N421" s="477"/>
      <c r="O421" s="477"/>
      <c r="P421" s="477"/>
      <c r="Q421" s="477"/>
      <c r="R421" s="477"/>
      <c r="S421" s="477"/>
      <c r="T421" s="450" t="s">
        <v>135</v>
      </c>
      <c r="U421" s="450"/>
      <c r="V421" s="41">
        <f>1.093*V418</f>
        <v>1.093</v>
      </c>
      <c r="W421" s="339">
        <v>0</v>
      </c>
      <c r="X421" s="344">
        <f>V421*W421</f>
        <v>0</v>
      </c>
      <c r="Y421" s="68"/>
      <c r="Z421" s="334">
        <f>AB421/1000</f>
        <v>2.8500000000000001E-2</v>
      </c>
      <c r="AA421" s="334">
        <f>V421*Z421</f>
        <v>3.1150500000000001E-2</v>
      </c>
      <c r="AB421" s="334">
        <v>28.5</v>
      </c>
      <c r="AC421" s="325"/>
      <c r="AD421" s="69"/>
      <c r="AE421" s="325"/>
      <c r="AF421" s="69"/>
      <c r="AG421" s="325"/>
      <c r="AH421" s="69"/>
      <c r="AI421" s="325"/>
      <c r="AJ421" s="69"/>
      <c r="AK421" s="325"/>
      <c r="AM421" s="67"/>
      <c r="AN421" s="69"/>
      <c r="AO421" s="325"/>
      <c r="AR421" s="325"/>
    </row>
    <row r="422" spans="1:44" s="334" customFormat="1" x14ac:dyDescent="0.25">
      <c r="H422" s="327"/>
      <c r="I422" s="327"/>
      <c r="J422" s="327"/>
      <c r="K422" s="327"/>
      <c r="L422" s="327"/>
      <c r="M422" s="327"/>
      <c r="N422" s="327"/>
      <c r="O422" s="327"/>
      <c r="P422" s="327"/>
      <c r="Q422" s="327"/>
      <c r="R422" s="327"/>
      <c r="S422" s="327"/>
      <c r="X422" s="68"/>
      <c r="Y422" s="68"/>
    </row>
    <row r="423" spans="1:44" s="334" customFormat="1" x14ac:dyDescent="0.25">
      <c r="A423" s="437">
        <v>77</v>
      </c>
      <c r="B423" s="437"/>
      <c r="C423" s="548" t="s">
        <v>354</v>
      </c>
      <c r="D423" s="549"/>
      <c r="E423" s="549"/>
      <c r="F423" s="549"/>
      <c r="G423" s="549"/>
      <c r="H423" s="469" t="s">
        <v>2080</v>
      </c>
      <c r="I423" s="469"/>
      <c r="J423" s="469"/>
      <c r="K423" s="469"/>
      <c r="L423" s="469"/>
      <c r="M423" s="469"/>
      <c r="N423" s="469"/>
      <c r="O423" s="469"/>
      <c r="P423" s="469"/>
      <c r="Q423" s="469"/>
      <c r="R423" s="469"/>
      <c r="S423" s="469"/>
      <c r="T423" s="437" t="str">
        <f>IF(C423="","",VLOOKUP(C423,ÚRS!$A$5:$D$1478,3,FALSE))</f>
        <v>kg</v>
      </c>
      <c r="U423" s="437"/>
      <c r="V423" s="335">
        <f>AA421*1000</f>
        <v>31.150500000000001</v>
      </c>
      <c r="W423" s="348">
        <v>0</v>
      </c>
      <c r="X423" s="68"/>
      <c r="Y423" s="68">
        <f>V423*W423</f>
        <v>0</v>
      </c>
      <c r="AC423" s="325"/>
      <c r="AD423" s="69"/>
      <c r="AE423" s="325"/>
      <c r="AF423" s="69"/>
      <c r="AG423" s="325"/>
      <c r="AH423" s="69"/>
      <c r="AI423" s="325"/>
      <c r="AJ423" s="69"/>
      <c r="AK423" s="325"/>
      <c r="AM423" s="67"/>
      <c r="AN423" s="69"/>
      <c r="AO423" s="325"/>
      <c r="AR423" s="325"/>
    </row>
    <row r="424" spans="1:44" s="334" customFormat="1" x14ac:dyDescent="0.25">
      <c r="H424" s="477" t="s">
        <v>261</v>
      </c>
      <c r="I424" s="477"/>
      <c r="J424" s="477"/>
      <c r="K424" s="477"/>
      <c r="L424" s="477"/>
      <c r="M424" s="477"/>
      <c r="N424" s="477"/>
      <c r="O424" s="477"/>
      <c r="P424" s="477"/>
      <c r="Q424" s="477"/>
      <c r="R424" s="477"/>
      <c r="S424" s="477"/>
      <c r="X424" s="68"/>
      <c r="Y424" s="68"/>
    </row>
    <row r="425" spans="1:44" s="334" customFormat="1" x14ac:dyDescent="0.25">
      <c r="H425" s="327"/>
      <c r="I425" s="327"/>
      <c r="J425" s="327"/>
      <c r="K425" s="327"/>
      <c r="L425" s="327"/>
      <c r="M425" s="327"/>
      <c r="N425" s="327"/>
      <c r="O425" s="327"/>
      <c r="P425" s="327"/>
      <c r="Q425" s="327"/>
      <c r="R425" s="327"/>
      <c r="S425" s="327"/>
      <c r="X425" s="68"/>
      <c r="Y425" s="68"/>
    </row>
    <row r="426" spans="1:44" s="334" customFormat="1" x14ac:dyDescent="0.25">
      <c r="A426" s="450">
        <v>78</v>
      </c>
      <c r="B426" s="450"/>
      <c r="C426" s="450" t="s">
        <v>713</v>
      </c>
      <c r="D426" s="450"/>
      <c r="E426" s="450"/>
      <c r="F426" s="450"/>
      <c r="G426" s="450"/>
      <c r="H426" s="477" t="str">
        <f>IF(C426="","",VLOOKUP(C426,HILTI!$A$1:$D$41,2,FALSE))</f>
        <v>Kotevní šroub</v>
      </c>
      <c r="I426" s="477"/>
      <c r="J426" s="477"/>
      <c r="K426" s="477"/>
      <c r="L426" s="477"/>
      <c r="M426" s="477"/>
      <c r="N426" s="477"/>
      <c r="O426" s="477"/>
      <c r="P426" s="477"/>
      <c r="Q426" s="477"/>
      <c r="R426" s="477"/>
      <c r="S426" s="477"/>
      <c r="T426" s="327"/>
      <c r="U426" s="327"/>
      <c r="V426" s="41"/>
      <c r="W426" s="222"/>
      <c r="X426" s="68"/>
      <c r="Y426" s="68"/>
      <c r="AC426" s="325"/>
      <c r="AD426" s="69"/>
      <c r="AE426" s="325"/>
      <c r="AF426" s="69"/>
      <c r="AG426" s="325"/>
      <c r="AH426" s="69"/>
      <c r="AI426" s="325"/>
      <c r="AJ426" s="69"/>
      <c r="AK426" s="325"/>
      <c r="AM426" s="67"/>
      <c r="AN426" s="69"/>
      <c r="AO426" s="325"/>
      <c r="AR426" s="325"/>
    </row>
    <row r="427" spans="1:44" s="334" customFormat="1" x14ac:dyDescent="0.25">
      <c r="A427" s="327"/>
      <c r="B427" s="327"/>
      <c r="C427" s="450" t="s">
        <v>1928</v>
      </c>
      <c r="D427" s="450"/>
      <c r="E427" s="450"/>
      <c r="F427" s="450"/>
      <c r="G427" s="450"/>
      <c r="H427" s="477" t="str">
        <f>IF(C427="","",VLOOKUP(C427,HILTI!$A$1:$D$41,2,FALSE))</f>
        <v>Hilti HAS-U M16x220</v>
      </c>
      <c r="I427" s="477"/>
      <c r="J427" s="477"/>
      <c r="K427" s="477"/>
      <c r="L427" s="477"/>
      <c r="M427" s="477"/>
      <c r="N427" s="477"/>
      <c r="O427" s="477"/>
      <c r="P427" s="477"/>
      <c r="Q427" s="477"/>
      <c r="R427" s="477"/>
      <c r="S427" s="477"/>
      <c r="T427" s="450" t="str">
        <f>IF(C427="","",VLOOKUP(C427,HILTI!$A$1:$D$41,3,FALSE))</f>
        <v>ks</v>
      </c>
      <c r="U427" s="450"/>
      <c r="V427" s="41">
        <v>6</v>
      </c>
      <c r="W427" s="41">
        <v>0</v>
      </c>
      <c r="X427" s="1">
        <f t="shared" ref="X427" si="3">V427*W427</f>
        <v>0</v>
      </c>
      <c r="Y427" s="68"/>
      <c r="AC427" s="325"/>
      <c r="AD427" s="69"/>
      <c r="AE427" s="325"/>
      <c r="AF427" s="69"/>
      <c r="AG427" s="325"/>
      <c r="AH427" s="69"/>
      <c r="AI427" s="325"/>
      <c r="AJ427" s="69"/>
      <c r="AK427" s="325"/>
      <c r="AM427" s="67"/>
      <c r="AN427" s="69"/>
      <c r="AO427" s="325"/>
      <c r="AR427" s="325"/>
    </row>
    <row r="428" spans="1:44" s="334" customFormat="1" x14ac:dyDescent="0.25">
      <c r="H428" s="327"/>
      <c r="I428" s="327"/>
      <c r="J428" s="327"/>
      <c r="K428" s="327"/>
      <c r="L428" s="327"/>
      <c r="M428" s="327"/>
      <c r="N428" s="327"/>
      <c r="O428" s="327"/>
      <c r="P428" s="327"/>
      <c r="Q428" s="327"/>
      <c r="R428" s="327"/>
      <c r="S428" s="327"/>
      <c r="X428" s="68"/>
      <c r="Y428" s="68"/>
    </row>
    <row r="429" spans="1:44" s="334" customFormat="1" x14ac:dyDescent="0.25">
      <c r="A429" s="450">
        <v>79</v>
      </c>
      <c r="B429" s="450"/>
      <c r="C429" s="450" t="s">
        <v>681</v>
      </c>
      <c r="D429" s="450"/>
      <c r="E429" s="450"/>
      <c r="F429" s="450"/>
      <c r="G429" s="450"/>
      <c r="H429" s="477" t="str">
        <f>IF(C429="","",VLOOKUP(C429,HILTI!$A$1:$D$41,2,FALSE))</f>
        <v>Lepící hmota</v>
      </c>
      <c r="I429" s="477"/>
      <c r="J429" s="477"/>
      <c r="K429" s="477"/>
      <c r="L429" s="477"/>
      <c r="M429" s="477"/>
      <c r="N429" s="477"/>
      <c r="O429" s="477"/>
      <c r="P429" s="477"/>
      <c r="Q429" s="477"/>
      <c r="R429" s="477"/>
      <c r="S429" s="477"/>
      <c r="T429" s="450" t="str">
        <f>IF(C429="","",VLOOKUP(C429,HILTI!$A$1:$D$41,3,FALSE))</f>
        <v>ks</v>
      </c>
      <c r="U429" s="450"/>
      <c r="V429" s="48">
        <v>1</v>
      </c>
      <c r="W429" s="41">
        <v>0</v>
      </c>
      <c r="X429" s="1">
        <f>V429*W429</f>
        <v>0</v>
      </c>
      <c r="Y429" s="68"/>
      <c r="AC429" s="325"/>
      <c r="AD429" s="69"/>
      <c r="AE429" s="325"/>
      <c r="AF429" s="69"/>
      <c r="AG429" s="325"/>
      <c r="AH429" s="69"/>
      <c r="AI429" s="325"/>
      <c r="AJ429" s="69"/>
      <c r="AK429" s="325"/>
      <c r="AM429" s="67"/>
      <c r="AN429" s="69"/>
      <c r="AO429" s="325"/>
      <c r="AR429" s="325"/>
    </row>
    <row r="430" spans="1:44" s="334" customFormat="1" x14ac:dyDescent="0.25">
      <c r="A430" s="332"/>
      <c r="B430" s="332"/>
      <c r="C430" s="450" t="s">
        <v>682</v>
      </c>
      <c r="D430" s="450"/>
      <c r="E430" s="450"/>
      <c r="F430" s="450"/>
      <c r="G430" s="450"/>
      <c r="H430" s="477" t="str">
        <f>IF(C430="","",VLOOKUP(C430,HILTI!$A$1:$D$41,2,FALSE))</f>
        <v>Hilti HIT-HY 200</v>
      </c>
      <c r="I430" s="477"/>
      <c r="J430" s="477"/>
      <c r="K430" s="477"/>
      <c r="L430" s="477"/>
      <c r="M430" s="477"/>
      <c r="N430" s="477"/>
      <c r="O430" s="477"/>
      <c r="P430" s="477"/>
      <c r="Q430" s="477"/>
      <c r="R430" s="477"/>
      <c r="S430" s="477"/>
      <c r="T430" s="211"/>
      <c r="U430" s="211"/>
      <c r="V430" s="41"/>
      <c r="W430" s="222"/>
      <c r="X430" s="68"/>
      <c r="Y430" s="68"/>
      <c r="AC430" s="325"/>
      <c r="AD430" s="69"/>
      <c r="AE430" s="325"/>
      <c r="AF430" s="69"/>
      <c r="AG430" s="325"/>
      <c r="AH430" s="69"/>
      <c r="AI430" s="325"/>
      <c r="AJ430" s="69"/>
      <c r="AK430" s="325"/>
      <c r="AM430" s="67"/>
      <c r="AN430" s="69"/>
      <c r="AO430" s="325"/>
      <c r="AR430" s="325"/>
    </row>
    <row r="431" spans="1:44" s="334" customFormat="1" x14ac:dyDescent="0.25">
      <c r="A431" s="332"/>
      <c r="B431" s="332"/>
      <c r="C431" s="450" t="s">
        <v>683</v>
      </c>
      <c r="D431" s="450"/>
      <c r="E431" s="450"/>
      <c r="F431" s="450"/>
      <c r="G431" s="450"/>
      <c r="H431" s="477" t="str">
        <f>IF(C431="","",VLOOKUP(C431,HILTI!$A$1:$D$41,2,FALSE))</f>
        <v>balení 330 ml</v>
      </c>
      <c r="I431" s="477"/>
      <c r="J431" s="477"/>
      <c r="K431" s="477"/>
      <c r="L431" s="477"/>
      <c r="M431" s="477"/>
      <c r="N431" s="477"/>
      <c r="O431" s="477"/>
      <c r="P431" s="477"/>
      <c r="Q431" s="477"/>
      <c r="R431" s="477"/>
      <c r="S431" s="477"/>
      <c r="T431" s="327"/>
      <c r="U431" s="327"/>
      <c r="V431" s="41"/>
      <c r="W431" s="222"/>
      <c r="X431" s="68"/>
      <c r="Y431" s="68"/>
      <c r="AC431" s="325"/>
      <c r="AD431" s="69"/>
      <c r="AE431" s="325"/>
      <c r="AF431" s="69"/>
      <c r="AG431" s="325"/>
      <c r="AH431" s="69"/>
      <c r="AI431" s="325"/>
      <c r="AJ431" s="69"/>
      <c r="AK431" s="325"/>
      <c r="AM431" s="67"/>
      <c r="AN431" s="69"/>
      <c r="AO431" s="325"/>
      <c r="AR431" s="325"/>
    </row>
    <row r="432" spans="1:44" s="334" customFormat="1" x14ac:dyDescent="0.25">
      <c r="A432" s="332"/>
      <c r="B432" s="332"/>
      <c r="C432" s="332"/>
      <c r="D432" s="332"/>
      <c r="E432" s="332"/>
      <c r="F432" s="332"/>
      <c r="G432" s="332"/>
      <c r="H432" s="331"/>
      <c r="I432" s="331"/>
      <c r="J432" s="331"/>
      <c r="K432" s="331"/>
      <c r="L432" s="331"/>
      <c r="M432" s="331"/>
      <c r="N432" s="331"/>
      <c r="O432" s="331"/>
      <c r="P432" s="331"/>
      <c r="Q432" s="327"/>
      <c r="R432" s="327"/>
      <c r="S432" s="327"/>
      <c r="T432" s="327"/>
      <c r="U432" s="327"/>
      <c r="V432" s="41"/>
      <c r="W432" s="222"/>
      <c r="X432" s="68"/>
      <c r="Y432" s="68"/>
      <c r="AC432" s="325"/>
      <c r="AD432" s="69"/>
      <c r="AE432" s="325"/>
      <c r="AF432" s="69"/>
      <c r="AG432" s="325"/>
      <c r="AH432" s="69"/>
      <c r="AI432" s="325"/>
      <c r="AJ432" s="69"/>
      <c r="AK432" s="325"/>
      <c r="AM432" s="67"/>
      <c r="AN432" s="69"/>
      <c r="AO432" s="325"/>
      <c r="AR432" s="325"/>
    </row>
    <row r="433" spans="1:44" s="334" customFormat="1" x14ac:dyDescent="0.25">
      <c r="A433" s="450">
        <v>80</v>
      </c>
      <c r="B433" s="450"/>
      <c r="C433" s="450" t="s">
        <v>684</v>
      </c>
      <c r="D433" s="450"/>
      <c r="E433" s="450"/>
      <c r="F433" s="450"/>
      <c r="G433" s="450"/>
      <c r="H433" s="477" t="str">
        <f>IF(C433="","",VLOOKUP(C433,HILTI!$A$1:$D$42,2,FALSE))</f>
        <v>Montáž kotev HILTI</v>
      </c>
      <c r="I433" s="477"/>
      <c r="J433" s="477"/>
      <c r="K433" s="477"/>
      <c r="L433" s="477"/>
      <c r="M433" s="477"/>
      <c r="N433" s="477"/>
      <c r="O433" s="477"/>
      <c r="P433" s="477"/>
      <c r="Q433" s="477"/>
      <c r="R433" s="477"/>
      <c r="S433" s="477"/>
      <c r="T433" s="450" t="str">
        <f>IF(C433="","",VLOOKUP(C433,HILTI!$A$1:$D$42,3,FALSE))</f>
        <v>ks</v>
      </c>
      <c r="U433" s="450"/>
      <c r="V433" s="41">
        <f>V427</f>
        <v>6</v>
      </c>
      <c r="W433" s="41">
        <v>0</v>
      </c>
      <c r="X433" s="68"/>
      <c r="Y433" s="68">
        <f>V433*W433</f>
        <v>0</v>
      </c>
      <c r="AC433" s="325"/>
      <c r="AD433" s="69"/>
      <c r="AE433" s="325"/>
      <c r="AF433" s="69"/>
      <c r="AG433" s="325"/>
      <c r="AH433" s="69"/>
      <c r="AI433" s="325"/>
      <c r="AJ433" s="69"/>
      <c r="AK433" s="325"/>
      <c r="AM433" s="67"/>
      <c r="AN433" s="69"/>
      <c r="AO433" s="325"/>
      <c r="AR433" s="325"/>
    </row>
    <row r="434" spans="1:44" s="334" customFormat="1" x14ac:dyDescent="0.25">
      <c r="H434" s="327"/>
      <c r="I434" s="327"/>
      <c r="J434" s="327"/>
      <c r="K434" s="327"/>
      <c r="L434" s="327"/>
      <c r="M434" s="327"/>
      <c r="N434" s="327"/>
      <c r="O434" s="327"/>
      <c r="P434" s="327"/>
      <c r="Q434" s="327"/>
      <c r="R434" s="327"/>
      <c r="S434" s="327"/>
      <c r="X434" s="68"/>
      <c r="Y434" s="68"/>
    </row>
    <row r="435" spans="1:44" s="334" customFormat="1" x14ac:dyDescent="0.25">
      <c r="A435" s="437">
        <v>81</v>
      </c>
      <c r="B435" s="437"/>
      <c r="C435" s="548" t="s">
        <v>561</v>
      </c>
      <c r="D435" s="549"/>
      <c r="E435" s="549"/>
      <c r="F435" s="549"/>
      <c r="G435" s="549"/>
      <c r="H435" s="469" t="s">
        <v>2081</v>
      </c>
      <c r="I435" s="469"/>
      <c r="J435" s="469"/>
      <c r="K435" s="469"/>
      <c r="L435" s="469"/>
      <c r="M435" s="469"/>
      <c r="N435" s="469"/>
      <c r="O435" s="469"/>
      <c r="P435" s="469"/>
      <c r="Q435" s="469"/>
      <c r="R435" s="469"/>
      <c r="S435" s="469"/>
      <c r="T435" s="437" t="str">
        <f>IF(C435="","",VLOOKUP(C435,ÚRS!$A$5:$D$1478,3,FALSE))</f>
        <v>m</v>
      </c>
      <c r="U435" s="437"/>
      <c r="V435" s="335">
        <v>7.6349999999999998</v>
      </c>
      <c r="W435" s="217">
        <v>0</v>
      </c>
      <c r="X435" s="68"/>
      <c r="Y435" s="68">
        <f>V435*W435</f>
        <v>0</v>
      </c>
      <c r="AC435" s="325"/>
      <c r="AD435" s="69"/>
      <c r="AE435" s="325"/>
      <c r="AF435" s="69"/>
      <c r="AG435" s="325"/>
      <c r="AH435" s="69"/>
      <c r="AI435" s="325"/>
      <c r="AJ435" s="69"/>
      <c r="AK435" s="325"/>
      <c r="AM435" s="67"/>
      <c r="AN435" s="69"/>
      <c r="AO435" s="325"/>
      <c r="AR435" s="325"/>
    </row>
    <row r="436" spans="1:44" s="334" customFormat="1" x14ac:dyDescent="0.25">
      <c r="H436" s="327"/>
      <c r="I436" s="327"/>
      <c r="J436" s="327"/>
      <c r="K436" s="327"/>
      <c r="L436" s="327"/>
      <c r="M436" s="327"/>
      <c r="N436" s="327"/>
      <c r="O436" s="327"/>
      <c r="P436" s="327"/>
      <c r="Q436" s="327"/>
      <c r="R436" s="327"/>
      <c r="S436" s="327"/>
      <c r="X436" s="68"/>
      <c r="Y436" s="68"/>
    </row>
    <row r="437" spans="1:44" s="334" customFormat="1" x14ac:dyDescent="0.25">
      <c r="A437" s="437">
        <v>82</v>
      </c>
      <c r="B437" s="437"/>
      <c r="C437" s="548" t="s">
        <v>571</v>
      </c>
      <c r="D437" s="549"/>
      <c r="E437" s="549"/>
      <c r="F437" s="549"/>
      <c r="G437" s="549"/>
      <c r="H437" s="469" t="s">
        <v>2082</v>
      </c>
      <c r="I437" s="469"/>
      <c r="J437" s="469"/>
      <c r="K437" s="469"/>
      <c r="L437" s="469"/>
      <c r="M437" s="469"/>
      <c r="N437" s="469"/>
      <c r="O437" s="469"/>
      <c r="P437" s="469"/>
      <c r="Q437" s="469"/>
      <c r="R437" s="469"/>
      <c r="S437" s="469"/>
      <c r="T437" s="437" t="str">
        <f>IF(C437="","",VLOOKUP(C437,ÚRS!$A$5:$D$1478,3,FALSE))</f>
        <v>m</v>
      </c>
      <c r="U437" s="437"/>
      <c r="V437" s="335">
        <v>5.0199999999999996</v>
      </c>
      <c r="W437" s="217">
        <v>0</v>
      </c>
      <c r="X437" s="68"/>
      <c r="Y437" s="68">
        <f>V437*W437</f>
        <v>0</v>
      </c>
      <c r="AC437" s="325"/>
      <c r="AD437" s="69"/>
      <c r="AE437" s="325"/>
      <c r="AF437" s="69"/>
      <c r="AG437" s="325"/>
      <c r="AH437" s="69"/>
      <c r="AI437" s="325"/>
      <c r="AJ437" s="69"/>
      <c r="AK437" s="325"/>
      <c r="AM437" s="67"/>
      <c r="AN437" s="69"/>
      <c r="AO437" s="325"/>
      <c r="AR437" s="325"/>
    </row>
    <row r="438" spans="1:44" s="334" customFormat="1" x14ac:dyDescent="0.25">
      <c r="H438" s="477" t="s">
        <v>2083</v>
      </c>
      <c r="I438" s="477"/>
      <c r="J438" s="477"/>
      <c r="K438" s="477"/>
      <c r="L438" s="477"/>
      <c r="M438" s="477"/>
      <c r="N438" s="477"/>
      <c r="O438" s="477"/>
      <c r="P438" s="477"/>
      <c r="Q438" s="477"/>
      <c r="R438" s="477"/>
      <c r="S438" s="477"/>
      <c r="X438" s="68"/>
      <c r="Y438" s="68"/>
    </row>
    <row r="439" spans="1:44" s="334" customFormat="1" x14ac:dyDescent="0.25">
      <c r="H439" s="327"/>
      <c r="I439" s="327"/>
      <c r="J439" s="327"/>
      <c r="K439" s="327"/>
      <c r="L439" s="327"/>
      <c r="M439" s="327"/>
      <c r="N439" s="327"/>
      <c r="O439" s="327"/>
      <c r="P439" s="327"/>
      <c r="Q439" s="327"/>
      <c r="R439" s="327"/>
      <c r="S439" s="327"/>
      <c r="X439" s="68"/>
      <c r="Y439" s="68"/>
    </row>
    <row r="440" spans="1:44" s="334" customFormat="1" x14ac:dyDescent="0.25">
      <c r="A440" s="332"/>
      <c r="B440" s="332"/>
      <c r="C440" s="332"/>
      <c r="D440" s="332"/>
      <c r="E440" s="332"/>
      <c r="F440" s="332"/>
      <c r="G440" s="332"/>
      <c r="H440" s="333"/>
      <c r="I440" s="333"/>
      <c r="J440" s="333"/>
      <c r="K440" s="333"/>
      <c r="L440" s="333"/>
      <c r="M440" s="333"/>
      <c r="N440" s="333"/>
      <c r="O440" s="333"/>
      <c r="P440" s="333"/>
      <c r="Q440" s="333"/>
      <c r="R440" s="333"/>
      <c r="S440" s="333"/>
      <c r="T440" s="333"/>
      <c r="U440" s="333"/>
      <c r="V440" s="333"/>
      <c r="W440" s="72"/>
      <c r="X440" s="72"/>
      <c r="Y440" s="72"/>
      <c r="Z440" s="333"/>
      <c r="AA440" s="333"/>
      <c r="AC440" s="325"/>
      <c r="AD440" s="69"/>
      <c r="AE440" s="325"/>
      <c r="AF440" s="69"/>
      <c r="AG440" s="325"/>
      <c r="AH440" s="69"/>
      <c r="AI440" s="325"/>
      <c r="AJ440" s="69"/>
      <c r="AK440" s="325"/>
      <c r="AM440" s="67"/>
      <c r="AN440" s="69"/>
      <c r="AR440" s="325"/>
    </row>
    <row r="441" spans="1:44" s="334" customFormat="1" x14ac:dyDescent="0.25">
      <c r="H441" s="467" t="s">
        <v>183</v>
      </c>
      <c r="I441" s="467"/>
      <c r="J441" s="467"/>
      <c r="K441" s="467"/>
      <c r="L441" s="467"/>
      <c r="M441" s="467"/>
      <c r="N441" s="467"/>
      <c r="O441" s="467"/>
      <c r="P441" s="467"/>
      <c r="W441" s="68"/>
      <c r="X441" s="338">
        <f>SUM(X402:X440)</f>
        <v>0</v>
      </c>
      <c r="Y441" s="338">
        <f>SUM(Y402:Y440)</f>
        <v>0</v>
      </c>
      <c r="Z441" s="352"/>
      <c r="AA441" s="352">
        <f>SUM(AA402:AA440)</f>
        <v>3.3263905</v>
      </c>
      <c r="AC441" s="325"/>
      <c r="AD441" s="69"/>
      <c r="AE441" s="325"/>
      <c r="AF441" s="69"/>
      <c r="AG441" s="325"/>
      <c r="AH441" s="69"/>
      <c r="AI441" s="325"/>
      <c r="AJ441" s="69"/>
      <c r="AK441" s="325"/>
      <c r="AM441" s="67"/>
      <c r="AN441" s="69"/>
      <c r="AR441" s="325"/>
    </row>
    <row r="442" spans="1:44" s="334" customFormat="1" x14ac:dyDescent="0.25">
      <c r="W442" s="68"/>
      <c r="X442" s="68"/>
      <c r="Y442" s="68"/>
    </row>
    <row r="443" spans="1:44" s="334" customFormat="1" ht="15.75" thickBot="1" x14ac:dyDescent="0.3">
      <c r="A443" s="525" t="s">
        <v>38</v>
      </c>
      <c r="B443" s="525"/>
      <c r="C443" s="525"/>
      <c r="D443" s="525"/>
      <c r="E443" s="525"/>
      <c r="F443" s="525"/>
      <c r="G443" s="525"/>
      <c r="H443" s="525"/>
      <c r="I443" s="525"/>
      <c r="J443" s="525"/>
      <c r="K443" s="525"/>
      <c r="L443" s="525"/>
      <c r="M443" s="525"/>
      <c r="N443" s="525"/>
      <c r="O443" s="525"/>
      <c r="P443" s="525"/>
      <c r="Q443" s="525"/>
      <c r="R443" s="525"/>
      <c r="S443" s="525"/>
      <c r="T443" s="525"/>
      <c r="Z443" s="326" t="s">
        <v>41</v>
      </c>
      <c r="AA443" s="326">
        <f>AA394+1</f>
        <v>11</v>
      </c>
    </row>
    <row r="444" spans="1:44" s="334" customFormat="1" x14ac:dyDescent="0.25">
      <c r="A444" s="528" t="s">
        <v>39</v>
      </c>
      <c r="B444" s="506"/>
      <c r="C444" s="506"/>
      <c r="D444" s="506"/>
      <c r="E444" s="506"/>
      <c r="F444" s="506"/>
      <c r="G444" s="507"/>
      <c r="H444" s="484" t="s">
        <v>1972</v>
      </c>
      <c r="I444" s="447"/>
      <c r="J444" s="447"/>
      <c r="K444" s="447"/>
      <c r="L444" s="447"/>
      <c r="M444" s="447"/>
      <c r="N444" s="447"/>
      <c r="O444" s="447"/>
      <c r="P444" s="447"/>
      <c r="Q444" s="447"/>
      <c r="R444" s="447"/>
      <c r="S444" s="447"/>
      <c r="T444" s="447"/>
      <c r="U444" s="447"/>
      <c r="V444" s="447"/>
      <c r="W444" s="447"/>
      <c r="X444" s="485"/>
      <c r="Y444" s="328" t="s">
        <v>48</v>
      </c>
      <c r="Z444" s="452"/>
      <c r="AA444" s="454"/>
    </row>
    <row r="445" spans="1:44" s="334" customFormat="1" x14ac:dyDescent="0.25">
      <c r="A445" s="538"/>
      <c r="B445" s="518"/>
      <c r="C445" s="518"/>
      <c r="D445" s="518"/>
      <c r="E445" s="518"/>
      <c r="F445" s="518"/>
      <c r="G445" s="519"/>
      <c r="H445" s="486" t="s">
        <v>1973</v>
      </c>
      <c r="I445" s="487"/>
      <c r="J445" s="487"/>
      <c r="K445" s="487"/>
      <c r="L445" s="487"/>
      <c r="M445" s="487"/>
      <c r="N445" s="487"/>
      <c r="O445" s="487"/>
      <c r="P445" s="487"/>
      <c r="Q445" s="487"/>
      <c r="R445" s="487"/>
      <c r="S445" s="487"/>
      <c r="T445" s="487"/>
      <c r="U445" s="487"/>
      <c r="V445" s="487"/>
      <c r="W445" s="487"/>
      <c r="X445" s="488"/>
      <c r="Y445" s="24" t="s">
        <v>42</v>
      </c>
      <c r="Z445" s="526" t="s">
        <v>1980</v>
      </c>
      <c r="AA445" s="527"/>
    </row>
    <row r="446" spans="1:44" s="334" customFormat="1" x14ac:dyDescent="0.25">
      <c r="A446" s="514" t="s">
        <v>40</v>
      </c>
      <c r="B446" s="515"/>
      <c r="C446" s="515"/>
      <c r="D446" s="515"/>
      <c r="E446" s="515"/>
      <c r="F446" s="515"/>
      <c r="G446" s="516"/>
      <c r="H446" s="489" t="s">
        <v>1974</v>
      </c>
      <c r="I446" s="490"/>
      <c r="J446" s="490"/>
      <c r="K446" s="490"/>
      <c r="L446" s="490"/>
      <c r="M446" s="490"/>
      <c r="N446" s="490"/>
      <c r="O446" s="490"/>
      <c r="P446" s="490"/>
      <c r="Q446" s="490"/>
      <c r="R446" s="490"/>
      <c r="S446" s="490"/>
      <c r="T446" s="490"/>
      <c r="U446" s="490"/>
      <c r="V446" s="490"/>
      <c r="W446" s="490"/>
      <c r="X446" s="491"/>
      <c r="Y446" s="25" t="s">
        <v>49</v>
      </c>
      <c r="Z446" s="482"/>
      <c r="AA446" s="483"/>
    </row>
    <row r="447" spans="1:44" s="334" customFormat="1" ht="15.75" thickBot="1" x14ac:dyDescent="0.3">
      <c r="A447" s="435"/>
      <c r="B447" s="424"/>
      <c r="C447" s="424"/>
      <c r="D447" s="424"/>
      <c r="E447" s="424"/>
      <c r="F447" s="424"/>
      <c r="G447" s="432"/>
      <c r="H447" s="496" t="s">
        <v>1975</v>
      </c>
      <c r="I447" s="497"/>
      <c r="J447" s="497"/>
      <c r="K447" s="497"/>
      <c r="L447" s="497"/>
      <c r="M447" s="497"/>
      <c r="N447" s="497"/>
      <c r="O447" s="497"/>
      <c r="P447" s="497"/>
      <c r="Q447" s="497"/>
      <c r="R447" s="497"/>
      <c r="S447" s="497"/>
      <c r="T447" s="497"/>
      <c r="U447" s="497"/>
      <c r="V447" s="497"/>
      <c r="W447" s="497"/>
      <c r="X447" s="498"/>
      <c r="Y447" s="96" t="s">
        <v>42</v>
      </c>
      <c r="Z447" s="480" t="s">
        <v>1981</v>
      </c>
      <c r="AA447" s="481"/>
    </row>
    <row r="448" spans="1:44" s="334" customFormat="1" x14ac:dyDescent="0.25">
      <c r="A448" s="499" t="s">
        <v>42</v>
      </c>
      <c r="B448" s="502" t="s">
        <v>43</v>
      </c>
      <c r="C448" s="505" t="s">
        <v>42</v>
      </c>
      <c r="D448" s="506"/>
      <c r="E448" s="506"/>
      <c r="F448" s="506"/>
      <c r="G448" s="507"/>
      <c r="H448" s="484"/>
      <c r="I448" s="447"/>
      <c r="J448" s="447"/>
      <c r="K448" s="447"/>
      <c r="L448" s="447"/>
      <c r="M448" s="447"/>
      <c r="N448" s="447"/>
      <c r="O448" s="447"/>
      <c r="P448" s="447"/>
      <c r="Q448" s="447"/>
      <c r="R448" s="447"/>
      <c r="S448" s="485"/>
      <c r="T448" s="508" t="s">
        <v>50</v>
      </c>
      <c r="U448" s="511" t="s">
        <v>51</v>
      </c>
      <c r="V448" s="529" t="s">
        <v>52</v>
      </c>
      <c r="W448" s="532" t="s">
        <v>53</v>
      </c>
      <c r="X448" s="534" t="s">
        <v>55</v>
      </c>
      <c r="Y448" s="535"/>
      <c r="Z448" s="492" t="s">
        <v>45</v>
      </c>
      <c r="AA448" s="493"/>
    </row>
    <row r="449" spans="1:44" s="334" customFormat="1" ht="15.75" x14ac:dyDescent="0.25">
      <c r="A449" s="500"/>
      <c r="B449" s="503"/>
      <c r="C449" s="540" t="s">
        <v>44</v>
      </c>
      <c r="D449" s="541"/>
      <c r="E449" s="541"/>
      <c r="F449" s="541"/>
      <c r="G449" s="542"/>
      <c r="H449" s="536" t="s">
        <v>59</v>
      </c>
      <c r="I449" s="450"/>
      <c r="J449" s="450"/>
      <c r="K449" s="450"/>
      <c r="L449" s="450"/>
      <c r="M449" s="450"/>
      <c r="N449" s="450"/>
      <c r="O449" s="450"/>
      <c r="P449" s="450"/>
      <c r="Q449" s="450"/>
      <c r="R449" s="450"/>
      <c r="S449" s="537"/>
      <c r="T449" s="509"/>
      <c r="U449" s="512"/>
      <c r="V449" s="530"/>
      <c r="W449" s="533"/>
      <c r="X449" s="521" t="s">
        <v>56</v>
      </c>
      <c r="Y449" s="522"/>
      <c r="Z449" s="494"/>
      <c r="AA449" s="495"/>
      <c r="AB449" s="479" t="s">
        <v>54</v>
      </c>
      <c r="AC449" s="437"/>
      <c r="AD449" s="437"/>
      <c r="AE449" s="437"/>
      <c r="AF449" s="437"/>
      <c r="AG449" s="437"/>
      <c r="AH449" s="437"/>
      <c r="AI449" s="437"/>
      <c r="AJ449" s="437"/>
      <c r="AK449" s="437"/>
      <c r="AQ449" s="437" t="s">
        <v>184</v>
      </c>
      <c r="AR449" s="437"/>
    </row>
    <row r="450" spans="1:44" s="334" customFormat="1" x14ac:dyDescent="0.25">
      <c r="A450" s="501"/>
      <c r="B450" s="504"/>
      <c r="C450" s="517" t="s">
        <v>43</v>
      </c>
      <c r="D450" s="518"/>
      <c r="E450" s="518"/>
      <c r="F450" s="518"/>
      <c r="G450" s="519"/>
      <c r="H450" s="455"/>
      <c r="I450" s="456"/>
      <c r="J450" s="456"/>
      <c r="K450" s="456"/>
      <c r="L450" s="456"/>
      <c r="M450" s="456"/>
      <c r="N450" s="456"/>
      <c r="O450" s="456"/>
      <c r="P450" s="456"/>
      <c r="Q450" s="456"/>
      <c r="R450" s="456"/>
      <c r="S450" s="520"/>
      <c r="T450" s="510"/>
      <c r="U450" s="513"/>
      <c r="V450" s="531"/>
      <c r="W450" s="26" t="s">
        <v>54</v>
      </c>
      <c r="X450" s="26" t="s">
        <v>57</v>
      </c>
      <c r="Y450" s="27" t="s">
        <v>58</v>
      </c>
      <c r="Z450" s="26" t="s">
        <v>46</v>
      </c>
      <c r="AA450" s="28" t="s">
        <v>47</v>
      </c>
      <c r="AB450" s="536" t="s">
        <v>82</v>
      </c>
      <c r="AC450" s="450"/>
      <c r="AD450" s="437" t="s">
        <v>127</v>
      </c>
      <c r="AE450" s="437"/>
      <c r="AF450" s="437" t="s">
        <v>128</v>
      </c>
      <c r="AG450" s="437"/>
      <c r="AH450" s="437" t="s">
        <v>129</v>
      </c>
      <c r="AI450" s="437"/>
      <c r="AJ450" s="437" t="s">
        <v>130</v>
      </c>
      <c r="AK450" s="437"/>
      <c r="AL450" s="437" t="s">
        <v>126</v>
      </c>
      <c r="AM450" s="437"/>
      <c r="AN450" s="437"/>
      <c r="AO450" s="437"/>
      <c r="AQ450" s="326" t="s">
        <v>182</v>
      </c>
      <c r="AR450" s="326" t="s">
        <v>30</v>
      </c>
    </row>
    <row r="451" spans="1:44" s="334" customFormat="1" x14ac:dyDescent="0.25">
      <c r="C451" s="103"/>
      <c r="D451" s="103"/>
      <c r="E451" s="103"/>
      <c r="F451" s="103"/>
      <c r="G451" s="103"/>
      <c r="H451" s="544" t="s">
        <v>185</v>
      </c>
      <c r="I451" s="544"/>
      <c r="J451" s="544"/>
      <c r="K451" s="544"/>
      <c r="L451" s="544"/>
      <c r="M451" s="544"/>
      <c r="N451" s="544"/>
      <c r="O451" s="544"/>
      <c r="P451" s="544"/>
      <c r="Q451" s="544"/>
      <c r="R451" s="544"/>
      <c r="S451" s="544"/>
      <c r="T451" s="467">
        <f>AA394</f>
        <v>10</v>
      </c>
      <c r="U451" s="467"/>
      <c r="X451" s="338">
        <f>X441</f>
        <v>0</v>
      </c>
      <c r="Y451" s="338">
        <f>Y441</f>
        <v>0</v>
      </c>
      <c r="Z451" s="352"/>
      <c r="AA451" s="352">
        <f>AA441</f>
        <v>3.3263905</v>
      </c>
    </row>
    <row r="452" spans="1:44" s="334" customFormat="1" x14ac:dyDescent="0.25">
      <c r="H452" s="327"/>
      <c r="I452" s="327"/>
      <c r="J452" s="327"/>
      <c r="K452" s="327"/>
      <c r="L452" s="327"/>
      <c r="M452" s="327"/>
      <c r="N452" s="327"/>
      <c r="O452" s="327"/>
      <c r="P452" s="327"/>
      <c r="Q452" s="327"/>
      <c r="R452" s="327"/>
      <c r="S452" s="327"/>
      <c r="X452" s="68"/>
      <c r="Y452" s="68"/>
    </row>
    <row r="453" spans="1:44" s="334" customFormat="1" x14ac:dyDescent="0.25">
      <c r="A453" s="437">
        <v>83</v>
      </c>
      <c r="B453" s="437"/>
      <c r="C453" s="548" t="s">
        <v>1225</v>
      </c>
      <c r="D453" s="549"/>
      <c r="E453" s="549"/>
      <c r="F453" s="549"/>
      <c r="G453" s="549"/>
      <c r="H453" s="469" t="s">
        <v>2084</v>
      </c>
      <c r="I453" s="469"/>
      <c r="J453" s="469"/>
      <c r="K453" s="469"/>
      <c r="L453" s="469"/>
      <c r="M453" s="469"/>
      <c r="N453" s="469"/>
      <c r="O453" s="469"/>
      <c r="P453" s="469"/>
      <c r="Q453" s="469"/>
      <c r="R453" s="469"/>
      <c r="S453" s="469"/>
      <c r="T453" s="437" t="str">
        <f>IF(C453="","",VLOOKUP(C453,ÚRS!$A$5:$D$1478,3,FALSE))</f>
        <v>m</v>
      </c>
      <c r="U453" s="437"/>
      <c r="V453" s="335">
        <v>1.85</v>
      </c>
      <c r="W453" s="217">
        <v>0</v>
      </c>
      <c r="X453" s="68"/>
      <c r="Y453" s="68">
        <f>V453*W453</f>
        <v>0</v>
      </c>
      <c r="AC453" s="325"/>
      <c r="AD453" s="69"/>
      <c r="AE453" s="325"/>
      <c r="AF453" s="69"/>
      <c r="AG453" s="325"/>
      <c r="AH453" s="69"/>
      <c r="AI453" s="325"/>
      <c r="AJ453" s="69"/>
      <c r="AK453" s="325"/>
      <c r="AM453" s="67"/>
      <c r="AN453" s="69"/>
      <c r="AO453" s="325"/>
      <c r="AR453" s="325"/>
    </row>
    <row r="454" spans="1:44" s="334" customFormat="1" x14ac:dyDescent="0.25">
      <c r="H454" s="477" t="s">
        <v>2085</v>
      </c>
      <c r="I454" s="477"/>
      <c r="J454" s="477"/>
      <c r="K454" s="477"/>
      <c r="L454" s="477"/>
      <c r="M454" s="477"/>
      <c r="N454" s="477"/>
      <c r="O454" s="477"/>
      <c r="P454" s="477"/>
      <c r="Q454" s="477"/>
      <c r="R454" s="477"/>
      <c r="S454" s="477"/>
      <c r="X454" s="68"/>
      <c r="Y454" s="68"/>
    </row>
    <row r="455" spans="1:44" s="334" customFormat="1" x14ac:dyDescent="0.25">
      <c r="H455" s="327"/>
      <c r="I455" s="327"/>
      <c r="J455" s="327"/>
      <c r="K455" s="327"/>
      <c r="L455" s="327"/>
      <c r="M455" s="327"/>
      <c r="N455" s="327"/>
      <c r="O455" s="327"/>
      <c r="P455" s="327"/>
      <c r="Q455" s="327"/>
      <c r="R455" s="327"/>
      <c r="S455" s="327"/>
      <c r="X455" s="68"/>
      <c r="Y455" s="68"/>
    </row>
    <row r="456" spans="1:44" s="334" customFormat="1" x14ac:dyDescent="0.25">
      <c r="A456" s="556">
        <v>84</v>
      </c>
      <c r="B456" s="556"/>
      <c r="C456" s="437"/>
      <c r="D456" s="437"/>
      <c r="E456" s="437"/>
      <c r="F456" s="437"/>
      <c r="G456" s="437"/>
      <c r="H456" s="469" t="s">
        <v>2086</v>
      </c>
      <c r="I456" s="469"/>
      <c r="J456" s="469"/>
      <c r="K456" s="469"/>
      <c r="L456" s="469"/>
      <c r="M456" s="469"/>
      <c r="N456" s="469"/>
      <c r="O456" s="469"/>
      <c r="P456" s="469"/>
      <c r="Q456" s="469"/>
      <c r="R456" s="469"/>
      <c r="S456" s="469"/>
      <c r="T456" s="437" t="s">
        <v>81</v>
      </c>
      <c r="U456" s="437"/>
      <c r="V456" s="334">
        <v>2</v>
      </c>
      <c r="W456" s="349">
        <v>0</v>
      </c>
      <c r="X456" s="68">
        <f>V456*W456</f>
        <v>0</v>
      </c>
      <c r="Y456" s="68"/>
    </row>
    <row r="457" spans="1:44" s="334" customFormat="1" x14ac:dyDescent="0.25">
      <c r="A457" s="350"/>
      <c r="B457" s="350"/>
      <c r="H457" s="330"/>
      <c r="I457" s="330"/>
      <c r="J457" s="330"/>
      <c r="K457" s="330"/>
      <c r="L457" s="330"/>
      <c r="M457" s="330"/>
      <c r="N457" s="330"/>
      <c r="O457" s="330"/>
      <c r="P457" s="330"/>
      <c r="Q457" s="330"/>
      <c r="R457" s="330"/>
      <c r="S457" s="330"/>
      <c r="T457" s="1"/>
      <c r="U457" s="1"/>
      <c r="W457" s="349"/>
      <c r="X457" s="68"/>
      <c r="Y457" s="68"/>
    </row>
    <row r="458" spans="1:44" s="334" customFormat="1" x14ac:dyDescent="0.25">
      <c r="A458" s="556">
        <v>85</v>
      </c>
      <c r="B458" s="556"/>
      <c r="C458" s="437"/>
      <c r="D458" s="437"/>
      <c r="E458" s="437"/>
      <c r="F458" s="437"/>
      <c r="G458" s="437"/>
      <c r="H458" s="469" t="s">
        <v>2087</v>
      </c>
      <c r="I458" s="469"/>
      <c r="J458" s="469"/>
      <c r="K458" s="469"/>
      <c r="L458" s="469"/>
      <c r="M458" s="469"/>
      <c r="N458" s="469"/>
      <c r="O458" s="469"/>
      <c r="P458" s="469"/>
      <c r="Q458" s="469"/>
      <c r="R458" s="469"/>
      <c r="S458" s="469"/>
      <c r="T458" s="437" t="s">
        <v>81</v>
      </c>
      <c r="U458" s="437"/>
      <c r="V458" s="334">
        <v>2</v>
      </c>
      <c r="W458" s="349">
        <v>0</v>
      </c>
      <c r="X458" s="68">
        <f>V458*W458</f>
        <v>0</v>
      </c>
      <c r="Y458" s="68"/>
    </row>
    <row r="459" spans="1:44" s="334" customFormat="1" x14ac:dyDescent="0.25">
      <c r="A459" s="350"/>
      <c r="B459" s="350"/>
      <c r="H459" s="330"/>
      <c r="I459" s="330"/>
      <c r="J459" s="330"/>
      <c r="K459" s="330"/>
      <c r="L459" s="330"/>
      <c r="M459" s="330"/>
      <c r="N459" s="330"/>
      <c r="O459" s="330"/>
      <c r="P459" s="330"/>
      <c r="Q459" s="330"/>
      <c r="R459" s="330"/>
      <c r="S459" s="330"/>
      <c r="T459" s="1"/>
      <c r="U459" s="1"/>
      <c r="W459" s="349"/>
      <c r="X459" s="68"/>
      <c r="Y459" s="68"/>
    </row>
    <row r="460" spans="1:44" s="334" customFormat="1" x14ac:dyDescent="0.25">
      <c r="A460" s="558">
        <v>86</v>
      </c>
      <c r="B460" s="558"/>
      <c r="C460" s="456"/>
      <c r="D460" s="456"/>
      <c r="E460" s="456"/>
      <c r="F460" s="456"/>
      <c r="G460" s="456"/>
      <c r="H460" s="545" t="s">
        <v>2088</v>
      </c>
      <c r="I460" s="545"/>
      <c r="J460" s="545"/>
      <c r="K460" s="545"/>
      <c r="L460" s="545"/>
      <c r="M460" s="545"/>
      <c r="N460" s="545"/>
      <c r="O460" s="545"/>
      <c r="P460" s="545"/>
      <c r="Q460" s="545"/>
      <c r="R460" s="545"/>
      <c r="S460" s="545"/>
      <c r="T460" s="456" t="s">
        <v>81</v>
      </c>
      <c r="U460" s="456"/>
      <c r="V460" s="333">
        <v>4</v>
      </c>
      <c r="W460" s="351">
        <v>0</v>
      </c>
      <c r="X460" s="72">
        <f>V460*W460</f>
        <v>0</v>
      </c>
      <c r="Y460" s="72"/>
      <c r="Z460" s="333"/>
      <c r="AA460" s="333"/>
    </row>
    <row r="461" spans="1:44" s="334" customFormat="1" x14ac:dyDescent="0.25">
      <c r="H461" s="327"/>
      <c r="I461" s="327"/>
      <c r="J461" s="327"/>
      <c r="K461" s="327"/>
      <c r="L461" s="327"/>
      <c r="M461" s="327"/>
      <c r="N461" s="327"/>
      <c r="O461" s="327"/>
      <c r="P461" s="327"/>
      <c r="Q461" s="327"/>
      <c r="R461" s="327"/>
      <c r="S461" s="327"/>
      <c r="X461" s="68"/>
      <c r="Y461" s="68"/>
    </row>
    <row r="462" spans="1:44" s="334" customFormat="1" x14ac:dyDescent="0.25">
      <c r="A462" s="437">
        <v>87</v>
      </c>
      <c r="B462" s="437"/>
      <c r="C462" s="523" t="s">
        <v>2071</v>
      </c>
      <c r="D462" s="523"/>
      <c r="E462" s="523"/>
      <c r="F462" s="523"/>
      <c r="G462" s="523"/>
      <c r="H462" s="539" t="s">
        <v>2072</v>
      </c>
      <c r="I462" s="539"/>
      <c r="J462" s="539"/>
      <c r="K462" s="539"/>
      <c r="L462" s="539"/>
      <c r="M462" s="539"/>
      <c r="N462" s="539"/>
      <c r="O462" s="539"/>
      <c r="P462" s="539"/>
      <c r="Q462" s="539"/>
      <c r="R462" s="539"/>
      <c r="S462" s="539"/>
      <c r="X462" s="68"/>
      <c r="Y462" s="68"/>
    </row>
    <row r="463" spans="1:44" s="334" customFormat="1" x14ac:dyDescent="0.25">
      <c r="A463" s="326"/>
      <c r="B463" s="326"/>
      <c r="C463" s="270"/>
      <c r="D463" s="270"/>
      <c r="E463" s="270"/>
      <c r="F463" s="270"/>
      <c r="G463" s="270"/>
      <c r="H463" s="539" t="s">
        <v>1643</v>
      </c>
      <c r="I463" s="539"/>
      <c r="J463" s="539"/>
      <c r="K463" s="539"/>
      <c r="L463" s="539"/>
      <c r="M463" s="539"/>
      <c r="N463" s="539"/>
      <c r="O463" s="539"/>
      <c r="P463" s="539"/>
      <c r="Q463" s="539"/>
      <c r="R463" s="539"/>
      <c r="S463" s="539"/>
      <c r="X463" s="68"/>
      <c r="Y463" s="68"/>
    </row>
    <row r="464" spans="1:44" s="334" customFormat="1" x14ac:dyDescent="0.25">
      <c r="A464" s="326"/>
      <c r="B464" s="326"/>
      <c r="C464" s="270"/>
      <c r="D464" s="270"/>
      <c r="E464" s="270"/>
      <c r="F464" s="270"/>
      <c r="G464" s="270"/>
      <c r="H464" s="539" t="s">
        <v>2073</v>
      </c>
      <c r="I464" s="539"/>
      <c r="J464" s="539"/>
      <c r="K464" s="539"/>
      <c r="L464" s="539"/>
      <c r="M464" s="539"/>
      <c r="N464" s="539"/>
      <c r="O464" s="539"/>
      <c r="P464" s="539"/>
      <c r="Q464" s="539"/>
      <c r="R464" s="539"/>
      <c r="S464" s="539"/>
      <c r="X464" s="68"/>
      <c r="Y464" s="68"/>
    </row>
    <row r="465" spans="1:44" s="334" customFormat="1" x14ac:dyDescent="0.25">
      <c r="A465" s="163"/>
      <c r="B465" s="163"/>
      <c r="C465" s="1"/>
      <c r="D465" s="1"/>
      <c r="E465" s="1"/>
      <c r="F465" s="1"/>
      <c r="G465" s="1"/>
      <c r="H465" s="557" t="s">
        <v>2074</v>
      </c>
      <c r="I465" s="557"/>
      <c r="J465" s="557"/>
      <c r="K465" s="557"/>
      <c r="L465" s="557"/>
      <c r="M465" s="557"/>
      <c r="N465" s="557"/>
      <c r="O465" s="557"/>
      <c r="P465" s="557"/>
      <c r="Q465" s="557"/>
      <c r="R465" s="557"/>
      <c r="S465" s="557"/>
      <c r="X465" s="68"/>
      <c r="Y465" s="68"/>
    </row>
    <row r="466" spans="1:44" s="334" customFormat="1" x14ac:dyDescent="0.25">
      <c r="H466" s="469" t="s">
        <v>2094</v>
      </c>
      <c r="I466" s="469"/>
      <c r="J466" s="469"/>
      <c r="K466" s="469"/>
      <c r="L466" s="469"/>
      <c r="M466" s="469"/>
      <c r="N466" s="469"/>
      <c r="O466" s="469"/>
      <c r="P466" s="469"/>
      <c r="Q466" s="469"/>
      <c r="R466" s="469"/>
      <c r="S466" s="469"/>
      <c r="T466" s="1"/>
      <c r="U466" s="1"/>
      <c r="W466" s="68"/>
      <c r="X466" s="68"/>
      <c r="Y466" s="68"/>
      <c r="AC466" s="324"/>
      <c r="AE466" s="324"/>
      <c r="AG466" s="324"/>
      <c r="AI466" s="324"/>
      <c r="AK466" s="324"/>
      <c r="AM466" s="32"/>
      <c r="AO466" s="83"/>
      <c r="AR466" s="102"/>
    </row>
    <row r="467" spans="1:44" s="334" customFormat="1" x14ac:dyDescent="0.25">
      <c r="H467" s="477" t="s">
        <v>2095</v>
      </c>
      <c r="I467" s="477"/>
      <c r="J467" s="477"/>
      <c r="K467" s="477"/>
      <c r="L467" s="477"/>
      <c r="M467" s="477"/>
      <c r="N467" s="477"/>
      <c r="O467" s="477"/>
      <c r="P467" s="477"/>
      <c r="Q467" s="477"/>
      <c r="R467" s="477"/>
      <c r="S467" s="477"/>
      <c r="T467" s="437" t="s">
        <v>81</v>
      </c>
      <c r="U467" s="437"/>
      <c r="V467" s="334">
        <v>1</v>
      </c>
      <c r="W467" s="68">
        <f>AM467</f>
        <v>0</v>
      </c>
      <c r="X467" s="68">
        <f>V467*W467</f>
        <v>0</v>
      </c>
      <c r="Y467" s="68"/>
      <c r="Z467" s="334">
        <f>AB467/1000</f>
        <v>0.43094600000000005</v>
      </c>
      <c r="AA467" s="334">
        <f>V467*Z467</f>
        <v>0.43094600000000005</v>
      </c>
      <c r="AB467" s="334">
        <v>430.94600000000003</v>
      </c>
      <c r="AC467" s="325"/>
      <c r="AD467" s="69"/>
      <c r="AE467" s="325"/>
      <c r="AF467" s="69"/>
      <c r="AG467" s="325"/>
      <c r="AH467" s="69"/>
      <c r="AI467" s="325"/>
      <c r="AJ467" s="69"/>
      <c r="AK467" s="325"/>
      <c r="AM467" s="67"/>
      <c r="AN467" s="69"/>
      <c r="AO467" s="325"/>
      <c r="AR467" s="325"/>
    </row>
    <row r="468" spans="1:44" s="334" customFormat="1" x14ac:dyDescent="0.25">
      <c r="H468" s="327"/>
      <c r="I468" s="327"/>
      <c r="J468" s="327"/>
      <c r="K468" s="327"/>
      <c r="L468" s="327"/>
      <c r="M468" s="327"/>
      <c r="N468" s="327"/>
      <c r="O468" s="327"/>
      <c r="P468" s="327"/>
      <c r="Q468" s="327"/>
      <c r="R468" s="327"/>
      <c r="S468" s="327"/>
      <c r="X468" s="68"/>
      <c r="Y468" s="68"/>
    </row>
    <row r="469" spans="1:44" s="334" customFormat="1" x14ac:dyDescent="0.25">
      <c r="A469" s="450">
        <v>88</v>
      </c>
      <c r="B469" s="450"/>
      <c r="C469" s="450"/>
      <c r="D469" s="450"/>
      <c r="E469" s="450"/>
      <c r="F469" s="450"/>
      <c r="G469" s="450"/>
      <c r="H469" s="477" t="s">
        <v>2078</v>
      </c>
      <c r="I469" s="477"/>
      <c r="J469" s="477"/>
      <c r="K469" s="477"/>
      <c r="L469" s="477"/>
      <c r="M469" s="477"/>
      <c r="N469" s="477"/>
      <c r="O469" s="477"/>
      <c r="P469" s="477"/>
      <c r="Q469" s="477"/>
      <c r="R469" s="477"/>
      <c r="S469" s="477"/>
      <c r="T469" s="211"/>
      <c r="U469" s="211"/>
      <c r="V469" s="41"/>
      <c r="W469" s="347"/>
      <c r="X469" s="344"/>
      <c r="Y469" s="68"/>
      <c r="AC469" s="325"/>
      <c r="AD469" s="69"/>
      <c r="AE469" s="325"/>
      <c r="AF469" s="69"/>
      <c r="AG469" s="325"/>
      <c r="AH469" s="69"/>
      <c r="AI469" s="325"/>
      <c r="AJ469" s="69"/>
      <c r="AK469" s="325"/>
      <c r="AM469" s="67"/>
      <c r="AN469" s="69"/>
      <c r="AO469" s="325"/>
      <c r="AR469" s="325"/>
    </row>
    <row r="470" spans="1:44" s="334" customFormat="1" x14ac:dyDescent="0.25">
      <c r="H470" s="477" t="s">
        <v>2079</v>
      </c>
      <c r="I470" s="477"/>
      <c r="J470" s="477"/>
      <c r="K470" s="477"/>
      <c r="L470" s="477"/>
      <c r="M470" s="477"/>
      <c r="N470" s="477"/>
      <c r="O470" s="477"/>
      <c r="P470" s="477"/>
      <c r="Q470" s="477"/>
      <c r="R470" s="477"/>
      <c r="S470" s="477"/>
      <c r="T470" s="450" t="s">
        <v>135</v>
      </c>
      <c r="U470" s="450"/>
      <c r="V470" s="41">
        <f>1.093*V467</f>
        <v>1.093</v>
      </c>
      <c r="W470" s="339">
        <v>0</v>
      </c>
      <c r="X470" s="344">
        <f>V470*W470</f>
        <v>0</v>
      </c>
      <c r="Y470" s="68"/>
      <c r="Z470" s="334">
        <f>AB470/1000</f>
        <v>2.8500000000000001E-2</v>
      </c>
      <c r="AA470" s="334">
        <f>V470*Z470</f>
        <v>3.1150500000000001E-2</v>
      </c>
      <c r="AB470" s="334">
        <v>28.5</v>
      </c>
      <c r="AC470" s="325"/>
      <c r="AD470" s="69"/>
      <c r="AE470" s="325"/>
      <c r="AF470" s="69"/>
      <c r="AG470" s="325"/>
      <c r="AH470" s="69"/>
      <c r="AI470" s="325"/>
      <c r="AJ470" s="69"/>
      <c r="AK470" s="325"/>
      <c r="AM470" s="67"/>
      <c r="AN470" s="69"/>
      <c r="AO470" s="325"/>
      <c r="AR470" s="325"/>
    </row>
    <row r="471" spans="1:44" s="334" customFormat="1" x14ac:dyDescent="0.25">
      <c r="H471" s="327"/>
      <c r="I471" s="327"/>
      <c r="J471" s="327"/>
      <c r="K471" s="327"/>
      <c r="L471" s="327"/>
      <c r="M471" s="327"/>
      <c r="N471" s="327"/>
      <c r="O471" s="327"/>
      <c r="P471" s="327"/>
      <c r="Q471" s="327"/>
      <c r="R471" s="327"/>
      <c r="S471" s="327"/>
      <c r="X471" s="68"/>
      <c r="Y471" s="68"/>
    </row>
    <row r="472" spans="1:44" s="334" customFormat="1" x14ac:dyDescent="0.25">
      <c r="A472" s="437">
        <v>89</v>
      </c>
      <c r="B472" s="437"/>
      <c r="C472" s="548" t="s">
        <v>354</v>
      </c>
      <c r="D472" s="549"/>
      <c r="E472" s="549"/>
      <c r="F472" s="549"/>
      <c r="G472" s="549"/>
      <c r="H472" s="469" t="s">
        <v>2080</v>
      </c>
      <c r="I472" s="469"/>
      <c r="J472" s="469"/>
      <c r="K472" s="469"/>
      <c r="L472" s="469"/>
      <c r="M472" s="469"/>
      <c r="N472" s="469"/>
      <c r="O472" s="469"/>
      <c r="P472" s="469"/>
      <c r="Q472" s="469"/>
      <c r="R472" s="469"/>
      <c r="S472" s="469"/>
      <c r="T472" s="437" t="str">
        <f>IF(C472="","",VLOOKUP(C472,ÚRS!$A$5:$D$1478,3,FALSE))</f>
        <v>kg</v>
      </c>
      <c r="U472" s="437"/>
      <c r="V472" s="335">
        <f>AA470*1000</f>
        <v>31.150500000000001</v>
      </c>
      <c r="W472" s="348">
        <v>0</v>
      </c>
      <c r="X472" s="68"/>
      <c r="Y472" s="68">
        <f>V472*W472</f>
        <v>0</v>
      </c>
      <c r="AC472" s="325"/>
      <c r="AD472" s="69"/>
      <c r="AE472" s="325"/>
      <c r="AF472" s="69"/>
      <c r="AG472" s="325"/>
      <c r="AH472" s="69"/>
      <c r="AI472" s="325"/>
      <c r="AJ472" s="69"/>
      <c r="AK472" s="325"/>
      <c r="AM472" s="67"/>
      <c r="AN472" s="69"/>
      <c r="AO472" s="325"/>
      <c r="AR472" s="325"/>
    </row>
    <row r="473" spans="1:44" s="334" customFormat="1" x14ac:dyDescent="0.25">
      <c r="H473" s="477" t="s">
        <v>261</v>
      </c>
      <c r="I473" s="477"/>
      <c r="J473" s="477"/>
      <c r="K473" s="477"/>
      <c r="L473" s="477"/>
      <c r="M473" s="477"/>
      <c r="N473" s="477"/>
      <c r="O473" s="477"/>
      <c r="P473" s="477"/>
      <c r="Q473" s="477"/>
      <c r="R473" s="477"/>
      <c r="S473" s="477"/>
      <c r="X473" s="68"/>
      <c r="Y473" s="68"/>
    </row>
    <row r="474" spans="1:44" s="334" customFormat="1" x14ac:dyDescent="0.25">
      <c r="H474" s="327"/>
      <c r="I474" s="327"/>
      <c r="J474" s="327"/>
      <c r="K474" s="327"/>
      <c r="L474" s="327"/>
      <c r="M474" s="327"/>
      <c r="N474" s="327"/>
      <c r="O474" s="327"/>
      <c r="P474" s="327"/>
      <c r="Q474" s="327"/>
      <c r="R474" s="327"/>
      <c r="S474" s="327"/>
      <c r="X474" s="68"/>
      <c r="Y474" s="68"/>
    </row>
    <row r="475" spans="1:44" s="334" customFormat="1" x14ac:dyDescent="0.25">
      <c r="A475" s="450">
        <v>90</v>
      </c>
      <c r="B475" s="450"/>
      <c r="C475" s="450" t="s">
        <v>713</v>
      </c>
      <c r="D475" s="450"/>
      <c r="E475" s="450"/>
      <c r="F475" s="450"/>
      <c r="G475" s="450"/>
      <c r="H475" s="477" t="str">
        <f>IF(C475="","",VLOOKUP(C475,HILTI!$A$1:$D$41,2,FALSE))</f>
        <v>Kotevní šroub</v>
      </c>
      <c r="I475" s="477"/>
      <c r="J475" s="477"/>
      <c r="K475" s="477"/>
      <c r="L475" s="477"/>
      <c r="M475" s="477"/>
      <c r="N475" s="477"/>
      <c r="O475" s="477"/>
      <c r="P475" s="477"/>
      <c r="Q475" s="477"/>
      <c r="R475" s="477"/>
      <c r="S475" s="477"/>
      <c r="T475" s="327"/>
      <c r="U475" s="327"/>
      <c r="V475" s="41"/>
      <c r="W475" s="222"/>
      <c r="X475" s="68"/>
      <c r="Y475" s="68"/>
      <c r="AC475" s="325"/>
      <c r="AD475" s="69"/>
      <c r="AE475" s="325"/>
      <c r="AF475" s="69"/>
      <c r="AG475" s="325"/>
      <c r="AH475" s="69"/>
      <c r="AI475" s="325"/>
      <c r="AJ475" s="69"/>
      <c r="AK475" s="325"/>
      <c r="AM475" s="67"/>
      <c r="AN475" s="69"/>
      <c r="AO475" s="325"/>
      <c r="AR475" s="325"/>
    </row>
    <row r="476" spans="1:44" s="334" customFormat="1" x14ac:dyDescent="0.25">
      <c r="A476" s="327"/>
      <c r="B476" s="327"/>
      <c r="C476" s="450" t="s">
        <v>1928</v>
      </c>
      <c r="D476" s="450"/>
      <c r="E476" s="450"/>
      <c r="F476" s="450"/>
      <c r="G476" s="450"/>
      <c r="H476" s="477" t="str">
        <f>IF(C476="","",VLOOKUP(C476,HILTI!$A$1:$D$41,2,FALSE))</f>
        <v>Hilti HAS-U M16x220</v>
      </c>
      <c r="I476" s="477"/>
      <c r="J476" s="477"/>
      <c r="K476" s="477"/>
      <c r="L476" s="477"/>
      <c r="M476" s="477"/>
      <c r="N476" s="477"/>
      <c r="O476" s="477"/>
      <c r="P476" s="477"/>
      <c r="Q476" s="477"/>
      <c r="R476" s="477"/>
      <c r="S476" s="477"/>
      <c r="T476" s="450" t="str">
        <f>IF(C476="","",VLOOKUP(C476,HILTI!$A$1:$D$41,3,FALSE))</f>
        <v>ks</v>
      </c>
      <c r="U476" s="450"/>
      <c r="V476" s="41">
        <v>6</v>
      </c>
      <c r="W476" s="41">
        <v>0</v>
      </c>
      <c r="X476" s="1">
        <f t="shared" ref="X476" si="4">V476*W476</f>
        <v>0</v>
      </c>
      <c r="Y476" s="68"/>
      <c r="AC476" s="325"/>
      <c r="AD476" s="69"/>
      <c r="AE476" s="325"/>
      <c r="AF476" s="69"/>
      <c r="AG476" s="325"/>
      <c r="AH476" s="69"/>
      <c r="AI476" s="325"/>
      <c r="AJ476" s="69"/>
      <c r="AK476" s="325"/>
      <c r="AM476" s="67"/>
      <c r="AN476" s="69"/>
      <c r="AO476" s="325"/>
      <c r="AR476" s="325"/>
    </row>
    <row r="477" spans="1:44" s="334" customFormat="1" x14ac:dyDescent="0.25">
      <c r="H477" s="327"/>
      <c r="I477" s="327"/>
      <c r="J477" s="327"/>
      <c r="K477" s="327"/>
      <c r="L477" s="327"/>
      <c r="M477" s="327"/>
      <c r="N477" s="327"/>
      <c r="O477" s="327"/>
      <c r="P477" s="327"/>
      <c r="Q477" s="327"/>
      <c r="R477" s="327"/>
      <c r="S477" s="327"/>
      <c r="X477" s="68"/>
      <c r="Y477" s="68"/>
    </row>
    <row r="478" spans="1:44" s="334" customFormat="1" x14ac:dyDescent="0.25">
      <c r="A478" s="450">
        <v>91</v>
      </c>
      <c r="B478" s="450"/>
      <c r="C478" s="450" t="s">
        <v>681</v>
      </c>
      <c r="D478" s="450"/>
      <c r="E478" s="450"/>
      <c r="F478" s="450"/>
      <c r="G478" s="450"/>
      <c r="H478" s="477" t="str">
        <f>IF(C478="","",VLOOKUP(C478,HILTI!$A$1:$D$41,2,FALSE))</f>
        <v>Lepící hmota</v>
      </c>
      <c r="I478" s="477"/>
      <c r="J478" s="477"/>
      <c r="K478" s="477"/>
      <c r="L478" s="477"/>
      <c r="M478" s="477"/>
      <c r="N478" s="477"/>
      <c r="O478" s="477"/>
      <c r="P478" s="477"/>
      <c r="Q478" s="477"/>
      <c r="R478" s="477"/>
      <c r="S478" s="477"/>
      <c r="T478" s="450" t="str">
        <f>IF(C478="","",VLOOKUP(C478,HILTI!$A$1:$D$41,3,FALSE))</f>
        <v>ks</v>
      </c>
      <c r="U478" s="450"/>
      <c r="V478" s="48">
        <v>1</v>
      </c>
      <c r="W478" s="41">
        <v>0</v>
      </c>
      <c r="X478" s="1">
        <f>V478*W478</f>
        <v>0</v>
      </c>
      <c r="Y478" s="68"/>
      <c r="AC478" s="325"/>
      <c r="AD478" s="69"/>
      <c r="AE478" s="325"/>
      <c r="AF478" s="69"/>
      <c r="AG478" s="325"/>
      <c r="AH478" s="69"/>
      <c r="AI478" s="325"/>
      <c r="AJ478" s="69"/>
      <c r="AK478" s="325"/>
      <c r="AM478" s="67"/>
      <c r="AN478" s="69"/>
      <c r="AO478" s="325"/>
      <c r="AR478" s="325"/>
    </row>
    <row r="479" spans="1:44" s="334" customFormat="1" x14ac:dyDescent="0.25">
      <c r="A479" s="332"/>
      <c r="B479" s="332"/>
      <c r="C479" s="450" t="s">
        <v>682</v>
      </c>
      <c r="D479" s="450"/>
      <c r="E479" s="450"/>
      <c r="F479" s="450"/>
      <c r="G479" s="450"/>
      <c r="H479" s="477" t="str">
        <f>IF(C479="","",VLOOKUP(C479,HILTI!$A$1:$D$41,2,FALSE))</f>
        <v>Hilti HIT-HY 200</v>
      </c>
      <c r="I479" s="477"/>
      <c r="J479" s="477"/>
      <c r="K479" s="477"/>
      <c r="L479" s="477"/>
      <c r="M479" s="477"/>
      <c r="N479" s="477"/>
      <c r="O479" s="477"/>
      <c r="P479" s="477"/>
      <c r="Q479" s="477"/>
      <c r="R479" s="477"/>
      <c r="S479" s="477"/>
      <c r="T479" s="211"/>
      <c r="U479" s="211"/>
      <c r="V479" s="41"/>
      <c r="W479" s="222"/>
      <c r="X479" s="68"/>
      <c r="Y479" s="68"/>
      <c r="AC479" s="325"/>
      <c r="AD479" s="69"/>
      <c r="AE479" s="325"/>
      <c r="AF479" s="69"/>
      <c r="AG479" s="325"/>
      <c r="AH479" s="69"/>
      <c r="AI479" s="325"/>
      <c r="AJ479" s="69"/>
      <c r="AK479" s="325"/>
      <c r="AM479" s="67"/>
      <c r="AN479" s="69"/>
      <c r="AO479" s="325"/>
      <c r="AR479" s="325"/>
    </row>
    <row r="480" spans="1:44" s="334" customFormat="1" x14ac:dyDescent="0.25">
      <c r="A480" s="332"/>
      <c r="B480" s="332"/>
      <c r="C480" s="450" t="s">
        <v>683</v>
      </c>
      <c r="D480" s="450"/>
      <c r="E480" s="450"/>
      <c r="F480" s="450"/>
      <c r="G480" s="450"/>
      <c r="H480" s="477" t="str">
        <f>IF(C480="","",VLOOKUP(C480,HILTI!$A$1:$D$41,2,FALSE))</f>
        <v>balení 330 ml</v>
      </c>
      <c r="I480" s="477"/>
      <c r="J480" s="477"/>
      <c r="K480" s="477"/>
      <c r="L480" s="477"/>
      <c r="M480" s="477"/>
      <c r="N480" s="477"/>
      <c r="O480" s="477"/>
      <c r="P480" s="477"/>
      <c r="Q480" s="477"/>
      <c r="R480" s="477"/>
      <c r="S480" s="477"/>
      <c r="T480" s="327"/>
      <c r="U480" s="327"/>
      <c r="V480" s="41"/>
      <c r="W480" s="222"/>
      <c r="X480" s="68"/>
      <c r="Y480" s="68"/>
      <c r="AC480" s="325"/>
      <c r="AD480" s="69"/>
      <c r="AE480" s="325"/>
      <c r="AF480" s="69"/>
      <c r="AG480" s="325"/>
      <c r="AH480" s="69"/>
      <c r="AI480" s="325"/>
      <c r="AJ480" s="69"/>
      <c r="AK480" s="325"/>
      <c r="AM480" s="67"/>
      <c r="AN480" s="69"/>
      <c r="AO480" s="325"/>
      <c r="AR480" s="325"/>
    </row>
    <row r="481" spans="1:44" s="334" customFormat="1" x14ac:dyDescent="0.25">
      <c r="A481" s="332"/>
      <c r="B481" s="332"/>
      <c r="C481" s="332"/>
      <c r="D481" s="332"/>
      <c r="E481" s="332"/>
      <c r="F481" s="332"/>
      <c r="G481" s="332"/>
      <c r="H481" s="331"/>
      <c r="I481" s="331"/>
      <c r="J481" s="331"/>
      <c r="K481" s="331"/>
      <c r="L481" s="331"/>
      <c r="M481" s="331"/>
      <c r="N481" s="331"/>
      <c r="O481" s="331"/>
      <c r="P481" s="331"/>
      <c r="Q481" s="327"/>
      <c r="R481" s="327"/>
      <c r="S481" s="327"/>
      <c r="T481" s="327"/>
      <c r="U481" s="327"/>
      <c r="V481" s="41"/>
      <c r="W481" s="222"/>
      <c r="X481" s="68"/>
      <c r="Y481" s="68"/>
      <c r="AC481" s="325"/>
      <c r="AD481" s="69"/>
      <c r="AE481" s="325"/>
      <c r="AF481" s="69"/>
      <c r="AG481" s="325"/>
      <c r="AH481" s="69"/>
      <c r="AI481" s="325"/>
      <c r="AJ481" s="69"/>
      <c r="AK481" s="325"/>
      <c r="AM481" s="67"/>
      <c r="AN481" s="69"/>
      <c r="AO481" s="325"/>
      <c r="AR481" s="325"/>
    </row>
    <row r="482" spans="1:44" s="334" customFormat="1" x14ac:dyDescent="0.25">
      <c r="A482" s="450">
        <v>92</v>
      </c>
      <c r="B482" s="450"/>
      <c r="C482" s="450" t="s">
        <v>684</v>
      </c>
      <c r="D482" s="450"/>
      <c r="E482" s="450"/>
      <c r="F482" s="450"/>
      <c r="G482" s="450"/>
      <c r="H482" s="477" t="str">
        <f>IF(C482="","",VLOOKUP(C482,HILTI!$A$1:$D$42,2,FALSE))</f>
        <v>Montáž kotev HILTI</v>
      </c>
      <c r="I482" s="477"/>
      <c r="J482" s="477"/>
      <c r="K482" s="477"/>
      <c r="L482" s="477"/>
      <c r="M482" s="477"/>
      <c r="N482" s="477"/>
      <c r="O482" s="477"/>
      <c r="P482" s="477"/>
      <c r="Q482" s="477"/>
      <c r="R482" s="477"/>
      <c r="S482" s="477"/>
      <c r="T482" s="450" t="str">
        <f>IF(C482="","",VLOOKUP(C482,HILTI!$A$1:$D$42,3,FALSE))</f>
        <v>ks</v>
      </c>
      <c r="U482" s="450"/>
      <c r="V482" s="41">
        <f>V476</f>
        <v>6</v>
      </c>
      <c r="W482" s="41">
        <v>0</v>
      </c>
      <c r="X482" s="68"/>
      <c r="Y482" s="68">
        <f>V482*W482</f>
        <v>0</v>
      </c>
      <c r="AC482" s="325"/>
      <c r="AD482" s="69"/>
      <c r="AE482" s="325"/>
      <c r="AF482" s="69"/>
      <c r="AG482" s="325"/>
      <c r="AH482" s="69"/>
      <c r="AI482" s="325"/>
      <c r="AJ482" s="69"/>
      <c r="AK482" s="325"/>
      <c r="AM482" s="67"/>
      <c r="AN482" s="69"/>
      <c r="AO482" s="325"/>
      <c r="AR482" s="325"/>
    </row>
    <row r="483" spans="1:44" s="334" customFormat="1" x14ac:dyDescent="0.25">
      <c r="H483" s="327"/>
      <c r="I483" s="327"/>
      <c r="J483" s="327"/>
      <c r="K483" s="327"/>
      <c r="L483" s="327"/>
      <c r="M483" s="327"/>
      <c r="N483" s="327"/>
      <c r="O483" s="327"/>
      <c r="P483" s="327"/>
      <c r="Q483" s="327"/>
      <c r="R483" s="327"/>
      <c r="S483" s="327"/>
      <c r="X483" s="68"/>
      <c r="Y483" s="68"/>
    </row>
    <row r="484" spans="1:44" s="334" customFormat="1" x14ac:dyDescent="0.25">
      <c r="A484" s="437">
        <v>93</v>
      </c>
      <c r="B484" s="437"/>
      <c r="C484" s="548" t="s">
        <v>561</v>
      </c>
      <c r="D484" s="549"/>
      <c r="E484" s="549"/>
      <c r="F484" s="549"/>
      <c r="G484" s="549"/>
      <c r="H484" s="469" t="s">
        <v>2081</v>
      </c>
      <c r="I484" s="469"/>
      <c r="J484" s="469"/>
      <c r="K484" s="469"/>
      <c r="L484" s="469"/>
      <c r="M484" s="469"/>
      <c r="N484" s="469"/>
      <c r="O484" s="469"/>
      <c r="P484" s="469"/>
      <c r="Q484" s="469"/>
      <c r="R484" s="469"/>
      <c r="S484" s="469"/>
      <c r="T484" s="437" t="str">
        <f>IF(C484="","",VLOOKUP(C484,ÚRS!$A$5:$D$1478,3,FALSE))</f>
        <v>m</v>
      </c>
      <c r="U484" s="437"/>
      <c r="V484" s="335">
        <v>6.9950000000000001</v>
      </c>
      <c r="W484" s="217">
        <v>0</v>
      </c>
      <c r="X484" s="68"/>
      <c r="Y484" s="68">
        <f>V484*W484</f>
        <v>0</v>
      </c>
      <c r="AC484" s="325"/>
      <c r="AD484" s="69"/>
      <c r="AE484" s="325"/>
      <c r="AF484" s="69"/>
      <c r="AG484" s="325"/>
      <c r="AH484" s="69"/>
      <c r="AI484" s="325"/>
      <c r="AJ484" s="69"/>
      <c r="AK484" s="325"/>
      <c r="AM484" s="67"/>
      <c r="AN484" s="69"/>
      <c r="AO484" s="325"/>
      <c r="AR484" s="325"/>
    </row>
    <row r="485" spans="1:44" s="334" customFormat="1" x14ac:dyDescent="0.25">
      <c r="H485" s="327"/>
      <c r="I485" s="327"/>
      <c r="J485" s="327"/>
      <c r="K485" s="327"/>
      <c r="L485" s="327"/>
      <c r="M485" s="327"/>
      <c r="N485" s="327"/>
      <c r="O485" s="327"/>
      <c r="P485" s="327"/>
      <c r="Q485" s="327"/>
      <c r="R485" s="327"/>
      <c r="S485" s="327"/>
      <c r="X485" s="68"/>
      <c r="Y485" s="68"/>
    </row>
    <row r="486" spans="1:44" s="334" customFormat="1" x14ac:dyDescent="0.25">
      <c r="A486" s="437">
        <v>94</v>
      </c>
      <c r="B486" s="437"/>
      <c r="C486" s="548" t="s">
        <v>571</v>
      </c>
      <c r="D486" s="549"/>
      <c r="E486" s="549"/>
      <c r="F486" s="549"/>
      <c r="G486" s="549"/>
      <c r="H486" s="469" t="s">
        <v>2082</v>
      </c>
      <c r="I486" s="469"/>
      <c r="J486" s="469"/>
      <c r="K486" s="469"/>
      <c r="L486" s="469"/>
      <c r="M486" s="469"/>
      <c r="N486" s="469"/>
      <c r="O486" s="469"/>
      <c r="P486" s="469"/>
      <c r="Q486" s="469"/>
      <c r="R486" s="469"/>
      <c r="S486" s="469"/>
      <c r="T486" s="437" t="str">
        <f>IF(C486="","",VLOOKUP(C486,ÚRS!$A$5:$D$1478,3,FALSE))</f>
        <v>m</v>
      </c>
      <c r="U486" s="437"/>
      <c r="V486" s="335">
        <v>4.5199999999999996</v>
      </c>
      <c r="W486" s="217">
        <v>0</v>
      </c>
      <c r="X486" s="68"/>
      <c r="Y486" s="68">
        <f>V486*W486</f>
        <v>0</v>
      </c>
      <c r="AC486" s="325"/>
      <c r="AD486" s="69"/>
      <c r="AE486" s="325"/>
      <c r="AF486" s="69"/>
      <c r="AG486" s="325"/>
      <c r="AH486" s="69"/>
      <c r="AI486" s="325"/>
      <c r="AJ486" s="69"/>
      <c r="AK486" s="325"/>
      <c r="AM486" s="67"/>
      <c r="AN486" s="69"/>
      <c r="AO486" s="325"/>
      <c r="AR486" s="325"/>
    </row>
    <row r="487" spans="1:44" s="334" customFormat="1" x14ac:dyDescent="0.25">
      <c r="H487" s="477" t="s">
        <v>2083</v>
      </c>
      <c r="I487" s="477"/>
      <c r="J487" s="477"/>
      <c r="K487" s="477"/>
      <c r="L487" s="477"/>
      <c r="M487" s="477"/>
      <c r="N487" s="477"/>
      <c r="O487" s="477"/>
      <c r="P487" s="477"/>
      <c r="Q487" s="477"/>
      <c r="R487" s="477"/>
      <c r="S487" s="477"/>
      <c r="X487" s="68"/>
      <c r="Y487" s="68"/>
    </row>
    <row r="488" spans="1:44" s="334" customFormat="1" x14ac:dyDescent="0.25">
      <c r="H488" s="327"/>
      <c r="I488" s="327"/>
      <c r="J488" s="327"/>
      <c r="K488" s="327"/>
      <c r="L488" s="327"/>
      <c r="M488" s="327"/>
      <c r="N488" s="327"/>
      <c r="O488" s="327"/>
      <c r="P488" s="327"/>
      <c r="Q488" s="327"/>
      <c r="R488" s="327"/>
      <c r="S488" s="327"/>
      <c r="X488" s="68"/>
      <c r="Y488" s="68"/>
    </row>
    <row r="489" spans="1:44" s="334" customFormat="1" x14ac:dyDescent="0.25">
      <c r="A489" s="332"/>
      <c r="B489" s="332"/>
      <c r="C489" s="332"/>
      <c r="D489" s="332"/>
      <c r="E489" s="332"/>
      <c r="F489" s="332"/>
      <c r="G489" s="332"/>
      <c r="H489" s="333"/>
      <c r="I489" s="333"/>
      <c r="J489" s="333"/>
      <c r="K489" s="333"/>
      <c r="L489" s="333"/>
      <c r="M489" s="333"/>
      <c r="N489" s="333"/>
      <c r="O489" s="333"/>
      <c r="P489" s="333"/>
      <c r="Q489" s="333"/>
      <c r="R489" s="333"/>
      <c r="S489" s="333"/>
      <c r="T489" s="333"/>
      <c r="U489" s="333"/>
      <c r="V489" s="333"/>
      <c r="W489" s="72"/>
      <c r="X489" s="72"/>
      <c r="Y489" s="72"/>
      <c r="Z489" s="333"/>
      <c r="AA489" s="333"/>
      <c r="AC489" s="325"/>
      <c r="AD489" s="69"/>
      <c r="AE489" s="325"/>
      <c r="AF489" s="69"/>
      <c r="AG489" s="325"/>
      <c r="AH489" s="69"/>
      <c r="AI489" s="325"/>
      <c r="AJ489" s="69"/>
      <c r="AK489" s="325"/>
      <c r="AM489" s="67"/>
      <c r="AN489" s="69"/>
      <c r="AR489" s="325"/>
    </row>
    <row r="490" spans="1:44" s="334" customFormat="1" x14ac:dyDescent="0.25">
      <c r="H490" s="467" t="s">
        <v>183</v>
      </c>
      <c r="I490" s="467"/>
      <c r="J490" s="467"/>
      <c r="K490" s="467"/>
      <c r="L490" s="467"/>
      <c r="M490" s="467"/>
      <c r="N490" s="467"/>
      <c r="O490" s="467"/>
      <c r="P490" s="467"/>
      <c r="W490" s="68"/>
      <c r="X490" s="338">
        <f>SUM(X451:X489)</f>
        <v>0</v>
      </c>
      <c r="Y490" s="338">
        <f>SUM(Y451:Y489)</f>
        <v>0</v>
      </c>
      <c r="Z490" s="352"/>
      <c r="AA490" s="352">
        <f>SUM(AA451:AA489)</f>
        <v>3.7884869999999999</v>
      </c>
      <c r="AC490" s="325"/>
      <c r="AD490" s="69"/>
      <c r="AE490" s="325"/>
      <c r="AF490" s="69"/>
      <c r="AG490" s="325"/>
      <c r="AH490" s="69"/>
      <c r="AI490" s="325"/>
      <c r="AJ490" s="69"/>
      <c r="AK490" s="325"/>
      <c r="AM490" s="67"/>
      <c r="AN490" s="69"/>
      <c r="AR490" s="325"/>
    </row>
    <row r="491" spans="1:44" s="334" customFormat="1" x14ac:dyDescent="0.25">
      <c r="W491" s="68"/>
      <c r="X491" s="68"/>
      <c r="Y491" s="68"/>
    </row>
    <row r="492" spans="1:44" s="334" customFormat="1" ht="15.75" thickBot="1" x14ac:dyDescent="0.3">
      <c r="A492" s="525" t="s">
        <v>38</v>
      </c>
      <c r="B492" s="525"/>
      <c r="C492" s="525"/>
      <c r="D492" s="525"/>
      <c r="E492" s="525"/>
      <c r="F492" s="525"/>
      <c r="G492" s="525"/>
      <c r="H492" s="525"/>
      <c r="I492" s="525"/>
      <c r="J492" s="525"/>
      <c r="K492" s="525"/>
      <c r="L492" s="525"/>
      <c r="M492" s="525"/>
      <c r="N492" s="525"/>
      <c r="O492" s="525"/>
      <c r="P492" s="525"/>
      <c r="Q492" s="525"/>
      <c r="R492" s="525"/>
      <c r="S492" s="525"/>
      <c r="T492" s="525"/>
      <c r="Z492" s="326" t="s">
        <v>41</v>
      </c>
      <c r="AA492" s="326">
        <f>AA443+1</f>
        <v>12</v>
      </c>
    </row>
    <row r="493" spans="1:44" s="334" customFormat="1" x14ac:dyDescent="0.25">
      <c r="A493" s="528" t="s">
        <v>39</v>
      </c>
      <c r="B493" s="506"/>
      <c r="C493" s="506"/>
      <c r="D493" s="506"/>
      <c r="E493" s="506"/>
      <c r="F493" s="506"/>
      <c r="G493" s="507"/>
      <c r="H493" s="484" t="s">
        <v>1972</v>
      </c>
      <c r="I493" s="447"/>
      <c r="J493" s="447"/>
      <c r="K493" s="447"/>
      <c r="L493" s="447"/>
      <c r="M493" s="447"/>
      <c r="N493" s="447"/>
      <c r="O493" s="447"/>
      <c r="P493" s="447"/>
      <c r="Q493" s="447"/>
      <c r="R493" s="447"/>
      <c r="S493" s="447"/>
      <c r="T493" s="447"/>
      <c r="U493" s="447"/>
      <c r="V493" s="447"/>
      <c r="W493" s="447"/>
      <c r="X493" s="485"/>
      <c r="Y493" s="328" t="s">
        <v>48</v>
      </c>
      <c r="Z493" s="452"/>
      <c r="AA493" s="454"/>
    </row>
    <row r="494" spans="1:44" s="334" customFormat="1" x14ac:dyDescent="0.25">
      <c r="A494" s="538"/>
      <c r="B494" s="518"/>
      <c r="C494" s="518"/>
      <c r="D494" s="518"/>
      <c r="E494" s="518"/>
      <c r="F494" s="518"/>
      <c r="G494" s="519"/>
      <c r="H494" s="486" t="s">
        <v>1973</v>
      </c>
      <c r="I494" s="487"/>
      <c r="J494" s="487"/>
      <c r="K494" s="487"/>
      <c r="L494" s="487"/>
      <c r="M494" s="487"/>
      <c r="N494" s="487"/>
      <c r="O494" s="487"/>
      <c r="P494" s="487"/>
      <c r="Q494" s="487"/>
      <c r="R494" s="487"/>
      <c r="S494" s="487"/>
      <c r="T494" s="487"/>
      <c r="U494" s="487"/>
      <c r="V494" s="487"/>
      <c r="W494" s="487"/>
      <c r="X494" s="488"/>
      <c r="Y494" s="24" t="s">
        <v>42</v>
      </c>
      <c r="Z494" s="526" t="s">
        <v>1980</v>
      </c>
      <c r="AA494" s="527"/>
    </row>
    <row r="495" spans="1:44" s="334" customFormat="1" x14ac:dyDescent="0.25">
      <c r="A495" s="514" t="s">
        <v>40</v>
      </c>
      <c r="B495" s="515"/>
      <c r="C495" s="515"/>
      <c r="D495" s="515"/>
      <c r="E495" s="515"/>
      <c r="F495" s="515"/>
      <c r="G495" s="516"/>
      <c r="H495" s="489" t="s">
        <v>1974</v>
      </c>
      <c r="I495" s="490"/>
      <c r="J495" s="490"/>
      <c r="K495" s="490"/>
      <c r="L495" s="490"/>
      <c r="M495" s="490"/>
      <c r="N495" s="490"/>
      <c r="O495" s="490"/>
      <c r="P495" s="490"/>
      <c r="Q495" s="490"/>
      <c r="R495" s="490"/>
      <c r="S495" s="490"/>
      <c r="T495" s="490"/>
      <c r="U495" s="490"/>
      <c r="V495" s="490"/>
      <c r="W495" s="490"/>
      <c r="X495" s="491"/>
      <c r="Y495" s="25" t="s">
        <v>49</v>
      </c>
      <c r="Z495" s="482"/>
      <c r="AA495" s="483"/>
    </row>
    <row r="496" spans="1:44" s="334" customFormat="1" ht="15.75" thickBot="1" x14ac:dyDescent="0.3">
      <c r="A496" s="435"/>
      <c r="B496" s="424"/>
      <c r="C496" s="424"/>
      <c r="D496" s="424"/>
      <c r="E496" s="424"/>
      <c r="F496" s="424"/>
      <c r="G496" s="432"/>
      <c r="H496" s="496" t="s">
        <v>1975</v>
      </c>
      <c r="I496" s="497"/>
      <c r="J496" s="497"/>
      <c r="K496" s="497"/>
      <c r="L496" s="497"/>
      <c r="M496" s="497"/>
      <c r="N496" s="497"/>
      <c r="O496" s="497"/>
      <c r="P496" s="497"/>
      <c r="Q496" s="497"/>
      <c r="R496" s="497"/>
      <c r="S496" s="497"/>
      <c r="T496" s="497"/>
      <c r="U496" s="497"/>
      <c r="V496" s="497"/>
      <c r="W496" s="497"/>
      <c r="X496" s="498"/>
      <c r="Y496" s="96" t="s">
        <v>42</v>
      </c>
      <c r="Z496" s="480" t="s">
        <v>1981</v>
      </c>
      <c r="AA496" s="481"/>
    </row>
    <row r="497" spans="1:44" s="334" customFormat="1" x14ac:dyDescent="0.25">
      <c r="A497" s="499" t="s">
        <v>42</v>
      </c>
      <c r="B497" s="502" t="s">
        <v>43</v>
      </c>
      <c r="C497" s="505" t="s">
        <v>42</v>
      </c>
      <c r="D497" s="506"/>
      <c r="E497" s="506"/>
      <c r="F497" s="506"/>
      <c r="G497" s="507"/>
      <c r="H497" s="484"/>
      <c r="I497" s="447"/>
      <c r="J497" s="447"/>
      <c r="K497" s="447"/>
      <c r="L497" s="447"/>
      <c r="M497" s="447"/>
      <c r="N497" s="447"/>
      <c r="O497" s="447"/>
      <c r="P497" s="447"/>
      <c r="Q497" s="447"/>
      <c r="R497" s="447"/>
      <c r="S497" s="485"/>
      <c r="T497" s="508" t="s">
        <v>50</v>
      </c>
      <c r="U497" s="511" t="s">
        <v>51</v>
      </c>
      <c r="V497" s="529" t="s">
        <v>52</v>
      </c>
      <c r="W497" s="532" t="s">
        <v>53</v>
      </c>
      <c r="X497" s="534" t="s">
        <v>55</v>
      </c>
      <c r="Y497" s="535"/>
      <c r="Z497" s="492" t="s">
        <v>45</v>
      </c>
      <c r="AA497" s="493"/>
    </row>
    <row r="498" spans="1:44" s="334" customFormat="1" ht="15.75" x14ac:dyDescent="0.25">
      <c r="A498" s="500"/>
      <c r="B498" s="503"/>
      <c r="C498" s="540" t="s">
        <v>44</v>
      </c>
      <c r="D498" s="541"/>
      <c r="E498" s="541"/>
      <c r="F498" s="541"/>
      <c r="G498" s="542"/>
      <c r="H498" s="536" t="s">
        <v>59</v>
      </c>
      <c r="I498" s="450"/>
      <c r="J498" s="450"/>
      <c r="K498" s="450"/>
      <c r="L498" s="450"/>
      <c r="M498" s="450"/>
      <c r="N498" s="450"/>
      <c r="O498" s="450"/>
      <c r="P498" s="450"/>
      <c r="Q498" s="450"/>
      <c r="R498" s="450"/>
      <c r="S498" s="537"/>
      <c r="T498" s="509"/>
      <c r="U498" s="512"/>
      <c r="V498" s="530"/>
      <c r="W498" s="533"/>
      <c r="X498" s="521" t="s">
        <v>56</v>
      </c>
      <c r="Y498" s="522"/>
      <c r="Z498" s="494"/>
      <c r="AA498" s="495"/>
      <c r="AB498" s="479" t="s">
        <v>54</v>
      </c>
      <c r="AC498" s="437"/>
      <c r="AD498" s="437"/>
      <c r="AE498" s="437"/>
      <c r="AF498" s="437"/>
      <c r="AG498" s="437"/>
      <c r="AH498" s="437"/>
      <c r="AI498" s="437"/>
      <c r="AJ498" s="437"/>
      <c r="AK498" s="437"/>
      <c r="AQ498" s="437" t="s">
        <v>184</v>
      </c>
      <c r="AR498" s="437"/>
    </row>
    <row r="499" spans="1:44" s="334" customFormat="1" x14ac:dyDescent="0.25">
      <c r="A499" s="501"/>
      <c r="B499" s="504"/>
      <c r="C499" s="517" t="s">
        <v>43</v>
      </c>
      <c r="D499" s="518"/>
      <c r="E499" s="518"/>
      <c r="F499" s="518"/>
      <c r="G499" s="519"/>
      <c r="H499" s="455"/>
      <c r="I499" s="456"/>
      <c r="J499" s="456"/>
      <c r="K499" s="456"/>
      <c r="L499" s="456"/>
      <c r="M499" s="456"/>
      <c r="N499" s="456"/>
      <c r="O499" s="456"/>
      <c r="P499" s="456"/>
      <c r="Q499" s="456"/>
      <c r="R499" s="456"/>
      <c r="S499" s="520"/>
      <c r="T499" s="510"/>
      <c r="U499" s="513"/>
      <c r="V499" s="531"/>
      <c r="W499" s="26" t="s">
        <v>54</v>
      </c>
      <c r="X499" s="26" t="s">
        <v>57</v>
      </c>
      <c r="Y499" s="27" t="s">
        <v>58</v>
      </c>
      <c r="Z499" s="26" t="s">
        <v>46</v>
      </c>
      <c r="AA499" s="28" t="s">
        <v>47</v>
      </c>
      <c r="AB499" s="536" t="s">
        <v>82</v>
      </c>
      <c r="AC499" s="450"/>
      <c r="AD499" s="437" t="s">
        <v>127</v>
      </c>
      <c r="AE499" s="437"/>
      <c r="AF499" s="437" t="s">
        <v>128</v>
      </c>
      <c r="AG499" s="437"/>
      <c r="AH499" s="437" t="s">
        <v>129</v>
      </c>
      <c r="AI499" s="437"/>
      <c r="AJ499" s="437" t="s">
        <v>130</v>
      </c>
      <c r="AK499" s="437"/>
      <c r="AL499" s="437" t="s">
        <v>126</v>
      </c>
      <c r="AM499" s="437"/>
      <c r="AN499" s="437"/>
      <c r="AO499" s="437"/>
      <c r="AQ499" s="326" t="s">
        <v>182</v>
      </c>
      <c r="AR499" s="326" t="s">
        <v>30</v>
      </c>
    </row>
    <row r="500" spans="1:44" s="334" customFormat="1" x14ac:dyDescent="0.25">
      <c r="C500" s="103"/>
      <c r="D500" s="103"/>
      <c r="E500" s="103"/>
      <c r="F500" s="103"/>
      <c r="G500" s="103"/>
      <c r="H500" s="544" t="s">
        <v>185</v>
      </c>
      <c r="I500" s="544"/>
      <c r="J500" s="544"/>
      <c r="K500" s="544"/>
      <c r="L500" s="544"/>
      <c r="M500" s="544"/>
      <c r="N500" s="544"/>
      <c r="O500" s="544"/>
      <c r="P500" s="544"/>
      <c r="Q500" s="544"/>
      <c r="R500" s="544"/>
      <c r="S500" s="544"/>
      <c r="T500" s="467">
        <f>AA443</f>
        <v>11</v>
      </c>
      <c r="U500" s="467"/>
      <c r="X500" s="338">
        <f>X490</f>
        <v>0</v>
      </c>
      <c r="Y500" s="338">
        <f>Y490</f>
        <v>0</v>
      </c>
      <c r="Z500" s="352"/>
      <c r="AA500" s="352">
        <f>AA490</f>
        <v>3.7884869999999999</v>
      </c>
    </row>
    <row r="501" spans="1:44" s="334" customFormat="1" x14ac:dyDescent="0.25">
      <c r="H501" s="327"/>
      <c r="I501" s="327"/>
      <c r="J501" s="327"/>
      <c r="K501" s="327"/>
      <c r="L501" s="327"/>
      <c r="M501" s="327"/>
      <c r="N501" s="327"/>
      <c r="O501" s="327"/>
      <c r="P501" s="327"/>
      <c r="Q501" s="327"/>
      <c r="R501" s="327"/>
      <c r="S501" s="327"/>
      <c r="X501" s="68"/>
      <c r="Y501" s="68"/>
    </row>
    <row r="502" spans="1:44" s="334" customFormat="1" x14ac:dyDescent="0.25">
      <c r="A502" s="437">
        <v>95</v>
      </c>
      <c r="B502" s="437"/>
      <c r="C502" s="548" t="s">
        <v>1225</v>
      </c>
      <c r="D502" s="549"/>
      <c r="E502" s="549"/>
      <c r="F502" s="549"/>
      <c r="G502" s="549"/>
      <c r="H502" s="469" t="s">
        <v>2084</v>
      </c>
      <c r="I502" s="469"/>
      <c r="J502" s="469"/>
      <c r="K502" s="469"/>
      <c r="L502" s="469"/>
      <c r="M502" s="469"/>
      <c r="N502" s="469"/>
      <c r="O502" s="469"/>
      <c r="P502" s="469"/>
      <c r="Q502" s="469"/>
      <c r="R502" s="469"/>
      <c r="S502" s="469"/>
      <c r="T502" s="437" t="str">
        <f>IF(C502="","",VLOOKUP(C502,ÚRS!$A$5:$D$1478,3,FALSE))</f>
        <v>m</v>
      </c>
      <c r="U502" s="437"/>
      <c r="V502" s="335">
        <v>1.85</v>
      </c>
      <c r="W502" s="217">
        <v>0</v>
      </c>
      <c r="X502" s="68"/>
      <c r="Y502" s="68">
        <f>V502*W502</f>
        <v>0</v>
      </c>
      <c r="AC502" s="325"/>
      <c r="AD502" s="69"/>
      <c r="AE502" s="325"/>
      <c r="AF502" s="69"/>
      <c r="AG502" s="325"/>
      <c r="AH502" s="69"/>
      <c r="AI502" s="325"/>
      <c r="AJ502" s="69"/>
      <c r="AK502" s="325"/>
      <c r="AM502" s="67"/>
      <c r="AN502" s="69"/>
      <c r="AO502" s="325"/>
      <c r="AR502" s="325"/>
    </row>
    <row r="503" spans="1:44" s="334" customFormat="1" x14ac:dyDescent="0.25">
      <c r="H503" s="477" t="s">
        <v>2085</v>
      </c>
      <c r="I503" s="477"/>
      <c r="J503" s="477"/>
      <c r="K503" s="477"/>
      <c r="L503" s="477"/>
      <c r="M503" s="477"/>
      <c r="N503" s="477"/>
      <c r="O503" s="477"/>
      <c r="P503" s="477"/>
      <c r="Q503" s="477"/>
      <c r="R503" s="477"/>
      <c r="S503" s="477"/>
      <c r="X503" s="68"/>
      <c r="Y503" s="68"/>
    </row>
    <row r="504" spans="1:44" s="334" customFormat="1" x14ac:dyDescent="0.25">
      <c r="H504" s="327"/>
      <c r="I504" s="327"/>
      <c r="J504" s="327"/>
      <c r="K504" s="327"/>
      <c r="L504" s="327"/>
      <c r="M504" s="327"/>
      <c r="N504" s="327"/>
      <c r="O504" s="327"/>
      <c r="P504" s="327"/>
      <c r="Q504" s="327"/>
      <c r="R504" s="327"/>
      <c r="S504" s="327"/>
      <c r="X504" s="68"/>
      <c r="Y504" s="68"/>
    </row>
    <row r="505" spans="1:44" s="334" customFormat="1" x14ac:dyDescent="0.25">
      <c r="A505" s="556">
        <v>96</v>
      </c>
      <c r="B505" s="556"/>
      <c r="C505" s="437"/>
      <c r="D505" s="437"/>
      <c r="E505" s="437"/>
      <c r="F505" s="437"/>
      <c r="G505" s="437"/>
      <c r="H505" s="469" t="s">
        <v>2086</v>
      </c>
      <c r="I505" s="469"/>
      <c r="J505" s="469"/>
      <c r="K505" s="469"/>
      <c r="L505" s="469"/>
      <c r="M505" s="469"/>
      <c r="N505" s="469"/>
      <c r="O505" s="469"/>
      <c r="P505" s="469"/>
      <c r="Q505" s="469"/>
      <c r="R505" s="469"/>
      <c r="S505" s="469"/>
      <c r="T505" s="437" t="s">
        <v>81</v>
      </c>
      <c r="U505" s="437"/>
      <c r="V505" s="334">
        <v>2</v>
      </c>
      <c r="W505" s="349">
        <v>0</v>
      </c>
      <c r="X505" s="68">
        <f>V505*W505</f>
        <v>0</v>
      </c>
      <c r="Y505" s="68"/>
    </row>
    <row r="506" spans="1:44" s="334" customFormat="1" x14ac:dyDescent="0.25">
      <c r="A506" s="350"/>
      <c r="B506" s="350"/>
      <c r="H506" s="330"/>
      <c r="I506" s="330"/>
      <c r="J506" s="330"/>
      <c r="K506" s="330"/>
      <c r="L506" s="330"/>
      <c r="M506" s="330"/>
      <c r="N506" s="330"/>
      <c r="O506" s="330"/>
      <c r="P506" s="330"/>
      <c r="Q506" s="330"/>
      <c r="R506" s="330"/>
      <c r="S506" s="330"/>
      <c r="T506" s="1"/>
      <c r="U506" s="1"/>
      <c r="W506" s="349"/>
      <c r="X506" s="68"/>
      <c r="Y506" s="68"/>
    </row>
    <row r="507" spans="1:44" s="334" customFormat="1" x14ac:dyDescent="0.25">
      <c r="A507" s="556">
        <v>97</v>
      </c>
      <c r="B507" s="556"/>
      <c r="C507" s="437"/>
      <c r="D507" s="437"/>
      <c r="E507" s="437"/>
      <c r="F507" s="437"/>
      <c r="G507" s="437"/>
      <c r="H507" s="469" t="s">
        <v>2087</v>
      </c>
      <c r="I507" s="469"/>
      <c r="J507" s="469"/>
      <c r="K507" s="469"/>
      <c r="L507" s="469"/>
      <c r="M507" s="469"/>
      <c r="N507" s="469"/>
      <c r="O507" s="469"/>
      <c r="P507" s="469"/>
      <c r="Q507" s="469"/>
      <c r="R507" s="469"/>
      <c r="S507" s="469"/>
      <c r="T507" s="437" t="s">
        <v>81</v>
      </c>
      <c r="U507" s="437"/>
      <c r="V507" s="334">
        <v>2</v>
      </c>
      <c r="W507" s="349">
        <v>0</v>
      </c>
      <c r="X507" s="68">
        <f>V507*W507</f>
        <v>0</v>
      </c>
      <c r="Y507" s="68"/>
    </row>
    <row r="508" spans="1:44" s="334" customFormat="1" x14ac:dyDescent="0.25">
      <c r="A508" s="350"/>
      <c r="B508" s="350"/>
      <c r="H508" s="330"/>
      <c r="I508" s="330"/>
      <c r="J508" s="330"/>
      <c r="K508" s="330"/>
      <c r="L508" s="330"/>
      <c r="M508" s="330"/>
      <c r="N508" s="330"/>
      <c r="O508" s="330"/>
      <c r="P508" s="330"/>
      <c r="Q508" s="330"/>
      <c r="R508" s="330"/>
      <c r="S508" s="330"/>
      <c r="T508" s="1"/>
      <c r="U508" s="1"/>
      <c r="W508" s="349"/>
      <c r="X508" s="68"/>
      <c r="Y508" s="68"/>
    </row>
    <row r="509" spans="1:44" s="334" customFormat="1" x14ac:dyDescent="0.25">
      <c r="A509" s="558">
        <v>98</v>
      </c>
      <c r="B509" s="558"/>
      <c r="C509" s="456"/>
      <c r="D509" s="456"/>
      <c r="E509" s="456"/>
      <c r="F509" s="456"/>
      <c r="G509" s="456"/>
      <c r="H509" s="545" t="s">
        <v>2088</v>
      </c>
      <c r="I509" s="545"/>
      <c r="J509" s="545"/>
      <c r="K509" s="545"/>
      <c r="L509" s="545"/>
      <c r="M509" s="545"/>
      <c r="N509" s="545"/>
      <c r="O509" s="545"/>
      <c r="P509" s="545"/>
      <c r="Q509" s="545"/>
      <c r="R509" s="545"/>
      <c r="S509" s="545"/>
      <c r="T509" s="456" t="s">
        <v>81</v>
      </c>
      <c r="U509" s="456"/>
      <c r="V509" s="333">
        <v>4</v>
      </c>
      <c r="W509" s="351">
        <v>0</v>
      </c>
      <c r="X509" s="72">
        <f>V509*W509</f>
        <v>0</v>
      </c>
      <c r="Y509" s="72"/>
      <c r="Z509" s="333"/>
      <c r="AA509" s="333"/>
    </row>
    <row r="510" spans="1:44" s="334" customFormat="1" x14ac:dyDescent="0.25">
      <c r="H510" s="327"/>
      <c r="I510" s="327"/>
      <c r="J510" s="327"/>
      <c r="K510" s="327"/>
      <c r="L510" s="327"/>
      <c r="M510" s="327"/>
      <c r="N510" s="327"/>
      <c r="O510" s="327"/>
      <c r="P510" s="327"/>
      <c r="Q510" s="327"/>
      <c r="R510" s="327"/>
      <c r="S510" s="327"/>
      <c r="X510" s="68"/>
      <c r="Y510" s="68"/>
    </row>
    <row r="511" spans="1:44" s="332" customFormat="1" x14ac:dyDescent="0.25">
      <c r="A511" s="556">
        <v>99</v>
      </c>
      <c r="B511" s="556"/>
      <c r="C511" s="523" t="s">
        <v>2096</v>
      </c>
      <c r="D511" s="523"/>
      <c r="E511" s="523"/>
      <c r="F511" s="523"/>
      <c r="G511" s="523"/>
      <c r="H511" s="539" t="s">
        <v>2029</v>
      </c>
      <c r="I511" s="539"/>
      <c r="J511" s="539"/>
      <c r="K511" s="539"/>
      <c r="L511" s="539"/>
      <c r="M511" s="539"/>
      <c r="N511" s="539"/>
      <c r="O511" s="539"/>
      <c r="P511" s="539"/>
      <c r="Q511" s="539"/>
      <c r="R511" s="539"/>
      <c r="S511" s="539"/>
      <c r="T511" s="539"/>
      <c r="U511" s="539"/>
      <c r="V511" s="337"/>
      <c r="W511" s="68"/>
      <c r="X511" s="68"/>
      <c r="Y511" s="68"/>
      <c r="Z511" s="334"/>
      <c r="AA511" s="334"/>
      <c r="AC511" s="186"/>
      <c r="AD511" s="341"/>
      <c r="AE511" s="186"/>
      <c r="AF511" s="341"/>
      <c r="AG511" s="186"/>
      <c r="AH511" s="341"/>
      <c r="AI511" s="186"/>
      <c r="AJ511" s="341"/>
      <c r="AK511" s="186"/>
      <c r="AM511" s="342"/>
      <c r="AN511" s="341"/>
      <c r="AO511" s="186"/>
      <c r="AR511" s="186"/>
    </row>
    <row r="512" spans="1:44" s="332" customFormat="1" x14ac:dyDescent="0.25">
      <c r="A512" s="163"/>
      <c r="B512" s="163"/>
      <c r="C512" s="437" t="s">
        <v>2000</v>
      </c>
      <c r="D512" s="437"/>
      <c r="E512" s="437"/>
      <c r="F512" s="437"/>
      <c r="G512" s="437"/>
      <c r="H512" s="550" t="s">
        <v>2030</v>
      </c>
      <c r="I512" s="550"/>
      <c r="J512" s="550"/>
      <c r="K512" s="550"/>
      <c r="L512" s="550"/>
      <c r="M512" s="550"/>
      <c r="N512" s="550"/>
      <c r="O512" s="550"/>
      <c r="P512" s="550"/>
      <c r="Q512" s="550"/>
      <c r="R512" s="550"/>
      <c r="S512" s="550"/>
      <c r="T512" s="550"/>
      <c r="U512" s="550"/>
      <c r="V512" s="1"/>
      <c r="W512" s="68"/>
      <c r="X512" s="68"/>
      <c r="Y512" s="68"/>
      <c r="Z512" s="334"/>
      <c r="AA512" s="334"/>
      <c r="AC512" s="186"/>
      <c r="AD512" s="341"/>
      <c r="AE512" s="186"/>
      <c r="AF512" s="341"/>
      <c r="AG512" s="186"/>
      <c r="AH512" s="341"/>
      <c r="AI512" s="186"/>
      <c r="AJ512" s="341"/>
      <c r="AK512" s="186"/>
      <c r="AM512" s="342"/>
      <c r="AN512" s="341"/>
      <c r="AO512" s="186"/>
      <c r="AR512" s="186"/>
    </row>
    <row r="513" spans="1:44" s="332" customFormat="1" x14ac:dyDescent="0.25">
      <c r="A513" s="334"/>
      <c r="B513" s="334"/>
      <c r="C513" s="437" t="s">
        <v>2002</v>
      </c>
      <c r="D513" s="437"/>
      <c r="E513" s="437"/>
      <c r="F513" s="437"/>
      <c r="G513" s="437"/>
      <c r="H513" s="524" t="s">
        <v>2003</v>
      </c>
      <c r="I513" s="524"/>
      <c r="J513" s="524"/>
      <c r="K513" s="524"/>
      <c r="L513" s="524"/>
      <c r="M513" s="524"/>
      <c r="N513" s="524"/>
      <c r="O513" s="524"/>
      <c r="P513" s="524"/>
      <c r="Q513" s="524"/>
      <c r="R513" s="524"/>
      <c r="S513" s="524"/>
      <c r="T513" s="524"/>
      <c r="U513" s="524"/>
      <c r="V513" s="1"/>
      <c r="W513" s="68"/>
      <c r="X513" s="68"/>
      <c r="Y513" s="68"/>
      <c r="Z513" s="334"/>
      <c r="AA513" s="334"/>
      <c r="AC513" s="186"/>
      <c r="AD513" s="341"/>
      <c r="AE513" s="186"/>
      <c r="AF513" s="341"/>
      <c r="AG513" s="186"/>
      <c r="AH513" s="341"/>
      <c r="AI513" s="186"/>
      <c r="AJ513" s="341"/>
      <c r="AK513" s="186"/>
      <c r="AM513" s="342"/>
      <c r="AN513" s="341"/>
      <c r="AO513" s="186"/>
      <c r="AR513" s="186"/>
    </row>
    <row r="514" spans="1:44" s="332" customFormat="1" x14ac:dyDescent="0.25">
      <c r="A514" s="334"/>
      <c r="B514" s="334"/>
      <c r="C514" s="334"/>
      <c r="D514" s="334"/>
      <c r="E514" s="334"/>
      <c r="F514" s="334"/>
      <c r="G514" s="334"/>
      <c r="H514" s="469" t="s">
        <v>2004</v>
      </c>
      <c r="I514" s="469"/>
      <c r="J514" s="469"/>
      <c r="K514" s="469"/>
      <c r="L514" s="469"/>
      <c r="M514" s="469"/>
      <c r="N514" s="469"/>
      <c r="O514" s="469"/>
      <c r="P514" s="469"/>
      <c r="Q514" s="469"/>
      <c r="R514" s="469"/>
      <c r="S514" s="469"/>
      <c r="T514" s="469"/>
      <c r="U514" s="469"/>
      <c r="V514" s="1"/>
      <c r="W514" s="68"/>
      <c r="X514" s="68"/>
      <c r="Y514" s="68"/>
      <c r="Z514" s="334"/>
      <c r="AA514" s="334"/>
      <c r="AC514" s="186"/>
      <c r="AD514" s="341"/>
      <c r="AE514" s="186"/>
      <c r="AF514" s="341"/>
      <c r="AG514" s="186"/>
      <c r="AH514" s="341"/>
      <c r="AI514" s="186"/>
      <c r="AJ514" s="341"/>
      <c r="AK514" s="186"/>
      <c r="AM514" s="342"/>
      <c r="AN514" s="341"/>
      <c r="AO514" s="186"/>
      <c r="AR514" s="186"/>
    </row>
    <row r="515" spans="1:44" s="332" customFormat="1" x14ac:dyDescent="0.25">
      <c r="C515" s="211"/>
      <c r="D515" s="211"/>
      <c r="E515" s="211"/>
      <c r="F515" s="211"/>
      <c r="G515" s="211"/>
      <c r="H515" s="477" t="s">
        <v>2006</v>
      </c>
      <c r="I515" s="477"/>
      <c r="J515" s="477"/>
      <c r="K515" s="477"/>
      <c r="L515" s="477"/>
      <c r="M515" s="477"/>
      <c r="N515" s="477"/>
      <c r="O515" s="477"/>
      <c r="P515" s="477"/>
      <c r="Q515" s="477"/>
      <c r="R515" s="477"/>
      <c r="S515" s="477"/>
      <c r="T515" s="450" t="s">
        <v>81</v>
      </c>
      <c r="U515" s="450"/>
      <c r="V515" s="211">
        <v>1</v>
      </c>
      <c r="W515" s="222">
        <v>0</v>
      </c>
      <c r="X515" s="68">
        <f>V515*W515</f>
        <v>0</v>
      </c>
      <c r="Y515" s="68"/>
      <c r="Z515" s="334"/>
      <c r="AA515" s="334"/>
      <c r="AC515" s="186"/>
      <c r="AD515" s="341"/>
      <c r="AE515" s="186"/>
      <c r="AF515" s="341"/>
      <c r="AG515" s="186"/>
      <c r="AH515" s="341"/>
      <c r="AI515" s="186"/>
      <c r="AJ515" s="341"/>
      <c r="AK515" s="186"/>
      <c r="AM515" s="342"/>
      <c r="AN515" s="341"/>
      <c r="AO515" s="186"/>
      <c r="AR515" s="186"/>
    </row>
    <row r="516" spans="1:44" s="332" customFormat="1" x14ac:dyDescent="0.25">
      <c r="H516" s="211"/>
      <c r="I516" s="211"/>
      <c r="J516" s="211"/>
      <c r="K516" s="211"/>
      <c r="L516" s="211"/>
      <c r="M516" s="211"/>
      <c r="N516" s="211"/>
      <c r="O516" s="211"/>
      <c r="P516" s="211"/>
      <c r="Q516" s="211"/>
      <c r="R516" s="211"/>
      <c r="S516" s="211"/>
      <c r="T516" s="211"/>
      <c r="U516" s="211"/>
      <c r="X516" s="222"/>
      <c r="Y516" s="222"/>
      <c r="AC516" s="186"/>
      <c r="AD516" s="341"/>
      <c r="AE516" s="186"/>
      <c r="AF516" s="341"/>
      <c r="AG516" s="186"/>
      <c r="AH516" s="341"/>
      <c r="AI516" s="186"/>
      <c r="AJ516" s="341"/>
      <c r="AK516" s="186"/>
    </row>
    <row r="517" spans="1:44" s="332" customFormat="1" x14ac:dyDescent="0.25">
      <c r="C517" s="450" t="s">
        <v>2007</v>
      </c>
      <c r="D517" s="450"/>
      <c r="E517" s="450"/>
      <c r="F517" s="450"/>
      <c r="G517" s="450"/>
      <c r="H517" s="551" t="s">
        <v>2008</v>
      </c>
      <c r="I517" s="551"/>
      <c r="J517" s="551"/>
      <c r="K517" s="551"/>
      <c r="L517" s="551"/>
      <c r="M517" s="551"/>
      <c r="N517" s="551"/>
      <c r="O517" s="551"/>
      <c r="P517" s="551"/>
      <c r="Q517" s="551"/>
      <c r="R517" s="551"/>
      <c r="S517" s="551"/>
      <c r="T517" s="551"/>
      <c r="U517" s="551"/>
      <c r="V517" s="211"/>
      <c r="W517" s="222"/>
      <c r="X517" s="68"/>
      <c r="Y517" s="68"/>
      <c r="Z517" s="334"/>
      <c r="AA517" s="334"/>
      <c r="AC517" s="186"/>
      <c r="AD517" s="341"/>
      <c r="AE517" s="186"/>
      <c r="AF517" s="341"/>
      <c r="AG517" s="186"/>
      <c r="AH517" s="341"/>
      <c r="AI517" s="186"/>
      <c r="AJ517" s="341"/>
      <c r="AK517" s="186"/>
      <c r="AM517" s="342"/>
      <c r="AN517" s="341"/>
      <c r="AO517" s="186"/>
      <c r="AR517" s="186"/>
    </row>
    <row r="518" spans="1:44" s="332" customFormat="1" x14ac:dyDescent="0.25">
      <c r="A518" s="334"/>
      <c r="B518" s="437" t="s">
        <v>2009</v>
      </c>
      <c r="C518" s="437"/>
      <c r="D518" s="437"/>
      <c r="E518" s="437"/>
      <c r="F518" s="437"/>
      <c r="G518" s="437"/>
      <c r="H518" s="524" t="s">
        <v>527</v>
      </c>
      <c r="I518" s="469"/>
      <c r="J518" s="469"/>
      <c r="K518" s="469"/>
      <c r="L518" s="469"/>
      <c r="M518" s="469"/>
      <c r="N518" s="469"/>
      <c r="O518" s="469"/>
      <c r="P518" s="469"/>
      <c r="Q518" s="469"/>
      <c r="R518" s="469"/>
      <c r="S518" s="469"/>
      <c r="T518" s="469"/>
      <c r="U518" s="469"/>
      <c r="V518" s="335"/>
      <c r="W518" s="68"/>
      <c r="X518" s="68"/>
      <c r="Y518" s="68"/>
      <c r="Z518" s="334"/>
      <c r="AA518" s="334"/>
      <c r="AC518" s="186"/>
      <c r="AD518" s="341"/>
      <c r="AE518" s="186"/>
      <c r="AF518" s="341"/>
      <c r="AG518" s="186"/>
      <c r="AH518" s="341"/>
      <c r="AI518" s="186"/>
      <c r="AJ518" s="341"/>
      <c r="AK518" s="186"/>
      <c r="AM518" s="342"/>
      <c r="AN518" s="341"/>
      <c r="AO518" s="186"/>
      <c r="AR518" s="186"/>
    </row>
    <row r="519" spans="1:44" s="332" customFormat="1" x14ac:dyDescent="0.25">
      <c r="A519" s="334"/>
      <c r="B519" s="326"/>
      <c r="C519" s="326"/>
      <c r="D519" s="326"/>
      <c r="E519" s="326"/>
      <c r="F519" s="326"/>
      <c r="G519" s="326"/>
      <c r="H519" s="524"/>
      <c r="I519" s="524"/>
      <c r="J519" s="524"/>
      <c r="K519" s="524"/>
      <c r="L519" s="524"/>
      <c r="M519" s="524"/>
      <c r="N519" s="524"/>
      <c r="O519" s="524"/>
      <c r="P519" s="524"/>
      <c r="Q519" s="524"/>
      <c r="R519" s="524"/>
      <c r="S519" s="524"/>
      <c r="T519" s="330"/>
      <c r="U519" s="330"/>
      <c r="V519" s="335"/>
      <c r="W519" s="68"/>
      <c r="X519" s="68"/>
      <c r="Y519" s="68"/>
      <c r="Z519" s="334"/>
      <c r="AA519" s="334"/>
      <c r="AC519" s="186"/>
      <c r="AD519" s="341"/>
      <c r="AE519" s="186"/>
      <c r="AF519" s="341"/>
      <c r="AG519" s="186"/>
      <c r="AH519" s="341"/>
      <c r="AI519" s="186"/>
      <c r="AJ519" s="341"/>
      <c r="AK519" s="186"/>
      <c r="AM519" s="342"/>
      <c r="AN519" s="341"/>
      <c r="AO519" s="186"/>
      <c r="AR519" s="186"/>
    </row>
    <row r="520" spans="1:44" s="332" customFormat="1" x14ac:dyDescent="0.25">
      <c r="C520" s="450" t="s">
        <v>2010</v>
      </c>
      <c r="D520" s="450"/>
      <c r="E520" s="450"/>
      <c r="F520" s="450"/>
      <c r="G520" s="450"/>
      <c r="H520" s="551" t="s">
        <v>2035</v>
      </c>
      <c r="I520" s="551"/>
      <c r="J520" s="551"/>
      <c r="K520" s="551"/>
      <c r="L520" s="551"/>
      <c r="M520" s="551"/>
      <c r="N520" s="551"/>
      <c r="O520" s="551"/>
      <c r="P520" s="551"/>
      <c r="Q520" s="551"/>
      <c r="R520" s="551"/>
      <c r="S520" s="551"/>
      <c r="T520" s="211"/>
      <c r="U520" s="211"/>
      <c r="V520" s="211"/>
      <c r="W520" s="222"/>
      <c r="X520" s="68"/>
      <c r="Y520" s="68"/>
      <c r="Z520" s="334"/>
      <c r="AA520" s="334"/>
      <c r="AC520" s="186"/>
      <c r="AD520" s="341"/>
      <c r="AE520" s="186"/>
      <c r="AF520" s="341"/>
      <c r="AG520" s="186"/>
      <c r="AH520" s="341"/>
      <c r="AI520" s="186"/>
      <c r="AJ520" s="341"/>
      <c r="AK520" s="186"/>
      <c r="AM520" s="342"/>
      <c r="AN520" s="341"/>
      <c r="AO520" s="186"/>
      <c r="AR520" s="186"/>
    </row>
    <row r="521" spans="1:44" s="332" customFormat="1" x14ac:dyDescent="0.25">
      <c r="A521" s="334"/>
      <c r="B521" s="334"/>
      <c r="C521" s="437" t="s">
        <v>2012</v>
      </c>
      <c r="D521" s="437"/>
      <c r="E521" s="437"/>
      <c r="F521" s="437"/>
      <c r="G521" s="437"/>
      <c r="H521" s="524"/>
      <c r="I521" s="469"/>
      <c r="J521" s="469"/>
      <c r="K521" s="469"/>
      <c r="L521" s="469"/>
      <c r="M521" s="469"/>
      <c r="N521" s="469"/>
      <c r="O521" s="469"/>
      <c r="P521" s="469"/>
      <c r="Q521" s="469"/>
      <c r="R521" s="469"/>
      <c r="S521" s="469"/>
      <c r="T521" s="469"/>
      <c r="U521" s="469"/>
      <c r="V521" s="335"/>
      <c r="W521" s="68"/>
      <c r="X521" s="68"/>
      <c r="Y521" s="68"/>
      <c r="Z521" s="334"/>
      <c r="AA521" s="334"/>
      <c r="AC521" s="186"/>
      <c r="AD521" s="341"/>
      <c r="AE521" s="186"/>
      <c r="AF521" s="341"/>
      <c r="AG521" s="186"/>
      <c r="AH521" s="341"/>
      <c r="AI521" s="186"/>
      <c r="AJ521" s="341"/>
      <c r="AK521" s="186"/>
      <c r="AM521" s="342"/>
      <c r="AN521" s="341"/>
      <c r="AO521" s="186"/>
      <c r="AR521" s="186"/>
    </row>
    <row r="522" spans="1:44" s="334" customFormat="1" x14ac:dyDescent="0.25">
      <c r="H522" s="331"/>
      <c r="I522" s="331"/>
      <c r="J522" s="331"/>
      <c r="K522" s="331"/>
      <c r="L522" s="331"/>
      <c r="M522" s="331"/>
      <c r="N522" s="331"/>
      <c r="O522" s="331"/>
      <c r="P522" s="331"/>
      <c r="Q522" s="331"/>
      <c r="R522" s="331"/>
      <c r="S522" s="331"/>
      <c r="X522" s="68"/>
      <c r="Y522" s="68"/>
    </row>
    <row r="523" spans="1:44" s="332" customFormat="1" x14ac:dyDescent="0.25">
      <c r="A523" s="334"/>
      <c r="B523" s="334"/>
      <c r="C523" s="437" t="s">
        <v>2013</v>
      </c>
      <c r="D523" s="437"/>
      <c r="E523" s="437"/>
      <c r="F523" s="437"/>
      <c r="G523" s="437"/>
      <c r="H523" s="524" t="s">
        <v>2014</v>
      </c>
      <c r="I523" s="524"/>
      <c r="J523" s="524"/>
      <c r="K523" s="524"/>
      <c r="L523" s="524"/>
      <c r="M523" s="524"/>
      <c r="N523" s="524"/>
      <c r="O523" s="524"/>
      <c r="P523" s="524"/>
      <c r="Q523" s="524"/>
      <c r="R523" s="524"/>
      <c r="S523" s="524"/>
      <c r="T523" s="330"/>
      <c r="U523" s="330"/>
      <c r="V523" s="335"/>
      <c r="W523" s="68"/>
      <c r="X523" s="68"/>
      <c r="Y523" s="68"/>
      <c r="Z523" s="334"/>
      <c r="AA523" s="334"/>
      <c r="AC523" s="186"/>
      <c r="AD523" s="341"/>
      <c r="AE523" s="186"/>
      <c r="AF523" s="341"/>
      <c r="AG523" s="186"/>
      <c r="AH523" s="341"/>
      <c r="AI523" s="186"/>
      <c r="AJ523" s="341"/>
      <c r="AK523" s="186"/>
      <c r="AM523" s="342"/>
      <c r="AN523" s="341"/>
      <c r="AO523" s="186"/>
      <c r="AR523" s="186"/>
    </row>
    <row r="524" spans="1:44" s="332" customFormat="1" x14ac:dyDescent="0.25">
      <c r="A524" s="334"/>
      <c r="B524" s="334"/>
      <c r="C524" s="326"/>
      <c r="D524" s="326"/>
      <c r="E524" s="326"/>
      <c r="F524" s="326"/>
      <c r="G524" s="326"/>
      <c r="H524" s="524" t="s">
        <v>2015</v>
      </c>
      <c r="I524" s="524"/>
      <c r="J524" s="524"/>
      <c r="K524" s="524"/>
      <c r="L524" s="524"/>
      <c r="M524" s="524"/>
      <c r="N524" s="524"/>
      <c r="O524" s="524"/>
      <c r="P524" s="524"/>
      <c r="Q524" s="524"/>
      <c r="R524" s="524"/>
      <c r="S524" s="524"/>
      <c r="T524" s="330"/>
      <c r="U524" s="330"/>
      <c r="V524" s="335"/>
      <c r="W524" s="68"/>
      <c r="X524" s="68"/>
      <c r="Y524" s="68"/>
      <c r="Z524" s="334"/>
      <c r="AA524" s="334"/>
      <c r="AC524" s="186"/>
      <c r="AD524" s="341"/>
      <c r="AE524" s="186"/>
      <c r="AF524" s="341"/>
      <c r="AG524" s="186"/>
      <c r="AH524" s="341"/>
      <c r="AI524" s="186"/>
      <c r="AJ524" s="341"/>
      <c r="AK524" s="186"/>
      <c r="AM524" s="342"/>
      <c r="AN524" s="341"/>
      <c r="AO524" s="186"/>
      <c r="AR524" s="186"/>
    </row>
    <row r="525" spans="1:44" s="332" customFormat="1" x14ac:dyDescent="0.25">
      <c r="A525" s="334"/>
      <c r="B525" s="334"/>
      <c r="C525" s="326"/>
      <c r="D525" s="326"/>
      <c r="E525" s="326"/>
      <c r="F525" s="326"/>
      <c r="G525" s="326"/>
      <c r="H525" s="524" t="s">
        <v>2016</v>
      </c>
      <c r="I525" s="524"/>
      <c r="J525" s="524"/>
      <c r="K525" s="524"/>
      <c r="L525" s="524"/>
      <c r="M525" s="524"/>
      <c r="N525" s="524"/>
      <c r="O525" s="524"/>
      <c r="P525" s="524"/>
      <c r="Q525" s="524"/>
      <c r="R525" s="524"/>
      <c r="S525" s="524"/>
      <c r="T525" s="330"/>
      <c r="U525" s="330"/>
      <c r="V525" s="335"/>
      <c r="W525" s="68"/>
      <c r="X525" s="68"/>
      <c r="Y525" s="68"/>
      <c r="Z525" s="334"/>
      <c r="AA525" s="334"/>
      <c r="AC525" s="186"/>
      <c r="AD525" s="341"/>
      <c r="AE525" s="186"/>
      <c r="AF525" s="341"/>
      <c r="AG525" s="186"/>
      <c r="AH525" s="341"/>
      <c r="AI525" s="186"/>
      <c r="AJ525" s="341"/>
      <c r="AK525" s="186"/>
      <c r="AM525" s="342"/>
      <c r="AN525" s="341"/>
      <c r="AO525" s="186"/>
      <c r="AR525" s="186"/>
    </row>
    <row r="526" spans="1:44" s="332" customFormat="1" x14ac:dyDescent="0.25">
      <c r="A526" s="334"/>
      <c r="B526" s="334"/>
      <c r="C526" s="326"/>
      <c r="D526" s="326"/>
      <c r="E526" s="326"/>
      <c r="F526" s="326"/>
      <c r="G526" s="326"/>
      <c r="H526" s="524" t="s">
        <v>2017</v>
      </c>
      <c r="I526" s="524"/>
      <c r="J526" s="524"/>
      <c r="K526" s="524"/>
      <c r="L526" s="524"/>
      <c r="M526" s="524"/>
      <c r="N526" s="524"/>
      <c r="O526" s="524"/>
      <c r="P526" s="524"/>
      <c r="Q526" s="524"/>
      <c r="R526" s="524"/>
      <c r="S526" s="524"/>
      <c r="T526" s="330"/>
      <c r="U526" s="330"/>
      <c r="V526" s="335"/>
      <c r="W526" s="68"/>
      <c r="X526" s="68"/>
      <c r="Y526" s="68"/>
      <c r="Z526" s="334"/>
      <c r="AA526" s="334"/>
      <c r="AC526" s="186"/>
      <c r="AD526" s="341"/>
      <c r="AE526" s="186"/>
      <c r="AF526" s="341"/>
      <c r="AG526" s="186"/>
      <c r="AH526" s="341"/>
      <c r="AI526" s="186"/>
      <c r="AJ526" s="341"/>
      <c r="AK526" s="186"/>
      <c r="AM526" s="342"/>
      <c r="AN526" s="341"/>
      <c r="AO526" s="186"/>
      <c r="AR526" s="186"/>
    </row>
    <row r="527" spans="1:44" s="332" customFormat="1" x14ac:dyDescent="0.25">
      <c r="A527" s="334"/>
      <c r="B527" s="334"/>
      <c r="C527" s="326"/>
      <c r="D527" s="326"/>
      <c r="E527" s="326"/>
      <c r="F527" s="326"/>
      <c r="G527" s="326"/>
      <c r="H527" s="336"/>
      <c r="I527" s="336"/>
      <c r="J527" s="336"/>
      <c r="K527" s="336"/>
      <c r="L527" s="336"/>
      <c r="M527" s="336"/>
      <c r="N527" s="336"/>
      <c r="O527" s="336"/>
      <c r="P527" s="336"/>
      <c r="Q527" s="336"/>
      <c r="R527" s="336"/>
      <c r="S527" s="336"/>
      <c r="T527" s="330"/>
      <c r="U527" s="330"/>
      <c r="V527" s="335"/>
      <c r="W527" s="68"/>
      <c r="X527" s="68"/>
      <c r="Y527" s="68"/>
      <c r="Z527" s="334"/>
      <c r="AA527" s="334"/>
      <c r="AC527" s="186"/>
      <c r="AD527" s="341"/>
      <c r="AE527" s="186"/>
      <c r="AF527" s="341"/>
      <c r="AG527" s="186"/>
      <c r="AH527" s="341"/>
      <c r="AI527" s="186"/>
      <c r="AJ527" s="341"/>
      <c r="AK527" s="186"/>
      <c r="AM527" s="342"/>
      <c r="AN527" s="341"/>
      <c r="AO527" s="186"/>
      <c r="AR527" s="186"/>
    </row>
    <row r="528" spans="1:44" s="334" customFormat="1" x14ac:dyDescent="0.25">
      <c r="A528" s="1"/>
      <c r="B528" s="1"/>
      <c r="C528" s="437" t="s">
        <v>1993</v>
      </c>
      <c r="D528" s="437"/>
      <c r="E528" s="437"/>
      <c r="F528" s="437"/>
      <c r="G528" s="437"/>
      <c r="H528" s="469" t="s">
        <v>2018</v>
      </c>
      <c r="I528" s="469"/>
      <c r="J528" s="469"/>
      <c r="K528" s="469"/>
      <c r="L528" s="469"/>
      <c r="M528" s="469"/>
      <c r="N528" s="469"/>
      <c r="O528" s="469"/>
      <c r="P528" s="469"/>
      <c r="Q528" s="469"/>
      <c r="R528" s="469"/>
      <c r="S528" s="469"/>
      <c r="T528" s="1"/>
      <c r="U528" s="1"/>
      <c r="V528" s="1"/>
      <c r="W528" s="338"/>
      <c r="X528" s="338"/>
      <c r="Y528" s="68"/>
      <c r="AC528" s="325"/>
      <c r="AD528" s="69"/>
      <c r="AE528" s="325"/>
      <c r="AF528" s="69"/>
      <c r="AG528" s="325"/>
      <c r="AH528" s="69"/>
      <c r="AI528" s="325"/>
      <c r="AJ528" s="69"/>
      <c r="AK528" s="325"/>
      <c r="AM528" s="67"/>
      <c r="AN528" s="69"/>
      <c r="AO528" s="325"/>
      <c r="AR528" s="325"/>
    </row>
    <row r="529" spans="1:44" s="334" customFormat="1" x14ac:dyDescent="0.25">
      <c r="H529" s="331"/>
      <c r="I529" s="331"/>
      <c r="J529" s="331"/>
      <c r="K529" s="331"/>
      <c r="L529" s="331"/>
      <c r="M529" s="331"/>
      <c r="N529" s="331"/>
      <c r="O529" s="331"/>
      <c r="P529" s="331"/>
      <c r="Q529" s="331"/>
      <c r="R529" s="331"/>
      <c r="S529" s="331"/>
      <c r="X529" s="68"/>
      <c r="Y529" s="68"/>
    </row>
    <row r="530" spans="1:44" s="332" customFormat="1" x14ac:dyDescent="0.25">
      <c r="A530" s="555">
        <v>100</v>
      </c>
      <c r="B530" s="555"/>
      <c r="C530" s="450" t="s">
        <v>2019</v>
      </c>
      <c r="D530" s="450"/>
      <c r="E530" s="450"/>
      <c r="F530" s="450"/>
      <c r="G530" s="450"/>
      <c r="H530" s="551" t="s">
        <v>2020</v>
      </c>
      <c r="I530" s="551"/>
      <c r="J530" s="551"/>
      <c r="K530" s="551"/>
      <c r="L530" s="551"/>
      <c r="M530" s="551"/>
      <c r="N530" s="551"/>
      <c r="O530" s="551"/>
      <c r="P530" s="551"/>
      <c r="Q530" s="551"/>
      <c r="R530" s="551"/>
      <c r="S530" s="551"/>
      <c r="T530" s="450" t="s">
        <v>81</v>
      </c>
      <c r="U530" s="450"/>
      <c r="V530" s="211">
        <f>V515</f>
        <v>1</v>
      </c>
      <c r="W530" s="222">
        <v>0</v>
      </c>
      <c r="X530" s="68">
        <f>V530*W530</f>
        <v>0</v>
      </c>
      <c r="Y530" s="68"/>
      <c r="Z530" s="334"/>
      <c r="AA530" s="334"/>
      <c r="AC530" s="186"/>
      <c r="AD530" s="341"/>
      <c r="AE530" s="186"/>
      <c r="AF530" s="341"/>
      <c r="AG530" s="186"/>
      <c r="AH530" s="341"/>
      <c r="AI530" s="186"/>
      <c r="AJ530" s="341"/>
      <c r="AK530" s="186"/>
      <c r="AM530" s="342"/>
      <c r="AN530" s="341"/>
      <c r="AO530" s="186"/>
      <c r="AR530" s="186"/>
    </row>
    <row r="531" spans="1:44" s="332" customFormat="1" x14ac:dyDescent="0.25">
      <c r="A531" s="353"/>
      <c r="B531" s="353"/>
      <c r="C531" s="327"/>
      <c r="D531" s="327"/>
      <c r="E531" s="327"/>
      <c r="F531" s="327"/>
      <c r="G531" s="327"/>
      <c r="H531" s="551" t="s">
        <v>2021</v>
      </c>
      <c r="I531" s="551"/>
      <c r="J531" s="551"/>
      <c r="K531" s="551"/>
      <c r="L531" s="551"/>
      <c r="M531" s="551"/>
      <c r="N531" s="551"/>
      <c r="O531" s="551"/>
      <c r="P531" s="551"/>
      <c r="Q531" s="551"/>
      <c r="R531" s="551"/>
      <c r="S531" s="551"/>
      <c r="T531" s="327"/>
      <c r="U531" s="327"/>
      <c r="V531" s="211"/>
      <c r="W531" s="222"/>
      <c r="X531" s="68"/>
      <c r="Y531" s="68"/>
      <c r="Z531" s="334"/>
      <c r="AA531" s="334"/>
      <c r="AC531" s="186"/>
      <c r="AD531" s="341"/>
      <c r="AE531" s="186"/>
      <c r="AF531" s="341"/>
      <c r="AG531" s="186"/>
      <c r="AH531" s="341"/>
      <c r="AI531" s="186"/>
      <c r="AJ531" s="341"/>
      <c r="AK531" s="186"/>
      <c r="AM531" s="342"/>
      <c r="AN531" s="341"/>
      <c r="AO531" s="186"/>
      <c r="AR531" s="186"/>
    </row>
    <row r="532" spans="1:44" s="334" customForma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335"/>
      <c r="W532" s="217"/>
      <c r="X532" s="68"/>
      <c r="Y532" s="68"/>
      <c r="AC532" s="325"/>
      <c r="AD532" s="69"/>
      <c r="AE532" s="325"/>
      <c r="AF532" s="69"/>
      <c r="AG532" s="325"/>
      <c r="AH532" s="69"/>
      <c r="AI532" s="325"/>
      <c r="AJ532" s="69"/>
      <c r="AK532" s="325"/>
      <c r="AM532" s="67"/>
      <c r="AN532" s="69"/>
      <c r="AO532" s="325"/>
      <c r="AR532" s="325"/>
    </row>
    <row r="533" spans="1:44" s="332" customFormat="1" x14ac:dyDescent="0.25">
      <c r="A533" s="555">
        <v>101</v>
      </c>
      <c r="B533" s="555"/>
      <c r="C533" s="450" t="s">
        <v>2022</v>
      </c>
      <c r="D533" s="450"/>
      <c r="E533" s="450"/>
      <c r="F533" s="450"/>
      <c r="G533" s="450"/>
      <c r="H533" s="551" t="s">
        <v>2023</v>
      </c>
      <c r="I533" s="551"/>
      <c r="J533" s="551"/>
      <c r="K533" s="551"/>
      <c r="L533" s="551"/>
      <c r="M533" s="551"/>
      <c r="N533" s="551"/>
      <c r="O533" s="551"/>
      <c r="P533" s="551"/>
      <c r="Q533" s="551"/>
      <c r="R533" s="551"/>
      <c r="S533" s="551"/>
      <c r="T533" s="211"/>
      <c r="U533" s="211"/>
      <c r="V533" s="211"/>
      <c r="W533" s="222"/>
      <c r="X533" s="68"/>
      <c r="Y533" s="68"/>
      <c r="Z533" s="334"/>
      <c r="AA533" s="334"/>
      <c r="AC533" s="186"/>
      <c r="AD533" s="341"/>
      <c r="AE533" s="186"/>
      <c r="AF533" s="341"/>
      <c r="AG533" s="186"/>
      <c r="AH533" s="341"/>
      <c r="AI533" s="186"/>
      <c r="AJ533" s="341"/>
      <c r="AK533" s="186"/>
      <c r="AM533" s="342"/>
      <c r="AN533" s="341"/>
      <c r="AO533" s="186"/>
      <c r="AR533" s="186"/>
    </row>
    <row r="534" spans="1:44" s="332" customFormat="1" x14ac:dyDescent="0.25">
      <c r="A534" s="211"/>
      <c r="B534" s="211"/>
      <c r="C534" s="211"/>
      <c r="D534" s="211"/>
      <c r="E534" s="211"/>
      <c r="F534" s="211"/>
      <c r="G534" s="211"/>
      <c r="H534" s="477" t="s">
        <v>2039</v>
      </c>
      <c r="I534" s="477"/>
      <c r="J534" s="477"/>
      <c r="K534" s="477"/>
      <c r="L534" s="477"/>
      <c r="M534" s="477"/>
      <c r="N534" s="477"/>
      <c r="O534" s="477"/>
      <c r="P534" s="477"/>
      <c r="Q534" s="477"/>
      <c r="R534" s="477"/>
      <c r="S534" s="477"/>
      <c r="T534" s="450" t="s">
        <v>81</v>
      </c>
      <c r="U534" s="450"/>
      <c r="V534" s="211">
        <f>V515</f>
        <v>1</v>
      </c>
      <c r="W534" s="222">
        <v>0</v>
      </c>
      <c r="X534" s="222">
        <f>V534*W534</f>
        <v>0</v>
      </c>
      <c r="Y534" s="222"/>
      <c r="AC534" s="186"/>
      <c r="AD534" s="341"/>
      <c r="AE534" s="186"/>
      <c r="AF534" s="341"/>
      <c r="AG534" s="186"/>
      <c r="AH534" s="341"/>
      <c r="AI534" s="186"/>
      <c r="AJ534" s="341"/>
      <c r="AK534" s="186"/>
      <c r="AM534" s="342"/>
      <c r="AN534" s="341"/>
      <c r="AO534" s="186"/>
      <c r="AR534" s="186"/>
    </row>
    <row r="535" spans="1:44" s="334" customFormat="1" x14ac:dyDescent="0.25"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X535" s="68"/>
      <c r="Y535" s="68"/>
      <c r="AB535" s="332"/>
      <c r="AC535" s="186"/>
      <c r="AD535" s="341"/>
      <c r="AE535" s="186"/>
      <c r="AF535" s="341"/>
      <c r="AG535" s="186"/>
      <c r="AH535" s="341"/>
      <c r="AI535" s="186"/>
      <c r="AJ535" s="341"/>
      <c r="AK535" s="186"/>
    </row>
    <row r="536" spans="1:44" s="332" customFormat="1" x14ac:dyDescent="0.25">
      <c r="A536" s="552">
        <v>102</v>
      </c>
      <c r="B536" s="552"/>
      <c r="C536" s="437" t="s">
        <v>687</v>
      </c>
      <c r="D536" s="437"/>
      <c r="E536" s="437"/>
      <c r="F536" s="437"/>
      <c r="G536" s="437"/>
      <c r="H536" s="469" t="s">
        <v>688</v>
      </c>
      <c r="I536" s="469"/>
      <c r="J536" s="469"/>
      <c r="K536" s="469"/>
      <c r="L536" s="469"/>
      <c r="M536" s="469"/>
      <c r="N536" s="469"/>
      <c r="O536" s="469"/>
      <c r="P536" s="469"/>
      <c r="Q536" s="469"/>
      <c r="R536" s="469"/>
      <c r="S536" s="469"/>
      <c r="T536" s="437" t="str">
        <f>IF(C536="","",VLOOKUP(C536,[1]Kování!$A$1:$D$12,3,FALSE))</f>
        <v>ks</v>
      </c>
      <c r="U536" s="437"/>
      <c r="V536" s="335">
        <f>V515</f>
        <v>1</v>
      </c>
      <c r="W536" s="217">
        <v>0</v>
      </c>
      <c r="X536" s="344">
        <f>V536*W536</f>
        <v>0</v>
      </c>
      <c r="Y536" s="68"/>
      <c r="Z536" s="334"/>
      <c r="AA536" s="334"/>
      <c r="AC536" s="186"/>
      <c r="AD536" s="341"/>
      <c r="AE536" s="186"/>
      <c r="AF536" s="341"/>
      <c r="AG536" s="186"/>
      <c r="AH536" s="341"/>
      <c r="AI536" s="186"/>
      <c r="AJ536" s="341"/>
      <c r="AK536" s="186"/>
      <c r="AM536" s="342"/>
      <c r="AN536" s="341"/>
      <c r="AO536" s="186"/>
      <c r="AR536" s="186"/>
    </row>
    <row r="537" spans="1:44" s="334" customFormat="1" x14ac:dyDescent="0.25">
      <c r="H537" s="331"/>
      <c r="I537" s="331"/>
      <c r="J537" s="331"/>
      <c r="K537" s="331"/>
      <c r="L537" s="331"/>
      <c r="M537" s="331"/>
      <c r="N537" s="331"/>
      <c r="O537" s="331"/>
      <c r="P537" s="331"/>
      <c r="Q537" s="331"/>
      <c r="R537" s="331"/>
      <c r="S537" s="331"/>
      <c r="X537" s="68"/>
      <c r="Y537" s="68"/>
    </row>
    <row r="538" spans="1:44" s="334" customFormat="1" x14ac:dyDescent="0.25">
      <c r="A538" s="332"/>
      <c r="B538" s="332"/>
      <c r="C538" s="332"/>
      <c r="D538" s="332"/>
      <c r="E538" s="332"/>
      <c r="F538" s="332"/>
      <c r="G538" s="332"/>
      <c r="H538" s="333"/>
      <c r="I538" s="333"/>
      <c r="J538" s="333"/>
      <c r="K538" s="333"/>
      <c r="L538" s="333"/>
      <c r="M538" s="333"/>
      <c r="N538" s="333"/>
      <c r="O538" s="333"/>
      <c r="P538" s="333"/>
      <c r="Q538" s="333"/>
      <c r="R538" s="333"/>
      <c r="S538" s="333"/>
      <c r="T538" s="333"/>
      <c r="U538" s="333"/>
      <c r="V538" s="333"/>
      <c r="W538" s="72"/>
      <c r="X538" s="72"/>
      <c r="Y538" s="72"/>
      <c r="Z538" s="333"/>
      <c r="AA538" s="333"/>
      <c r="AC538" s="325"/>
      <c r="AD538" s="69"/>
      <c r="AE538" s="325"/>
      <c r="AF538" s="69"/>
      <c r="AG538" s="325"/>
      <c r="AH538" s="69"/>
      <c r="AI538" s="325"/>
      <c r="AJ538" s="69"/>
      <c r="AK538" s="325"/>
      <c r="AM538" s="67"/>
      <c r="AN538" s="69"/>
      <c r="AR538" s="325"/>
    </row>
    <row r="539" spans="1:44" s="334" customFormat="1" x14ac:dyDescent="0.25">
      <c r="H539" s="467" t="s">
        <v>183</v>
      </c>
      <c r="I539" s="467"/>
      <c r="J539" s="467"/>
      <c r="K539" s="467"/>
      <c r="L539" s="467"/>
      <c r="M539" s="467"/>
      <c r="N539" s="467"/>
      <c r="O539" s="467"/>
      <c r="P539" s="467"/>
      <c r="W539" s="68"/>
      <c r="X539" s="338">
        <f>SUM(X500:X538)</f>
        <v>0</v>
      </c>
      <c r="Y539" s="338">
        <f>SUM(Y500:Y538)</f>
        <v>0</v>
      </c>
      <c r="Z539" s="352"/>
      <c r="AA539" s="352">
        <f>SUM(AA500:AA538)</f>
        <v>3.7884869999999999</v>
      </c>
      <c r="AC539" s="325"/>
      <c r="AD539" s="69"/>
      <c r="AE539" s="325"/>
      <c r="AF539" s="69"/>
      <c r="AG539" s="325"/>
      <c r="AH539" s="69"/>
      <c r="AI539" s="325"/>
      <c r="AJ539" s="69"/>
      <c r="AK539" s="325"/>
      <c r="AM539" s="67"/>
      <c r="AN539" s="69"/>
      <c r="AR539" s="325"/>
    </row>
    <row r="540" spans="1:44" s="334" customFormat="1" x14ac:dyDescent="0.25">
      <c r="W540" s="68"/>
      <c r="X540" s="68"/>
      <c r="Y540" s="68"/>
    </row>
    <row r="541" spans="1:44" s="334" customFormat="1" ht="15.75" thickBot="1" x14ac:dyDescent="0.3">
      <c r="A541" s="525" t="s">
        <v>38</v>
      </c>
      <c r="B541" s="525"/>
      <c r="C541" s="525"/>
      <c r="D541" s="525"/>
      <c r="E541" s="525"/>
      <c r="F541" s="525"/>
      <c r="G541" s="525"/>
      <c r="H541" s="525"/>
      <c r="I541" s="525"/>
      <c r="J541" s="525"/>
      <c r="K541" s="525"/>
      <c r="L541" s="525"/>
      <c r="M541" s="525"/>
      <c r="N541" s="525"/>
      <c r="O541" s="525"/>
      <c r="P541" s="525"/>
      <c r="Q541" s="525"/>
      <c r="R541" s="525"/>
      <c r="S541" s="525"/>
      <c r="T541" s="525"/>
      <c r="Z541" s="326" t="s">
        <v>41</v>
      </c>
      <c r="AA541" s="326">
        <f>AA492+1</f>
        <v>13</v>
      </c>
    </row>
    <row r="542" spans="1:44" s="334" customFormat="1" x14ac:dyDescent="0.25">
      <c r="A542" s="528" t="s">
        <v>39</v>
      </c>
      <c r="B542" s="506"/>
      <c r="C542" s="506"/>
      <c r="D542" s="506"/>
      <c r="E542" s="506"/>
      <c r="F542" s="506"/>
      <c r="G542" s="507"/>
      <c r="H542" s="484" t="s">
        <v>1972</v>
      </c>
      <c r="I542" s="447"/>
      <c r="J542" s="447"/>
      <c r="K542" s="447"/>
      <c r="L542" s="447"/>
      <c r="M542" s="447"/>
      <c r="N542" s="447"/>
      <c r="O542" s="447"/>
      <c r="P542" s="447"/>
      <c r="Q542" s="447"/>
      <c r="R542" s="447"/>
      <c r="S542" s="447"/>
      <c r="T542" s="447"/>
      <c r="U542" s="447"/>
      <c r="V542" s="447"/>
      <c r="W542" s="447"/>
      <c r="X542" s="485"/>
      <c r="Y542" s="328" t="s">
        <v>48</v>
      </c>
      <c r="Z542" s="452"/>
      <c r="AA542" s="454"/>
    </row>
    <row r="543" spans="1:44" s="334" customFormat="1" x14ac:dyDescent="0.25">
      <c r="A543" s="538"/>
      <c r="B543" s="518"/>
      <c r="C543" s="518"/>
      <c r="D543" s="518"/>
      <c r="E543" s="518"/>
      <c r="F543" s="518"/>
      <c r="G543" s="519"/>
      <c r="H543" s="486" t="s">
        <v>1973</v>
      </c>
      <c r="I543" s="487"/>
      <c r="J543" s="487"/>
      <c r="K543" s="487"/>
      <c r="L543" s="487"/>
      <c r="M543" s="487"/>
      <c r="N543" s="487"/>
      <c r="O543" s="487"/>
      <c r="P543" s="487"/>
      <c r="Q543" s="487"/>
      <c r="R543" s="487"/>
      <c r="S543" s="487"/>
      <c r="T543" s="487"/>
      <c r="U543" s="487"/>
      <c r="V543" s="487"/>
      <c r="W543" s="487"/>
      <c r="X543" s="488"/>
      <c r="Y543" s="24" t="s">
        <v>42</v>
      </c>
      <c r="Z543" s="526" t="s">
        <v>1980</v>
      </c>
      <c r="AA543" s="527"/>
    </row>
    <row r="544" spans="1:44" s="334" customFormat="1" x14ac:dyDescent="0.25">
      <c r="A544" s="514" t="s">
        <v>40</v>
      </c>
      <c r="B544" s="515"/>
      <c r="C544" s="515"/>
      <c r="D544" s="515"/>
      <c r="E544" s="515"/>
      <c r="F544" s="515"/>
      <c r="G544" s="516"/>
      <c r="H544" s="489" t="s">
        <v>1974</v>
      </c>
      <c r="I544" s="490"/>
      <c r="J544" s="490"/>
      <c r="K544" s="490"/>
      <c r="L544" s="490"/>
      <c r="M544" s="490"/>
      <c r="N544" s="490"/>
      <c r="O544" s="490"/>
      <c r="P544" s="490"/>
      <c r="Q544" s="490"/>
      <c r="R544" s="490"/>
      <c r="S544" s="490"/>
      <c r="T544" s="490"/>
      <c r="U544" s="490"/>
      <c r="V544" s="490"/>
      <c r="W544" s="490"/>
      <c r="X544" s="491"/>
      <c r="Y544" s="25" t="s">
        <v>49</v>
      </c>
      <c r="Z544" s="482"/>
      <c r="AA544" s="483"/>
    </row>
    <row r="545" spans="1:44" s="334" customFormat="1" ht="15.75" thickBot="1" x14ac:dyDescent="0.3">
      <c r="A545" s="435"/>
      <c r="B545" s="424"/>
      <c r="C545" s="424"/>
      <c r="D545" s="424"/>
      <c r="E545" s="424"/>
      <c r="F545" s="424"/>
      <c r="G545" s="432"/>
      <c r="H545" s="496" t="s">
        <v>1975</v>
      </c>
      <c r="I545" s="497"/>
      <c r="J545" s="497"/>
      <c r="K545" s="497"/>
      <c r="L545" s="497"/>
      <c r="M545" s="497"/>
      <c r="N545" s="497"/>
      <c r="O545" s="497"/>
      <c r="P545" s="497"/>
      <c r="Q545" s="497"/>
      <c r="R545" s="497"/>
      <c r="S545" s="497"/>
      <c r="T545" s="497"/>
      <c r="U545" s="497"/>
      <c r="V545" s="497"/>
      <c r="W545" s="497"/>
      <c r="X545" s="498"/>
      <c r="Y545" s="96" t="s">
        <v>42</v>
      </c>
      <c r="Z545" s="480" t="s">
        <v>1981</v>
      </c>
      <c r="AA545" s="481"/>
    </row>
    <row r="546" spans="1:44" s="334" customFormat="1" x14ac:dyDescent="0.25">
      <c r="A546" s="499" t="s">
        <v>42</v>
      </c>
      <c r="B546" s="502" t="s">
        <v>43</v>
      </c>
      <c r="C546" s="505" t="s">
        <v>42</v>
      </c>
      <c r="D546" s="506"/>
      <c r="E546" s="506"/>
      <c r="F546" s="506"/>
      <c r="G546" s="507"/>
      <c r="H546" s="484"/>
      <c r="I546" s="447"/>
      <c r="J546" s="447"/>
      <c r="K546" s="447"/>
      <c r="L546" s="447"/>
      <c r="M546" s="447"/>
      <c r="N546" s="447"/>
      <c r="O546" s="447"/>
      <c r="P546" s="447"/>
      <c r="Q546" s="447"/>
      <c r="R546" s="447"/>
      <c r="S546" s="485"/>
      <c r="T546" s="508" t="s">
        <v>50</v>
      </c>
      <c r="U546" s="511" t="s">
        <v>51</v>
      </c>
      <c r="V546" s="529" t="s">
        <v>52</v>
      </c>
      <c r="W546" s="532" t="s">
        <v>53</v>
      </c>
      <c r="X546" s="534" t="s">
        <v>55</v>
      </c>
      <c r="Y546" s="535"/>
      <c r="Z546" s="492" t="s">
        <v>45</v>
      </c>
      <c r="AA546" s="493"/>
    </row>
    <row r="547" spans="1:44" s="334" customFormat="1" ht="15.75" x14ac:dyDescent="0.25">
      <c r="A547" s="500"/>
      <c r="B547" s="503"/>
      <c r="C547" s="540" t="s">
        <v>44</v>
      </c>
      <c r="D547" s="541"/>
      <c r="E547" s="541"/>
      <c r="F547" s="541"/>
      <c r="G547" s="542"/>
      <c r="H547" s="536" t="s">
        <v>59</v>
      </c>
      <c r="I547" s="450"/>
      <c r="J547" s="450"/>
      <c r="K547" s="450"/>
      <c r="L547" s="450"/>
      <c r="M547" s="450"/>
      <c r="N547" s="450"/>
      <c r="O547" s="450"/>
      <c r="P547" s="450"/>
      <c r="Q547" s="450"/>
      <c r="R547" s="450"/>
      <c r="S547" s="537"/>
      <c r="T547" s="509"/>
      <c r="U547" s="512"/>
      <c r="V547" s="530"/>
      <c r="W547" s="533"/>
      <c r="X547" s="521" t="s">
        <v>56</v>
      </c>
      <c r="Y547" s="522"/>
      <c r="Z547" s="494"/>
      <c r="AA547" s="495"/>
      <c r="AB547" s="479" t="s">
        <v>54</v>
      </c>
      <c r="AC547" s="437"/>
      <c r="AD547" s="437"/>
      <c r="AE547" s="437"/>
      <c r="AF547" s="437"/>
      <c r="AG547" s="437"/>
      <c r="AH547" s="437"/>
      <c r="AI547" s="437"/>
      <c r="AJ547" s="437"/>
      <c r="AK547" s="437"/>
      <c r="AQ547" s="437" t="s">
        <v>184</v>
      </c>
      <c r="AR547" s="437"/>
    </row>
    <row r="548" spans="1:44" s="334" customFormat="1" x14ac:dyDescent="0.25">
      <c r="A548" s="501"/>
      <c r="B548" s="504"/>
      <c r="C548" s="517" t="s">
        <v>43</v>
      </c>
      <c r="D548" s="518"/>
      <c r="E548" s="518"/>
      <c r="F548" s="518"/>
      <c r="G548" s="519"/>
      <c r="H548" s="455"/>
      <c r="I548" s="456"/>
      <c r="J548" s="456"/>
      <c r="K548" s="456"/>
      <c r="L548" s="456"/>
      <c r="M548" s="456"/>
      <c r="N548" s="456"/>
      <c r="O548" s="456"/>
      <c r="P548" s="456"/>
      <c r="Q548" s="456"/>
      <c r="R548" s="456"/>
      <c r="S548" s="520"/>
      <c r="T548" s="510"/>
      <c r="U548" s="513"/>
      <c r="V548" s="531"/>
      <c r="W548" s="26" t="s">
        <v>54</v>
      </c>
      <c r="X548" s="26" t="s">
        <v>57</v>
      </c>
      <c r="Y548" s="27" t="s">
        <v>58</v>
      </c>
      <c r="Z548" s="26" t="s">
        <v>46</v>
      </c>
      <c r="AA548" s="28" t="s">
        <v>47</v>
      </c>
      <c r="AB548" s="536" t="s">
        <v>82</v>
      </c>
      <c r="AC548" s="450"/>
      <c r="AD548" s="437" t="s">
        <v>127</v>
      </c>
      <c r="AE548" s="437"/>
      <c r="AF548" s="437" t="s">
        <v>128</v>
      </c>
      <c r="AG548" s="437"/>
      <c r="AH548" s="437" t="s">
        <v>129</v>
      </c>
      <c r="AI548" s="437"/>
      <c r="AJ548" s="437" t="s">
        <v>130</v>
      </c>
      <c r="AK548" s="437"/>
      <c r="AL548" s="437" t="s">
        <v>126</v>
      </c>
      <c r="AM548" s="437"/>
      <c r="AN548" s="437"/>
      <c r="AO548" s="437"/>
      <c r="AQ548" s="326" t="s">
        <v>182</v>
      </c>
      <c r="AR548" s="326" t="s">
        <v>30</v>
      </c>
    </row>
    <row r="549" spans="1:44" s="334" customFormat="1" x14ac:dyDescent="0.25">
      <c r="C549" s="103"/>
      <c r="D549" s="103"/>
      <c r="E549" s="103"/>
      <c r="F549" s="103"/>
      <c r="G549" s="103"/>
      <c r="H549" s="544" t="s">
        <v>185</v>
      </c>
      <c r="I549" s="544"/>
      <c r="J549" s="544"/>
      <c r="K549" s="544"/>
      <c r="L549" s="544"/>
      <c r="M549" s="544"/>
      <c r="N549" s="544"/>
      <c r="O549" s="544"/>
      <c r="P549" s="544"/>
      <c r="Q549" s="544"/>
      <c r="R549" s="544"/>
      <c r="S549" s="544"/>
      <c r="T549" s="467">
        <f>AA492</f>
        <v>12</v>
      </c>
      <c r="U549" s="467"/>
      <c r="X549" s="338">
        <f>X539</f>
        <v>0</v>
      </c>
      <c r="Y549" s="338">
        <f>Y539</f>
        <v>0</v>
      </c>
      <c r="Z549" s="352"/>
      <c r="AA549" s="352">
        <f>AA539</f>
        <v>3.7884869999999999</v>
      </c>
    </row>
    <row r="550" spans="1:44" s="334" customFormat="1" x14ac:dyDescent="0.25">
      <c r="H550" s="327"/>
      <c r="I550" s="327"/>
      <c r="J550" s="327"/>
      <c r="K550" s="327"/>
      <c r="L550" s="327"/>
      <c r="M550" s="327"/>
      <c r="N550" s="327"/>
      <c r="O550" s="327"/>
      <c r="P550" s="327"/>
      <c r="Q550" s="327"/>
      <c r="R550" s="327"/>
      <c r="S550" s="327"/>
      <c r="X550" s="68"/>
      <c r="Y550" s="68"/>
    </row>
    <row r="551" spans="1:44" s="334" customFormat="1" x14ac:dyDescent="0.25">
      <c r="A551" s="552">
        <v>103</v>
      </c>
      <c r="B551" s="552"/>
      <c r="C551" s="548" t="s">
        <v>392</v>
      </c>
      <c r="D551" s="549"/>
      <c r="E551" s="549"/>
      <c r="F551" s="549"/>
      <c r="G551" s="549"/>
      <c r="H551" s="469" t="s">
        <v>2026</v>
      </c>
      <c r="I551" s="469"/>
      <c r="J551" s="469"/>
      <c r="K551" s="469"/>
      <c r="L551" s="469"/>
      <c r="M551" s="469"/>
      <c r="N551" s="469"/>
      <c r="O551" s="469"/>
      <c r="P551" s="469"/>
      <c r="Q551" s="469"/>
      <c r="R551" s="469"/>
      <c r="S551" s="469"/>
      <c r="T551" s="437" t="str">
        <f>IF(C551="","",VLOOKUP(C551,ÚRS!$A$5:$D$1478,3,FALSE))</f>
        <v>kus</v>
      </c>
      <c r="U551" s="437"/>
      <c r="V551" s="335">
        <v>1</v>
      </c>
      <c r="W551" s="217">
        <v>0</v>
      </c>
      <c r="X551" s="68"/>
      <c r="Y551" s="68">
        <f>V551*W551</f>
        <v>0</v>
      </c>
      <c r="AC551" s="325"/>
      <c r="AD551" s="69"/>
      <c r="AE551" s="325"/>
      <c r="AF551" s="69"/>
      <c r="AG551" s="325"/>
      <c r="AH551" s="69"/>
      <c r="AI551" s="325"/>
      <c r="AJ551" s="69"/>
      <c r="AK551" s="325"/>
      <c r="AM551" s="67"/>
      <c r="AN551" s="69"/>
      <c r="AO551" s="325"/>
      <c r="AR551" s="325"/>
    </row>
    <row r="552" spans="1:44" s="334" customFormat="1" x14ac:dyDescent="0.25">
      <c r="H552" s="327"/>
      <c r="I552" s="327"/>
      <c r="J552" s="327"/>
      <c r="K552" s="327"/>
      <c r="L552" s="327"/>
      <c r="M552" s="327"/>
      <c r="N552" s="327"/>
      <c r="O552" s="327"/>
      <c r="P552" s="327"/>
      <c r="Q552" s="327"/>
      <c r="R552" s="327"/>
      <c r="S552" s="327"/>
      <c r="X552" s="68"/>
      <c r="Y552" s="68"/>
    </row>
    <row r="553" spans="1:44" s="334" customFormat="1" x14ac:dyDescent="0.25">
      <c r="A553" s="559">
        <v>104</v>
      </c>
      <c r="B553" s="559"/>
      <c r="C553" s="553" t="s">
        <v>414</v>
      </c>
      <c r="D553" s="554"/>
      <c r="E553" s="554"/>
      <c r="F553" s="554"/>
      <c r="G553" s="554"/>
      <c r="H553" s="545" t="s">
        <v>2027</v>
      </c>
      <c r="I553" s="545"/>
      <c r="J553" s="545"/>
      <c r="K553" s="545"/>
      <c r="L553" s="545"/>
      <c r="M553" s="545"/>
      <c r="N553" s="545"/>
      <c r="O553" s="545"/>
      <c r="P553" s="545"/>
      <c r="Q553" s="545"/>
      <c r="R553" s="545"/>
      <c r="S553" s="545"/>
      <c r="T553" s="456" t="str">
        <f>IF(C553="","",VLOOKUP(C553,ÚRS!$A$5:$D$1478,3,FALSE))</f>
        <v>kus</v>
      </c>
      <c r="U553" s="456"/>
      <c r="V553" s="225">
        <v>1</v>
      </c>
      <c r="W553" s="224">
        <v>0</v>
      </c>
      <c r="X553" s="72"/>
      <c r="Y553" s="72">
        <f>V553*W553</f>
        <v>0</v>
      </c>
      <c r="Z553" s="333"/>
      <c r="AA553" s="333"/>
      <c r="AC553" s="325"/>
      <c r="AD553" s="69"/>
      <c r="AE553" s="325"/>
      <c r="AF553" s="69"/>
      <c r="AG553" s="325"/>
      <c r="AH553" s="69"/>
      <c r="AI553" s="325"/>
      <c r="AJ553" s="69"/>
      <c r="AK553" s="325"/>
      <c r="AM553" s="67"/>
      <c r="AN553" s="69"/>
      <c r="AO553" s="325"/>
      <c r="AR553" s="325"/>
    </row>
    <row r="554" spans="1:44" s="334" customFormat="1" x14ac:dyDescent="0.25">
      <c r="H554" s="327"/>
      <c r="I554" s="327"/>
      <c r="J554" s="327"/>
      <c r="K554" s="327"/>
      <c r="L554" s="327"/>
      <c r="M554" s="327"/>
      <c r="N554" s="327"/>
      <c r="O554" s="327"/>
      <c r="P554" s="327"/>
      <c r="Q554" s="327"/>
      <c r="R554" s="327"/>
      <c r="S554" s="327"/>
      <c r="X554" s="68"/>
      <c r="Y554" s="68"/>
    </row>
    <row r="555" spans="1:44" s="334" customFormat="1" x14ac:dyDescent="0.25">
      <c r="A555" s="552">
        <v>105</v>
      </c>
      <c r="B555" s="552"/>
      <c r="C555" s="1"/>
      <c r="D555" s="1"/>
      <c r="E555" s="1"/>
      <c r="F555" s="1"/>
      <c r="G555" s="1"/>
      <c r="H555" s="539" t="s">
        <v>2097</v>
      </c>
      <c r="I555" s="539"/>
      <c r="J555" s="539"/>
      <c r="K555" s="539"/>
      <c r="L555" s="539"/>
      <c r="M555" s="539"/>
      <c r="N555" s="539"/>
      <c r="O555" s="539"/>
      <c r="P555" s="539"/>
      <c r="Q555" s="539"/>
      <c r="R555" s="539"/>
      <c r="S555" s="539"/>
      <c r="T555" s="1"/>
      <c r="U555" s="1"/>
      <c r="V555" s="352"/>
      <c r="W555" s="338"/>
      <c r="X555" s="338"/>
      <c r="Y555" s="338"/>
      <c r="Z555" s="352"/>
      <c r="AA555" s="352"/>
      <c r="AC555" s="324"/>
      <c r="AE555" s="324"/>
      <c r="AG555" s="324"/>
      <c r="AI555" s="324"/>
      <c r="AK555" s="324"/>
      <c r="AM555" s="32"/>
      <c r="AO555" s="83"/>
      <c r="AR555" s="102"/>
    </row>
    <row r="556" spans="1:44" s="334" customFormat="1" x14ac:dyDescent="0.25">
      <c r="H556" s="550" t="s">
        <v>2098</v>
      </c>
      <c r="I556" s="539"/>
      <c r="J556" s="539"/>
      <c r="K556" s="539"/>
      <c r="L556" s="539"/>
      <c r="M556" s="539"/>
      <c r="N556" s="539"/>
      <c r="O556" s="539"/>
      <c r="P556" s="539"/>
      <c r="Q556" s="539"/>
      <c r="R556" s="539"/>
      <c r="S556" s="539"/>
      <c r="T556" s="437" t="s">
        <v>280</v>
      </c>
      <c r="U556" s="437"/>
      <c r="V556" s="352">
        <v>1</v>
      </c>
      <c r="W556" s="338">
        <f>AM556</f>
        <v>0</v>
      </c>
      <c r="X556" s="338">
        <f>V556*W556</f>
        <v>0</v>
      </c>
      <c r="Y556" s="338"/>
      <c r="Z556" s="352">
        <f>AB556/1000</f>
        <v>7.9530000000000003E-2</v>
      </c>
      <c r="AA556" s="352">
        <f>V556*Z556</f>
        <v>7.9530000000000003E-2</v>
      </c>
      <c r="AB556" s="334">
        <v>79.53</v>
      </c>
      <c r="AC556" s="325"/>
      <c r="AD556" s="69"/>
      <c r="AE556" s="325"/>
      <c r="AF556" s="69"/>
      <c r="AG556" s="325"/>
      <c r="AH556" s="69"/>
      <c r="AI556" s="325"/>
      <c r="AJ556" s="69"/>
      <c r="AK556" s="325"/>
      <c r="AM556" s="67"/>
      <c r="AN556" s="69"/>
      <c r="AO556" s="325"/>
      <c r="AR556" s="325"/>
    </row>
    <row r="557" spans="1:44" s="334" customFormat="1" x14ac:dyDescent="0.25">
      <c r="H557" s="477" t="s">
        <v>2099</v>
      </c>
      <c r="I557" s="477"/>
      <c r="J557" s="477"/>
      <c r="K557" s="477"/>
      <c r="L557" s="477"/>
      <c r="M557" s="477"/>
      <c r="N557" s="477"/>
      <c r="O557" s="477"/>
      <c r="P557" s="477"/>
      <c r="Q557" s="477"/>
      <c r="R557" s="477"/>
      <c r="S557" s="477"/>
      <c r="X557" s="68"/>
      <c r="Y557" s="68"/>
    </row>
    <row r="558" spans="1:44" s="334" customFormat="1" x14ac:dyDescent="0.25">
      <c r="H558" s="477" t="s">
        <v>2100</v>
      </c>
      <c r="I558" s="477"/>
      <c r="J558" s="477"/>
      <c r="K558" s="477"/>
      <c r="L558" s="477"/>
      <c r="M558" s="477"/>
      <c r="N558" s="477"/>
      <c r="O558" s="477"/>
      <c r="P558" s="477"/>
      <c r="Q558" s="477"/>
      <c r="R558" s="477"/>
      <c r="S558" s="477"/>
      <c r="X558" s="68"/>
      <c r="Y558" s="68"/>
    </row>
    <row r="559" spans="1:44" s="334" customFormat="1" x14ac:dyDescent="0.25">
      <c r="H559" s="327"/>
      <c r="I559" s="327"/>
      <c r="J559" s="327"/>
      <c r="K559" s="327"/>
      <c r="L559" s="327"/>
      <c r="M559" s="327"/>
      <c r="N559" s="327"/>
      <c r="O559" s="327"/>
      <c r="P559" s="327"/>
      <c r="Q559" s="327"/>
      <c r="R559" s="327"/>
      <c r="S559" s="327"/>
      <c r="X559" s="68"/>
      <c r="Y559" s="68"/>
    </row>
    <row r="560" spans="1:44" s="334" customFormat="1" x14ac:dyDescent="0.25">
      <c r="A560" s="559">
        <v>106</v>
      </c>
      <c r="B560" s="559"/>
      <c r="C560" s="553" t="s">
        <v>330</v>
      </c>
      <c r="D560" s="554"/>
      <c r="E560" s="554"/>
      <c r="F560" s="554"/>
      <c r="G560" s="554"/>
      <c r="H560" s="545" t="s">
        <v>2101</v>
      </c>
      <c r="I560" s="545"/>
      <c r="J560" s="545"/>
      <c r="K560" s="545"/>
      <c r="L560" s="545"/>
      <c r="M560" s="545"/>
      <c r="N560" s="545"/>
      <c r="O560" s="545"/>
      <c r="P560" s="545"/>
      <c r="Q560" s="545"/>
      <c r="R560" s="545"/>
      <c r="S560" s="545"/>
      <c r="T560" s="456" t="str">
        <f>IF(C560="","",VLOOKUP(C560,ÚRS!$A$5:$D$1478,3,FALSE))</f>
        <v>kg</v>
      </c>
      <c r="U560" s="456"/>
      <c r="V560" s="225">
        <f>V556*AB556</f>
        <v>79.53</v>
      </c>
      <c r="W560" s="354">
        <v>0</v>
      </c>
      <c r="X560" s="72"/>
      <c r="Y560" s="72">
        <f>V560*W560</f>
        <v>0</v>
      </c>
      <c r="Z560" s="333"/>
      <c r="AA560" s="333"/>
      <c r="AC560" s="325"/>
      <c r="AD560" s="69"/>
      <c r="AE560" s="325"/>
      <c r="AF560" s="69"/>
      <c r="AG560" s="325"/>
      <c r="AH560" s="69"/>
      <c r="AI560" s="325"/>
      <c r="AJ560" s="69"/>
      <c r="AK560" s="325"/>
      <c r="AM560" s="67"/>
      <c r="AN560" s="69"/>
      <c r="AO560" s="325"/>
      <c r="AR560" s="325"/>
    </row>
    <row r="561" spans="1:44" s="334" customFormat="1" x14ac:dyDescent="0.25">
      <c r="H561" s="327"/>
      <c r="I561" s="327"/>
      <c r="J561" s="327"/>
      <c r="K561" s="327"/>
      <c r="L561" s="327"/>
      <c r="M561" s="327"/>
      <c r="N561" s="327"/>
      <c r="O561" s="327"/>
      <c r="P561" s="327"/>
      <c r="Q561" s="327"/>
      <c r="R561" s="327"/>
      <c r="S561" s="327"/>
      <c r="X561" s="68"/>
      <c r="Y561" s="68"/>
    </row>
    <row r="562" spans="1:44" s="334" customFormat="1" x14ac:dyDescent="0.25">
      <c r="A562" s="552">
        <v>107</v>
      </c>
      <c r="B562" s="552"/>
      <c r="C562" s="1"/>
      <c r="D562" s="1"/>
      <c r="E562" s="1"/>
      <c r="F562" s="1"/>
      <c r="G562" s="1"/>
      <c r="H562" s="539" t="s">
        <v>2102</v>
      </c>
      <c r="I562" s="539"/>
      <c r="J562" s="539"/>
      <c r="K562" s="539"/>
      <c r="L562" s="539"/>
      <c r="M562" s="539"/>
      <c r="N562" s="539"/>
      <c r="O562" s="539"/>
      <c r="P562" s="539"/>
      <c r="Q562" s="539"/>
      <c r="R562" s="539"/>
      <c r="S562" s="539"/>
      <c r="T562" s="1"/>
      <c r="U562" s="1"/>
      <c r="V562" s="352"/>
      <c r="W562" s="338"/>
      <c r="X562" s="338"/>
      <c r="Y562" s="68"/>
    </row>
    <row r="563" spans="1:44" s="334" customFormat="1" x14ac:dyDescent="0.25">
      <c r="H563" s="550" t="s">
        <v>2103</v>
      </c>
      <c r="I563" s="539"/>
      <c r="J563" s="539"/>
      <c r="K563" s="539"/>
      <c r="L563" s="539"/>
      <c r="M563" s="539"/>
      <c r="N563" s="539"/>
      <c r="O563" s="539"/>
      <c r="P563" s="539"/>
      <c r="Q563" s="539"/>
      <c r="R563" s="539"/>
      <c r="S563" s="539"/>
      <c r="T563" s="437" t="s">
        <v>280</v>
      </c>
      <c r="U563" s="437"/>
      <c r="V563" s="352">
        <v>4</v>
      </c>
      <c r="W563" s="338">
        <v>0</v>
      </c>
      <c r="X563" s="338">
        <f>V563*W563</f>
        <v>0</v>
      </c>
      <c r="Y563" s="68"/>
    </row>
    <row r="564" spans="1:44" s="334" customFormat="1" x14ac:dyDescent="0.25">
      <c r="H564" s="327"/>
      <c r="I564" s="327"/>
      <c r="J564" s="327"/>
      <c r="K564" s="327"/>
      <c r="L564" s="327"/>
      <c r="M564" s="327"/>
      <c r="N564" s="327"/>
      <c r="O564" s="327"/>
      <c r="P564" s="327"/>
      <c r="Q564" s="327"/>
      <c r="R564" s="327"/>
      <c r="S564" s="327"/>
      <c r="X564" s="68"/>
      <c r="Y564" s="68"/>
    </row>
    <row r="565" spans="1:44" s="334" customFormat="1" x14ac:dyDescent="0.25">
      <c r="A565" s="559">
        <v>108</v>
      </c>
      <c r="B565" s="559"/>
      <c r="C565" s="355" t="s">
        <v>611</v>
      </c>
      <c r="D565" s="356"/>
      <c r="E565" s="356"/>
      <c r="F565" s="356"/>
      <c r="G565" s="356"/>
      <c r="H565" s="161" t="s">
        <v>2104</v>
      </c>
      <c r="I565" s="161"/>
      <c r="J565" s="161"/>
      <c r="K565" s="161"/>
      <c r="L565" s="161"/>
      <c r="M565" s="161"/>
      <c r="N565" s="161"/>
      <c r="O565" s="161"/>
      <c r="P565" s="161"/>
      <c r="Q565" s="161"/>
      <c r="R565" s="161"/>
      <c r="S565" s="161"/>
      <c r="T565" s="161" t="str">
        <f>IF(C565="","",VLOOKUP(C565,ÚRS!$A$5:$D$1478,3,FALSE))</f>
        <v>kg</v>
      </c>
      <c r="U565" s="161"/>
      <c r="V565" s="225">
        <v>4</v>
      </c>
      <c r="W565" s="224">
        <v>0</v>
      </c>
      <c r="X565" s="72"/>
      <c r="Y565" s="72">
        <f>V565*W565</f>
        <v>0</v>
      </c>
      <c r="Z565" s="333"/>
      <c r="AA565" s="333"/>
      <c r="AC565" s="325"/>
      <c r="AD565" s="69"/>
      <c r="AE565" s="325"/>
      <c r="AF565" s="69"/>
      <c r="AG565" s="325"/>
      <c r="AH565" s="69"/>
      <c r="AI565" s="325"/>
      <c r="AJ565" s="69"/>
      <c r="AK565" s="325"/>
      <c r="AM565" s="67"/>
      <c r="AN565" s="69"/>
      <c r="AO565" s="325"/>
      <c r="AR565" s="325"/>
    </row>
    <row r="566" spans="1:44" s="334" customFormat="1" x14ac:dyDescent="0.25">
      <c r="H566" s="327"/>
      <c r="I566" s="327"/>
      <c r="J566" s="327"/>
      <c r="K566" s="327"/>
      <c r="L566" s="327"/>
      <c r="M566" s="327"/>
      <c r="N566" s="327"/>
      <c r="O566" s="327"/>
      <c r="P566" s="327"/>
      <c r="Q566" s="327"/>
      <c r="R566" s="327"/>
      <c r="S566" s="327"/>
      <c r="X566" s="68"/>
      <c r="Y566" s="68"/>
    </row>
    <row r="567" spans="1:44" s="334" customFormat="1" x14ac:dyDescent="0.25">
      <c r="A567" s="552">
        <v>109</v>
      </c>
      <c r="B567" s="552"/>
      <c r="C567" s="1"/>
      <c r="D567" s="1"/>
      <c r="E567" s="1"/>
      <c r="F567" s="1"/>
      <c r="G567" s="1"/>
      <c r="H567" s="539" t="s">
        <v>2105</v>
      </c>
      <c r="I567" s="539"/>
      <c r="J567" s="539"/>
      <c r="K567" s="539"/>
      <c r="L567" s="539"/>
      <c r="M567" s="539"/>
      <c r="N567" s="539"/>
      <c r="O567" s="539"/>
      <c r="P567" s="539"/>
      <c r="Q567" s="539"/>
      <c r="R567" s="539"/>
      <c r="S567" s="539"/>
      <c r="T567" s="1"/>
      <c r="U567" s="1"/>
      <c r="V567" s="352"/>
      <c r="W567" s="338"/>
      <c r="X567" s="338"/>
      <c r="Y567" s="338"/>
      <c r="Z567" s="352"/>
      <c r="AA567" s="352"/>
      <c r="AC567" s="324"/>
      <c r="AE567" s="324"/>
      <c r="AG567" s="324"/>
      <c r="AI567" s="324"/>
      <c r="AK567" s="324"/>
      <c r="AM567" s="32"/>
      <c r="AO567" s="83"/>
      <c r="AR567" s="102"/>
    </row>
    <row r="568" spans="1:44" s="334" customFormat="1" x14ac:dyDescent="0.25">
      <c r="H568" s="550" t="s">
        <v>2106</v>
      </c>
      <c r="I568" s="539"/>
      <c r="J568" s="539"/>
      <c r="K568" s="539"/>
      <c r="L568" s="539"/>
      <c r="M568" s="539"/>
      <c r="N568" s="539"/>
      <c r="O568" s="539"/>
      <c r="P568" s="539"/>
      <c r="Q568" s="539"/>
      <c r="R568" s="539"/>
      <c r="S568" s="539"/>
      <c r="T568" s="437" t="s">
        <v>280</v>
      </c>
      <c r="U568" s="437"/>
      <c r="V568" s="352">
        <v>1</v>
      </c>
      <c r="W568" s="338">
        <f>AM568</f>
        <v>0</v>
      </c>
      <c r="X568" s="338">
        <f>V568*W568</f>
        <v>0</v>
      </c>
      <c r="Y568" s="338"/>
      <c r="Z568" s="352">
        <f>AB568/1000</f>
        <v>2</v>
      </c>
      <c r="AA568" s="352">
        <f>V568*Z568</f>
        <v>2</v>
      </c>
      <c r="AB568" s="334">
        <v>2000</v>
      </c>
      <c r="AC568" s="325"/>
      <c r="AD568" s="69"/>
      <c r="AE568" s="325"/>
      <c r="AF568" s="69"/>
      <c r="AG568" s="325"/>
      <c r="AH568" s="69"/>
      <c r="AI568" s="325"/>
      <c r="AJ568" s="69"/>
      <c r="AK568" s="325"/>
      <c r="AM568" s="67"/>
      <c r="AN568" s="69"/>
      <c r="AO568" s="325"/>
      <c r="AR568" s="325"/>
    </row>
    <row r="569" spans="1:44" s="334" customFormat="1" x14ac:dyDescent="0.25">
      <c r="H569" s="327"/>
      <c r="I569" s="327"/>
      <c r="J569" s="327"/>
      <c r="K569" s="327"/>
      <c r="L569" s="327"/>
      <c r="M569" s="327"/>
      <c r="N569" s="327"/>
      <c r="O569" s="327"/>
      <c r="P569" s="327"/>
      <c r="Q569" s="327"/>
      <c r="R569" s="327"/>
      <c r="S569" s="327"/>
      <c r="X569" s="68"/>
      <c r="Y569" s="68"/>
    </row>
    <row r="570" spans="1:44" s="334" customFormat="1" x14ac:dyDescent="0.25">
      <c r="A570" s="555">
        <v>110</v>
      </c>
      <c r="B570" s="555"/>
      <c r="C570" s="450" t="s">
        <v>713</v>
      </c>
      <c r="D570" s="450"/>
      <c r="E570" s="450"/>
      <c r="F570" s="450"/>
      <c r="G570" s="450"/>
      <c r="H570" s="477" t="str">
        <f>IF(C570="","",VLOOKUP(C570,HILTI!$A$1:$D$41,2,FALSE))</f>
        <v>Kotevní šroub</v>
      </c>
      <c r="I570" s="477"/>
      <c r="J570" s="477"/>
      <c r="K570" s="477"/>
      <c r="L570" s="477"/>
      <c r="M570" s="477"/>
      <c r="N570" s="477"/>
      <c r="O570" s="477"/>
      <c r="P570" s="477"/>
      <c r="Q570" s="477"/>
      <c r="R570" s="477"/>
      <c r="S570" s="477"/>
      <c r="T570" s="327"/>
      <c r="U570" s="327"/>
      <c r="V570" s="41"/>
      <c r="W570" s="222"/>
      <c r="X570" s="68"/>
      <c r="Y570" s="68"/>
      <c r="AC570" s="325"/>
      <c r="AD570" s="69"/>
      <c r="AE570" s="325"/>
      <c r="AF570" s="69"/>
      <c r="AG570" s="325"/>
      <c r="AH570" s="69"/>
      <c r="AI570" s="325"/>
      <c r="AJ570" s="69"/>
      <c r="AK570" s="325"/>
      <c r="AM570" s="67"/>
      <c r="AN570" s="69"/>
      <c r="AO570" s="325"/>
      <c r="AR570" s="325"/>
    </row>
    <row r="571" spans="1:44" s="334" customFormat="1" x14ac:dyDescent="0.25">
      <c r="A571" s="327"/>
      <c r="B571" s="327"/>
      <c r="C571" s="450" t="s">
        <v>1928</v>
      </c>
      <c r="D571" s="450"/>
      <c r="E571" s="450"/>
      <c r="F571" s="450"/>
      <c r="G571" s="450"/>
      <c r="H571" s="477" t="str">
        <f>IF(C571="","",VLOOKUP(C571,HILTI!$A$1:$D$41,2,FALSE))</f>
        <v>Hilti HAS-U M16x220</v>
      </c>
      <c r="I571" s="477"/>
      <c r="J571" s="477"/>
      <c r="K571" s="477"/>
      <c r="L571" s="477"/>
      <c r="M571" s="477"/>
      <c r="N571" s="477"/>
      <c r="O571" s="477"/>
      <c r="P571" s="477"/>
      <c r="Q571" s="477"/>
      <c r="R571" s="477"/>
      <c r="S571" s="477"/>
      <c r="T571" s="450" t="s">
        <v>280</v>
      </c>
      <c r="U571" s="450"/>
      <c r="V571" s="41">
        <v>28</v>
      </c>
      <c r="W571" s="41">
        <v>0</v>
      </c>
      <c r="X571" s="1">
        <f t="shared" ref="X571" si="5">V571*W571</f>
        <v>0</v>
      </c>
      <c r="Y571" s="68"/>
      <c r="AC571" s="325"/>
      <c r="AD571" s="69"/>
      <c r="AE571" s="325"/>
      <c r="AF571" s="69"/>
      <c r="AG571" s="325"/>
      <c r="AH571" s="69"/>
      <c r="AI571" s="325"/>
      <c r="AJ571" s="69"/>
      <c r="AK571" s="325"/>
      <c r="AM571" s="67"/>
      <c r="AN571" s="69"/>
      <c r="AO571" s="325"/>
      <c r="AR571" s="325"/>
    </row>
    <row r="572" spans="1:44" s="334" customFormat="1" x14ac:dyDescent="0.25">
      <c r="H572" s="327"/>
      <c r="I572" s="327"/>
      <c r="J572" s="327"/>
      <c r="K572" s="327"/>
      <c r="L572" s="327"/>
      <c r="M572" s="327"/>
      <c r="N572" s="327"/>
      <c r="O572" s="327"/>
      <c r="P572" s="327"/>
      <c r="Q572" s="327"/>
      <c r="R572" s="327"/>
      <c r="S572" s="327"/>
      <c r="X572" s="68"/>
      <c r="Y572" s="68"/>
    </row>
    <row r="573" spans="1:44" s="334" customFormat="1" x14ac:dyDescent="0.25">
      <c r="A573" s="555">
        <v>111</v>
      </c>
      <c r="B573" s="555"/>
      <c r="C573" s="450" t="s">
        <v>681</v>
      </c>
      <c r="D573" s="450"/>
      <c r="E573" s="450"/>
      <c r="F573" s="450"/>
      <c r="G573" s="450"/>
      <c r="H573" s="477" t="str">
        <f>IF(C573="","",VLOOKUP(C573,HILTI!$A$1:$D$41,2,FALSE))</f>
        <v>Lepící hmota</v>
      </c>
      <c r="I573" s="477"/>
      <c r="J573" s="477"/>
      <c r="K573" s="477"/>
      <c r="L573" s="477"/>
      <c r="M573" s="477"/>
      <c r="N573" s="477"/>
      <c r="O573" s="477"/>
      <c r="P573" s="477"/>
      <c r="Q573" s="477"/>
      <c r="R573" s="477"/>
      <c r="S573" s="477"/>
      <c r="T573" s="450" t="s">
        <v>280</v>
      </c>
      <c r="U573" s="450"/>
      <c r="V573" s="48">
        <v>3</v>
      </c>
      <c r="W573" s="41">
        <v>0</v>
      </c>
      <c r="X573" s="1">
        <f>V573*W573</f>
        <v>0</v>
      </c>
      <c r="Y573" s="68"/>
      <c r="AC573" s="325"/>
      <c r="AD573" s="69"/>
      <c r="AE573" s="325"/>
      <c r="AF573" s="69"/>
      <c r="AG573" s="325"/>
      <c r="AH573" s="69"/>
      <c r="AI573" s="325"/>
      <c r="AJ573" s="69"/>
      <c r="AK573" s="325"/>
      <c r="AM573" s="67"/>
      <c r="AN573" s="69"/>
      <c r="AO573" s="325"/>
      <c r="AR573" s="325"/>
    </row>
    <row r="574" spans="1:44" s="334" customFormat="1" x14ac:dyDescent="0.25">
      <c r="A574" s="332"/>
      <c r="B574" s="332"/>
      <c r="C574" s="450" t="s">
        <v>682</v>
      </c>
      <c r="D574" s="450"/>
      <c r="E574" s="450"/>
      <c r="F574" s="450"/>
      <c r="G574" s="450"/>
      <c r="H574" s="477" t="str">
        <f>IF(C574="","",VLOOKUP(C574,HILTI!$A$1:$D$41,2,FALSE))</f>
        <v>Hilti HIT-HY 200</v>
      </c>
      <c r="I574" s="477"/>
      <c r="J574" s="477"/>
      <c r="K574" s="477"/>
      <c r="L574" s="477"/>
      <c r="M574" s="477"/>
      <c r="N574" s="477"/>
      <c r="O574" s="477"/>
      <c r="P574" s="477"/>
      <c r="Q574" s="477"/>
      <c r="R574" s="477"/>
      <c r="S574" s="477"/>
      <c r="T574" s="211"/>
      <c r="U574" s="211"/>
      <c r="V574" s="41"/>
      <c r="W574" s="222"/>
      <c r="X574" s="68"/>
      <c r="Y574" s="68"/>
      <c r="AC574" s="325"/>
      <c r="AD574" s="69"/>
      <c r="AE574" s="325"/>
      <c r="AF574" s="69"/>
      <c r="AG574" s="325"/>
      <c r="AH574" s="69"/>
      <c r="AI574" s="325"/>
      <c r="AJ574" s="69"/>
      <c r="AK574" s="325"/>
      <c r="AM574" s="67"/>
      <c r="AN574" s="69"/>
      <c r="AO574" s="325"/>
      <c r="AR574" s="325"/>
    </row>
    <row r="575" spans="1:44" s="334" customFormat="1" x14ac:dyDescent="0.25">
      <c r="A575" s="332"/>
      <c r="B575" s="332"/>
      <c r="C575" s="450" t="s">
        <v>683</v>
      </c>
      <c r="D575" s="450"/>
      <c r="E575" s="450"/>
      <c r="F575" s="450"/>
      <c r="G575" s="450"/>
      <c r="H575" s="477" t="str">
        <f>IF(C575="","",VLOOKUP(C575,HILTI!$A$1:$D$41,2,FALSE))</f>
        <v>balení 330 ml</v>
      </c>
      <c r="I575" s="477"/>
      <c r="J575" s="477"/>
      <c r="K575" s="477"/>
      <c r="L575" s="477"/>
      <c r="M575" s="477"/>
      <c r="N575" s="477"/>
      <c r="O575" s="477"/>
      <c r="P575" s="477"/>
      <c r="Q575" s="477"/>
      <c r="R575" s="477"/>
      <c r="S575" s="477"/>
      <c r="T575" s="327"/>
      <c r="U575" s="327"/>
      <c r="V575" s="41"/>
      <c r="W575" s="222"/>
      <c r="X575" s="68"/>
      <c r="Y575" s="68"/>
      <c r="AC575" s="325"/>
      <c r="AD575" s="69"/>
      <c r="AE575" s="325"/>
      <c r="AF575" s="69"/>
      <c r="AG575" s="325"/>
      <c r="AH575" s="69"/>
      <c r="AI575" s="325"/>
      <c r="AJ575" s="69"/>
      <c r="AK575" s="325"/>
      <c r="AM575" s="67"/>
      <c r="AN575" s="69"/>
      <c r="AO575" s="325"/>
      <c r="AR575" s="325"/>
    </row>
    <row r="576" spans="1:44" s="334" customFormat="1" x14ac:dyDescent="0.25">
      <c r="A576" s="332"/>
      <c r="B576" s="332"/>
      <c r="C576" s="332"/>
      <c r="D576" s="332"/>
      <c r="E576" s="332"/>
      <c r="F576" s="332"/>
      <c r="G576" s="332"/>
      <c r="H576" s="331"/>
      <c r="I576" s="331"/>
      <c r="J576" s="331"/>
      <c r="K576" s="331"/>
      <c r="L576" s="331"/>
      <c r="M576" s="331"/>
      <c r="N576" s="331"/>
      <c r="O576" s="331"/>
      <c r="P576" s="331"/>
      <c r="Q576" s="327"/>
      <c r="R576" s="327"/>
      <c r="S576" s="327"/>
      <c r="T576" s="327"/>
      <c r="U576" s="327"/>
      <c r="V576" s="41"/>
      <c r="W576" s="222"/>
      <c r="X576" s="68"/>
      <c r="Y576" s="68"/>
      <c r="AC576" s="325"/>
      <c r="AD576" s="69"/>
      <c r="AE576" s="325"/>
      <c r="AF576" s="69"/>
      <c r="AG576" s="325"/>
      <c r="AH576" s="69"/>
      <c r="AI576" s="325"/>
      <c r="AJ576" s="69"/>
      <c r="AK576" s="325"/>
      <c r="AM576" s="67"/>
      <c r="AN576" s="69"/>
      <c r="AO576" s="325"/>
      <c r="AR576" s="325"/>
    </row>
    <row r="577" spans="1:44" s="334" customFormat="1" x14ac:dyDescent="0.25">
      <c r="A577" s="555">
        <v>112</v>
      </c>
      <c r="B577" s="555"/>
      <c r="C577" s="450" t="s">
        <v>684</v>
      </c>
      <c r="D577" s="450"/>
      <c r="E577" s="450"/>
      <c r="F577" s="450"/>
      <c r="G577" s="450"/>
      <c r="H577" s="477" t="str">
        <f>IF(C577="","",VLOOKUP(C577,HILTI!$A$1:$D$42,2,FALSE))</f>
        <v>Montáž kotev HILTI</v>
      </c>
      <c r="I577" s="477"/>
      <c r="J577" s="477"/>
      <c r="K577" s="477"/>
      <c r="L577" s="477"/>
      <c r="M577" s="477"/>
      <c r="N577" s="477"/>
      <c r="O577" s="477"/>
      <c r="P577" s="477"/>
      <c r="Q577" s="477"/>
      <c r="R577" s="477"/>
      <c r="S577" s="477"/>
      <c r="T577" s="450" t="s">
        <v>280</v>
      </c>
      <c r="U577" s="450"/>
      <c r="V577" s="41">
        <f>V571</f>
        <v>28</v>
      </c>
      <c r="W577" s="41">
        <v>0</v>
      </c>
      <c r="X577" s="68"/>
      <c r="Y577" s="68">
        <f>V577*W577</f>
        <v>0</v>
      </c>
      <c r="AC577" s="325"/>
      <c r="AD577" s="69"/>
      <c r="AE577" s="325"/>
      <c r="AF577" s="69"/>
      <c r="AG577" s="325"/>
      <c r="AH577" s="69"/>
      <c r="AI577" s="325"/>
      <c r="AJ577" s="69"/>
      <c r="AK577" s="325"/>
      <c r="AM577" s="67"/>
      <c r="AN577" s="69"/>
      <c r="AO577" s="325"/>
      <c r="AR577" s="325"/>
    </row>
    <row r="578" spans="1:44" s="334" customFormat="1" x14ac:dyDescent="0.25">
      <c r="H578" s="327"/>
      <c r="I578" s="327"/>
      <c r="J578" s="327"/>
      <c r="K578" s="327"/>
      <c r="L578" s="327"/>
      <c r="M578" s="327"/>
      <c r="N578" s="327"/>
      <c r="O578" s="327"/>
      <c r="P578" s="327"/>
      <c r="Q578" s="327"/>
      <c r="R578" s="327"/>
      <c r="S578" s="327"/>
      <c r="X578" s="68"/>
      <c r="Y578" s="68"/>
    </row>
    <row r="579" spans="1:44" s="334" customFormat="1" x14ac:dyDescent="0.25">
      <c r="A579" s="552">
        <v>113</v>
      </c>
      <c r="B579" s="552"/>
      <c r="C579" s="548" t="s">
        <v>614</v>
      </c>
      <c r="D579" s="549"/>
      <c r="E579" s="549"/>
      <c r="F579" s="549"/>
      <c r="G579" s="549"/>
      <c r="H579" s="469" t="s">
        <v>2107</v>
      </c>
      <c r="I579" s="469"/>
      <c r="J579" s="469"/>
      <c r="K579" s="469"/>
      <c r="L579" s="469"/>
      <c r="M579" s="469"/>
      <c r="N579" s="469"/>
      <c r="O579" s="469"/>
      <c r="P579" s="469"/>
      <c r="Q579" s="469"/>
      <c r="R579" s="469"/>
      <c r="S579" s="469"/>
      <c r="T579" s="437" t="str">
        <f>IF(C579="","",VLOOKUP(C579,ÚRS!$A$5:$D$1478,3,FALSE))</f>
        <v>kg</v>
      </c>
      <c r="U579" s="437"/>
      <c r="V579" s="335">
        <f>AB568*V568</f>
        <v>2000</v>
      </c>
      <c r="W579" s="348">
        <v>0</v>
      </c>
      <c r="X579" s="68"/>
      <c r="Y579" s="68">
        <f>V579*W579</f>
        <v>0</v>
      </c>
      <c r="AC579" s="325"/>
      <c r="AD579" s="69"/>
      <c r="AE579" s="325"/>
      <c r="AF579" s="69"/>
      <c r="AG579" s="325"/>
      <c r="AH579" s="69"/>
      <c r="AI579" s="325"/>
      <c r="AJ579" s="69"/>
      <c r="AK579" s="325"/>
      <c r="AM579" s="67"/>
      <c r="AN579" s="69"/>
      <c r="AO579" s="325"/>
      <c r="AR579" s="325"/>
    </row>
    <row r="580" spans="1:44" s="334" customFormat="1" x14ac:dyDescent="0.25">
      <c r="H580" s="477" t="s">
        <v>2108</v>
      </c>
      <c r="I580" s="477"/>
      <c r="J580" s="477"/>
      <c r="K580" s="477"/>
      <c r="L580" s="477"/>
      <c r="M580" s="477"/>
      <c r="N580" s="477"/>
      <c r="O580" s="477"/>
      <c r="P580" s="477"/>
      <c r="Q580" s="477"/>
      <c r="R580" s="477"/>
      <c r="S580" s="477"/>
      <c r="X580" s="68"/>
      <c r="Y580" s="68"/>
    </row>
    <row r="581" spans="1:44" s="334" customFormat="1" x14ac:dyDescent="0.25">
      <c r="H581" s="327"/>
      <c r="I581" s="327"/>
      <c r="J581" s="327"/>
      <c r="K581" s="327"/>
      <c r="L581" s="327"/>
      <c r="M581" s="327"/>
      <c r="N581" s="327"/>
      <c r="O581" s="327"/>
      <c r="P581" s="327"/>
      <c r="Q581" s="327"/>
      <c r="R581" s="327"/>
      <c r="S581" s="327"/>
      <c r="X581" s="68"/>
      <c r="Y581" s="68"/>
    </row>
    <row r="582" spans="1:44" s="334" customFormat="1" x14ac:dyDescent="0.25">
      <c r="H582" s="327"/>
      <c r="I582" s="327"/>
      <c r="J582" s="327"/>
      <c r="K582" s="327"/>
      <c r="L582" s="327"/>
      <c r="M582" s="327"/>
      <c r="N582" s="327"/>
      <c r="O582" s="327"/>
      <c r="P582" s="327"/>
      <c r="Q582" s="327"/>
      <c r="R582" s="327"/>
      <c r="S582" s="327"/>
      <c r="X582" s="68"/>
      <c r="Y582" s="68"/>
    </row>
    <row r="583" spans="1:44" s="334" customFormat="1" x14ac:dyDescent="0.25">
      <c r="H583" s="327"/>
      <c r="I583" s="327"/>
      <c r="J583" s="327"/>
      <c r="K583" s="327"/>
      <c r="L583" s="327"/>
      <c r="M583" s="327"/>
      <c r="N583" s="327"/>
      <c r="O583" s="327"/>
      <c r="P583" s="327"/>
      <c r="Q583" s="327"/>
      <c r="R583" s="327"/>
      <c r="S583" s="327"/>
      <c r="X583" s="68"/>
      <c r="Y583" s="68"/>
    </row>
    <row r="584" spans="1:44" s="334" customFormat="1" x14ac:dyDescent="0.25">
      <c r="H584" s="327"/>
      <c r="I584" s="327"/>
      <c r="J584" s="327"/>
      <c r="K584" s="327"/>
      <c r="L584" s="327"/>
      <c r="M584" s="327"/>
      <c r="N584" s="327"/>
      <c r="O584" s="327"/>
      <c r="P584" s="327"/>
      <c r="Q584" s="327"/>
      <c r="R584" s="327"/>
      <c r="S584" s="327"/>
      <c r="X584" s="68"/>
      <c r="Y584" s="68"/>
    </row>
    <row r="585" spans="1:44" s="334" customFormat="1" x14ac:dyDescent="0.25">
      <c r="H585" s="327"/>
      <c r="I585" s="327"/>
      <c r="J585" s="327"/>
      <c r="K585" s="327"/>
      <c r="L585" s="327"/>
      <c r="M585" s="327"/>
      <c r="N585" s="327"/>
      <c r="O585" s="327"/>
      <c r="P585" s="327"/>
      <c r="Q585" s="327"/>
      <c r="R585" s="327"/>
      <c r="S585" s="327"/>
      <c r="X585" s="68"/>
      <c r="Y585" s="68"/>
    </row>
    <row r="586" spans="1:44" s="334" customFormat="1" x14ac:dyDescent="0.25">
      <c r="H586" s="327"/>
      <c r="I586" s="327"/>
      <c r="J586" s="327"/>
      <c r="K586" s="327"/>
      <c r="L586" s="327"/>
      <c r="M586" s="327"/>
      <c r="N586" s="327"/>
      <c r="O586" s="327"/>
      <c r="P586" s="327"/>
      <c r="Q586" s="327"/>
      <c r="R586" s="327"/>
      <c r="S586" s="327"/>
      <c r="X586" s="68"/>
      <c r="Y586" s="68"/>
    </row>
    <row r="587" spans="1:44" s="334" customFormat="1" x14ac:dyDescent="0.25">
      <c r="A587" s="332"/>
      <c r="B587" s="332"/>
      <c r="C587" s="332"/>
      <c r="D587" s="332"/>
      <c r="E587" s="332"/>
      <c r="F587" s="332"/>
      <c r="G587" s="332"/>
      <c r="H587" s="333"/>
      <c r="I587" s="333"/>
      <c r="J587" s="333"/>
      <c r="K587" s="333"/>
      <c r="L587" s="333"/>
      <c r="M587" s="333"/>
      <c r="N587" s="333"/>
      <c r="O587" s="333"/>
      <c r="P587" s="333"/>
      <c r="Q587" s="333"/>
      <c r="R587" s="333"/>
      <c r="S587" s="333"/>
      <c r="T587" s="333"/>
      <c r="U587" s="333"/>
      <c r="V587" s="333"/>
      <c r="W587" s="72"/>
      <c r="X587" s="72"/>
      <c r="Y587" s="72"/>
      <c r="Z587" s="333"/>
      <c r="AA587" s="333"/>
      <c r="AC587" s="325"/>
      <c r="AD587" s="69"/>
      <c r="AE587" s="325"/>
      <c r="AF587" s="69"/>
      <c r="AG587" s="325"/>
      <c r="AH587" s="69"/>
      <c r="AI587" s="325"/>
      <c r="AJ587" s="69"/>
      <c r="AK587" s="325"/>
      <c r="AM587" s="67"/>
      <c r="AN587" s="69"/>
      <c r="AR587" s="325"/>
    </row>
    <row r="588" spans="1:44" s="334" customFormat="1" x14ac:dyDescent="0.25">
      <c r="H588" s="467" t="s">
        <v>183</v>
      </c>
      <c r="I588" s="467"/>
      <c r="J588" s="467"/>
      <c r="K588" s="467"/>
      <c r="L588" s="467"/>
      <c r="M588" s="467"/>
      <c r="N588" s="467"/>
      <c r="O588" s="467"/>
      <c r="P588" s="467"/>
      <c r="W588" s="68"/>
      <c r="X588" s="338">
        <f>SUM(X549:X587)</f>
        <v>0</v>
      </c>
      <c r="Y588" s="338">
        <f>SUM(Y549:Y587)</f>
        <v>0</v>
      </c>
      <c r="Z588" s="352"/>
      <c r="AA588" s="352">
        <f>SUM(AA549:AA587)</f>
        <v>5.868017</v>
      </c>
      <c r="AC588" s="325"/>
      <c r="AD588" s="69"/>
      <c r="AE588" s="325"/>
      <c r="AF588" s="69"/>
      <c r="AG588" s="325"/>
      <c r="AH588" s="69"/>
      <c r="AI588" s="325"/>
      <c r="AJ588" s="69"/>
      <c r="AK588" s="325"/>
      <c r="AM588" s="67"/>
      <c r="AN588" s="69"/>
      <c r="AR588" s="325"/>
    </row>
    <row r="589" spans="1:44" s="334" customFormat="1" x14ac:dyDescent="0.25">
      <c r="W589" s="68"/>
      <c r="X589" s="68"/>
      <c r="Y589" s="68"/>
    </row>
    <row r="590" spans="1:44" s="334" customFormat="1" ht="15.75" thickBot="1" x14ac:dyDescent="0.3">
      <c r="A590" s="525" t="s">
        <v>38</v>
      </c>
      <c r="B590" s="525"/>
      <c r="C590" s="525"/>
      <c r="D590" s="525"/>
      <c r="E590" s="525"/>
      <c r="F590" s="525"/>
      <c r="G590" s="525"/>
      <c r="H590" s="525"/>
      <c r="I590" s="525"/>
      <c r="J590" s="525"/>
      <c r="K590" s="525"/>
      <c r="L590" s="525"/>
      <c r="M590" s="525"/>
      <c r="N590" s="525"/>
      <c r="O590" s="525"/>
      <c r="P590" s="525"/>
      <c r="Q590" s="525"/>
      <c r="R590" s="525"/>
      <c r="S590" s="525"/>
      <c r="T590" s="525"/>
      <c r="Z590" s="326" t="s">
        <v>41</v>
      </c>
      <c r="AA590" s="326">
        <f>AA541+1</f>
        <v>14</v>
      </c>
    </row>
    <row r="591" spans="1:44" s="334" customFormat="1" x14ac:dyDescent="0.25">
      <c r="A591" s="528" t="s">
        <v>39</v>
      </c>
      <c r="B591" s="506"/>
      <c r="C591" s="506"/>
      <c r="D591" s="506"/>
      <c r="E591" s="506"/>
      <c r="F591" s="506"/>
      <c r="G591" s="507"/>
      <c r="H591" s="484" t="s">
        <v>1972</v>
      </c>
      <c r="I591" s="447"/>
      <c r="J591" s="447"/>
      <c r="K591" s="447"/>
      <c r="L591" s="447"/>
      <c r="M591" s="447"/>
      <c r="N591" s="447"/>
      <c r="O591" s="447"/>
      <c r="P591" s="447"/>
      <c r="Q591" s="447"/>
      <c r="R591" s="447"/>
      <c r="S591" s="447"/>
      <c r="T591" s="447"/>
      <c r="U591" s="447"/>
      <c r="V591" s="447"/>
      <c r="W591" s="447"/>
      <c r="X591" s="485"/>
      <c r="Y591" s="328" t="s">
        <v>48</v>
      </c>
      <c r="Z591" s="452"/>
      <c r="AA591" s="454"/>
    </row>
    <row r="592" spans="1:44" s="334" customFormat="1" x14ac:dyDescent="0.25">
      <c r="A592" s="538"/>
      <c r="B592" s="518"/>
      <c r="C592" s="518"/>
      <c r="D592" s="518"/>
      <c r="E592" s="518"/>
      <c r="F592" s="518"/>
      <c r="G592" s="519"/>
      <c r="H592" s="486" t="s">
        <v>1973</v>
      </c>
      <c r="I592" s="487"/>
      <c r="J592" s="487"/>
      <c r="K592" s="487"/>
      <c r="L592" s="487"/>
      <c r="M592" s="487"/>
      <c r="N592" s="487"/>
      <c r="O592" s="487"/>
      <c r="P592" s="487"/>
      <c r="Q592" s="487"/>
      <c r="R592" s="487"/>
      <c r="S592" s="487"/>
      <c r="T592" s="487"/>
      <c r="U592" s="487"/>
      <c r="V592" s="487"/>
      <c r="W592" s="487"/>
      <c r="X592" s="488"/>
      <c r="Y592" s="24" t="s">
        <v>42</v>
      </c>
      <c r="Z592" s="526" t="s">
        <v>1980</v>
      </c>
      <c r="AA592" s="527"/>
    </row>
    <row r="593" spans="1:44" s="334" customFormat="1" x14ac:dyDescent="0.25">
      <c r="A593" s="514" t="s">
        <v>40</v>
      </c>
      <c r="B593" s="515"/>
      <c r="C593" s="515"/>
      <c r="D593" s="515"/>
      <c r="E593" s="515"/>
      <c r="F593" s="515"/>
      <c r="G593" s="516"/>
      <c r="H593" s="489" t="s">
        <v>1974</v>
      </c>
      <c r="I593" s="490"/>
      <c r="J593" s="490"/>
      <c r="K593" s="490"/>
      <c r="L593" s="490"/>
      <c r="M593" s="490"/>
      <c r="N593" s="490"/>
      <c r="O593" s="490"/>
      <c r="P593" s="490"/>
      <c r="Q593" s="490"/>
      <c r="R593" s="490"/>
      <c r="S593" s="490"/>
      <c r="T593" s="490"/>
      <c r="U593" s="490"/>
      <c r="V593" s="490"/>
      <c r="W593" s="490"/>
      <c r="X593" s="491"/>
      <c r="Y593" s="25" t="s">
        <v>49</v>
      </c>
      <c r="Z593" s="482"/>
      <c r="AA593" s="483"/>
    </row>
    <row r="594" spans="1:44" s="334" customFormat="1" ht="15.75" thickBot="1" x14ac:dyDescent="0.3">
      <c r="A594" s="435"/>
      <c r="B594" s="424"/>
      <c r="C594" s="424"/>
      <c r="D594" s="424"/>
      <c r="E594" s="424"/>
      <c r="F594" s="424"/>
      <c r="G594" s="432"/>
      <c r="H594" s="496" t="s">
        <v>1975</v>
      </c>
      <c r="I594" s="497"/>
      <c r="J594" s="497"/>
      <c r="K594" s="497"/>
      <c r="L594" s="497"/>
      <c r="M594" s="497"/>
      <c r="N594" s="497"/>
      <c r="O594" s="497"/>
      <c r="P594" s="497"/>
      <c r="Q594" s="497"/>
      <c r="R594" s="497"/>
      <c r="S594" s="497"/>
      <c r="T594" s="497"/>
      <c r="U594" s="497"/>
      <c r="V594" s="497"/>
      <c r="W594" s="497"/>
      <c r="X594" s="498"/>
      <c r="Y594" s="96" t="s">
        <v>42</v>
      </c>
      <c r="Z594" s="480" t="s">
        <v>1981</v>
      </c>
      <c r="AA594" s="481"/>
    </row>
    <row r="595" spans="1:44" s="334" customFormat="1" x14ac:dyDescent="0.25">
      <c r="A595" s="499" t="s">
        <v>42</v>
      </c>
      <c r="B595" s="502" t="s">
        <v>43</v>
      </c>
      <c r="C595" s="505" t="s">
        <v>42</v>
      </c>
      <c r="D595" s="506"/>
      <c r="E595" s="506"/>
      <c r="F595" s="506"/>
      <c r="G595" s="507"/>
      <c r="H595" s="484"/>
      <c r="I595" s="447"/>
      <c r="J595" s="447"/>
      <c r="K595" s="447"/>
      <c r="L595" s="447"/>
      <c r="M595" s="447"/>
      <c r="N595" s="447"/>
      <c r="O595" s="447"/>
      <c r="P595" s="447"/>
      <c r="Q595" s="447"/>
      <c r="R595" s="447"/>
      <c r="S595" s="485"/>
      <c r="T595" s="508" t="s">
        <v>50</v>
      </c>
      <c r="U595" s="511" t="s">
        <v>51</v>
      </c>
      <c r="V595" s="529" t="s">
        <v>52</v>
      </c>
      <c r="W595" s="532" t="s">
        <v>53</v>
      </c>
      <c r="X595" s="534" t="s">
        <v>55</v>
      </c>
      <c r="Y595" s="535"/>
      <c r="Z595" s="492" t="s">
        <v>45</v>
      </c>
      <c r="AA595" s="493"/>
    </row>
    <row r="596" spans="1:44" s="334" customFormat="1" ht="15.75" x14ac:dyDescent="0.25">
      <c r="A596" s="500"/>
      <c r="B596" s="503"/>
      <c r="C596" s="540" t="s">
        <v>44</v>
      </c>
      <c r="D596" s="541"/>
      <c r="E596" s="541"/>
      <c r="F596" s="541"/>
      <c r="G596" s="542"/>
      <c r="H596" s="536" t="s">
        <v>59</v>
      </c>
      <c r="I596" s="450"/>
      <c r="J596" s="450"/>
      <c r="K596" s="450"/>
      <c r="L596" s="450"/>
      <c r="M596" s="450"/>
      <c r="N596" s="450"/>
      <c r="O596" s="450"/>
      <c r="P596" s="450"/>
      <c r="Q596" s="450"/>
      <c r="R596" s="450"/>
      <c r="S596" s="537"/>
      <c r="T596" s="509"/>
      <c r="U596" s="512"/>
      <c r="V596" s="530"/>
      <c r="W596" s="533"/>
      <c r="X596" s="521" t="s">
        <v>56</v>
      </c>
      <c r="Y596" s="522"/>
      <c r="Z596" s="494"/>
      <c r="AA596" s="495"/>
      <c r="AB596" s="479" t="s">
        <v>54</v>
      </c>
      <c r="AC596" s="437"/>
      <c r="AD596" s="437"/>
      <c r="AE596" s="437"/>
      <c r="AF596" s="437"/>
      <c r="AG596" s="437"/>
      <c r="AH596" s="437"/>
      <c r="AI596" s="437"/>
      <c r="AJ596" s="437"/>
      <c r="AK596" s="437"/>
      <c r="AQ596" s="437" t="s">
        <v>184</v>
      </c>
      <c r="AR596" s="437"/>
    </row>
    <row r="597" spans="1:44" s="334" customFormat="1" x14ac:dyDescent="0.25">
      <c r="A597" s="501"/>
      <c r="B597" s="504"/>
      <c r="C597" s="517" t="s">
        <v>43</v>
      </c>
      <c r="D597" s="518"/>
      <c r="E597" s="518"/>
      <c r="F597" s="518"/>
      <c r="G597" s="519"/>
      <c r="H597" s="455"/>
      <c r="I597" s="456"/>
      <c r="J597" s="456"/>
      <c r="K597" s="456"/>
      <c r="L597" s="456"/>
      <c r="M597" s="456"/>
      <c r="N597" s="456"/>
      <c r="O597" s="456"/>
      <c r="P597" s="456"/>
      <c r="Q597" s="456"/>
      <c r="R597" s="456"/>
      <c r="S597" s="520"/>
      <c r="T597" s="510"/>
      <c r="U597" s="513"/>
      <c r="V597" s="531"/>
      <c r="W597" s="26" t="s">
        <v>54</v>
      </c>
      <c r="X597" s="26" t="s">
        <v>57</v>
      </c>
      <c r="Y597" s="27" t="s">
        <v>58</v>
      </c>
      <c r="Z597" s="26" t="s">
        <v>46</v>
      </c>
      <c r="AA597" s="28" t="s">
        <v>47</v>
      </c>
      <c r="AB597" s="536" t="s">
        <v>82</v>
      </c>
      <c r="AC597" s="450"/>
      <c r="AD597" s="437" t="s">
        <v>127</v>
      </c>
      <c r="AE597" s="437"/>
      <c r="AF597" s="437" t="s">
        <v>128</v>
      </c>
      <c r="AG597" s="437"/>
      <c r="AH597" s="437" t="s">
        <v>129</v>
      </c>
      <c r="AI597" s="437"/>
      <c r="AJ597" s="437" t="s">
        <v>130</v>
      </c>
      <c r="AK597" s="437"/>
      <c r="AL597" s="437" t="s">
        <v>126</v>
      </c>
      <c r="AM597" s="437"/>
      <c r="AN597" s="437"/>
      <c r="AO597" s="437"/>
      <c r="AQ597" s="326" t="s">
        <v>182</v>
      </c>
      <c r="AR597" s="326" t="s">
        <v>30</v>
      </c>
    </row>
    <row r="598" spans="1:44" s="334" customFormat="1" x14ac:dyDescent="0.25">
      <c r="C598" s="103"/>
      <c r="D598" s="103"/>
      <c r="E598" s="103"/>
      <c r="F598" s="103"/>
      <c r="G598" s="103"/>
      <c r="H598" s="544" t="s">
        <v>185</v>
      </c>
      <c r="I598" s="544"/>
      <c r="J598" s="544"/>
      <c r="K598" s="544"/>
      <c r="L598" s="544"/>
      <c r="M598" s="544"/>
      <c r="N598" s="544"/>
      <c r="O598" s="544"/>
      <c r="P598" s="544"/>
      <c r="Q598" s="544"/>
      <c r="R598" s="544"/>
      <c r="S598" s="544"/>
      <c r="T598" s="467">
        <f>AA541</f>
        <v>13</v>
      </c>
      <c r="U598" s="467"/>
      <c r="X598" s="338">
        <f>X588</f>
        <v>0</v>
      </c>
      <c r="Y598" s="338">
        <f>Y588</f>
        <v>0</v>
      </c>
      <c r="Z598" s="352"/>
      <c r="AA598" s="352">
        <f>AA588</f>
        <v>5.868017</v>
      </c>
    </row>
    <row r="599" spans="1:44" s="334" customFormat="1" x14ac:dyDescent="0.25">
      <c r="H599" s="327"/>
      <c r="I599" s="327"/>
      <c r="J599" s="327"/>
      <c r="K599" s="327"/>
      <c r="L599" s="327"/>
      <c r="M599" s="327"/>
      <c r="N599" s="327"/>
      <c r="O599" s="327"/>
      <c r="P599" s="327"/>
      <c r="Q599" s="327"/>
      <c r="R599" s="327"/>
      <c r="S599" s="327"/>
      <c r="X599" s="68"/>
      <c r="Y599" s="68"/>
    </row>
    <row r="600" spans="1:44" s="334" customFormat="1" x14ac:dyDescent="0.25">
      <c r="A600" s="552">
        <v>114</v>
      </c>
      <c r="B600" s="552"/>
      <c r="C600" s="523" t="s">
        <v>2109</v>
      </c>
      <c r="D600" s="523"/>
      <c r="E600" s="523"/>
      <c r="F600" s="523"/>
      <c r="G600" s="523"/>
      <c r="H600" s="539" t="s">
        <v>1983</v>
      </c>
      <c r="I600" s="539"/>
      <c r="J600" s="539"/>
      <c r="K600" s="539"/>
      <c r="L600" s="539"/>
      <c r="M600" s="539"/>
      <c r="N600" s="539"/>
      <c r="O600" s="539"/>
      <c r="P600" s="539"/>
      <c r="Q600" s="539"/>
      <c r="R600" s="539"/>
      <c r="S600" s="539"/>
      <c r="T600" s="539"/>
      <c r="U600" s="539"/>
      <c r="V600" s="337"/>
      <c r="W600" s="68"/>
      <c r="X600" s="68"/>
      <c r="Y600" s="68"/>
    </row>
    <row r="601" spans="1:44" s="334" customFormat="1" x14ac:dyDescent="0.25">
      <c r="A601" s="163"/>
      <c r="B601" s="163"/>
      <c r="C601" s="437"/>
      <c r="D601" s="437"/>
      <c r="E601" s="437"/>
      <c r="F601" s="437"/>
      <c r="G601" s="437"/>
      <c r="H601" s="524" t="s">
        <v>1984</v>
      </c>
      <c r="I601" s="524"/>
      <c r="J601" s="524"/>
      <c r="K601" s="524"/>
      <c r="L601" s="524"/>
      <c r="M601" s="524"/>
      <c r="N601" s="524"/>
      <c r="O601" s="524"/>
      <c r="P601" s="524"/>
      <c r="Q601" s="524"/>
      <c r="R601" s="524"/>
      <c r="S601" s="524"/>
      <c r="T601" s="524"/>
      <c r="U601" s="524"/>
      <c r="V601" s="1"/>
      <c r="W601" s="68"/>
      <c r="X601" s="68"/>
      <c r="Y601" s="68"/>
      <c r="AC601" s="324"/>
      <c r="AE601" s="324"/>
      <c r="AG601" s="324"/>
      <c r="AI601" s="324"/>
      <c r="AK601" s="324"/>
      <c r="AM601" s="32"/>
      <c r="AO601" s="83"/>
      <c r="AR601" s="102"/>
    </row>
    <row r="602" spans="1:44" s="334" customFormat="1" x14ac:dyDescent="0.25">
      <c r="C602" s="437"/>
      <c r="D602" s="437"/>
      <c r="E602" s="437"/>
      <c r="F602" s="437"/>
      <c r="G602" s="437"/>
      <c r="H602" s="524" t="s">
        <v>1985</v>
      </c>
      <c r="I602" s="524"/>
      <c r="J602" s="524"/>
      <c r="K602" s="524"/>
      <c r="L602" s="524"/>
      <c r="M602" s="524"/>
      <c r="N602" s="524"/>
      <c r="O602" s="524"/>
      <c r="P602" s="524"/>
      <c r="Q602" s="524"/>
      <c r="R602" s="524"/>
      <c r="S602" s="524"/>
      <c r="T602" s="524"/>
      <c r="U602" s="524"/>
      <c r="V602" s="1"/>
      <c r="W602" s="68"/>
      <c r="X602" s="68"/>
      <c r="Y602" s="68"/>
      <c r="AC602" s="325"/>
      <c r="AD602" s="69"/>
      <c r="AE602" s="325"/>
      <c r="AF602" s="69"/>
      <c r="AG602" s="325"/>
      <c r="AH602" s="69"/>
      <c r="AI602" s="325"/>
      <c r="AJ602" s="69"/>
      <c r="AK602" s="325"/>
      <c r="AM602" s="67"/>
      <c r="AN602" s="69"/>
      <c r="AO602" s="325"/>
      <c r="AR602" s="325"/>
    </row>
    <row r="603" spans="1:44" s="334" customFormat="1" x14ac:dyDescent="0.25">
      <c r="H603" s="469" t="s">
        <v>1986</v>
      </c>
      <c r="I603" s="469"/>
      <c r="J603" s="469"/>
      <c r="K603" s="469"/>
      <c r="L603" s="469"/>
      <c r="M603" s="469"/>
      <c r="N603" s="469"/>
      <c r="O603" s="469"/>
      <c r="P603" s="469"/>
      <c r="Q603" s="469"/>
      <c r="R603" s="469"/>
      <c r="S603" s="469"/>
      <c r="T603" s="469"/>
      <c r="U603" s="469"/>
      <c r="V603" s="1"/>
      <c r="W603" s="68"/>
      <c r="X603" s="68"/>
      <c r="Y603" s="68"/>
      <c r="AC603" s="325"/>
      <c r="AD603" s="69"/>
      <c r="AE603" s="325"/>
      <c r="AF603" s="69"/>
      <c r="AG603" s="325"/>
      <c r="AH603" s="69"/>
      <c r="AI603" s="325"/>
      <c r="AJ603" s="69"/>
      <c r="AK603" s="325"/>
      <c r="AM603" s="67"/>
      <c r="AN603" s="69"/>
      <c r="AO603" s="325"/>
      <c r="AR603" s="325"/>
    </row>
    <row r="604" spans="1:44" s="334" customFormat="1" x14ac:dyDescent="0.25">
      <c r="H604" s="469" t="s">
        <v>1987</v>
      </c>
      <c r="I604" s="469"/>
      <c r="J604" s="469"/>
      <c r="K604" s="469"/>
      <c r="L604" s="469"/>
      <c r="M604" s="469"/>
      <c r="N604" s="469"/>
      <c r="O604" s="469"/>
      <c r="P604" s="469"/>
      <c r="Q604" s="469"/>
      <c r="R604" s="469"/>
      <c r="S604" s="469"/>
      <c r="T604" s="469"/>
      <c r="U604" s="469"/>
      <c r="V604" s="1"/>
      <c r="W604" s="68"/>
      <c r="X604" s="68"/>
      <c r="Y604" s="68"/>
      <c r="AC604" s="325"/>
      <c r="AD604" s="69"/>
      <c r="AE604" s="325"/>
      <c r="AF604" s="69"/>
      <c r="AG604" s="325"/>
      <c r="AH604" s="69"/>
      <c r="AI604" s="325"/>
      <c r="AJ604" s="69"/>
      <c r="AK604" s="325"/>
      <c r="AM604" s="67"/>
      <c r="AN604" s="69"/>
      <c r="AO604" s="325"/>
      <c r="AR604" s="325"/>
    </row>
    <row r="605" spans="1:44" s="334" customFormat="1" x14ac:dyDescent="0.25">
      <c r="H605" s="469" t="s">
        <v>1988</v>
      </c>
      <c r="I605" s="469"/>
      <c r="J605" s="469"/>
      <c r="K605" s="469"/>
      <c r="L605" s="469"/>
      <c r="M605" s="469"/>
      <c r="N605" s="469"/>
      <c r="O605" s="469"/>
      <c r="P605" s="469"/>
      <c r="Q605" s="469"/>
      <c r="R605" s="469"/>
      <c r="S605" s="469"/>
      <c r="T605" s="469"/>
      <c r="U605" s="469"/>
      <c r="V605" s="1"/>
      <c r="W605" s="68"/>
      <c r="X605" s="68"/>
      <c r="Y605" s="68"/>
      <c r="AC605" s="325"/>
      <c r="AD605" s="69"/>
      <c r="AE605" s="325"/>
      <c r="AF605" s="69"/>
      <c r="AG605" s="325"/>
      <c r="AH605" s="69"/>
      <c r="AI605" s="325"/>
      <c r="AJ605" s="69"/>
      <c r="AK605" s="325"/>
      <c r="AM605" s="67"/>
      <c r="AN605" s="69"/>
      <c r="AO605" s="325"/>
      <c r="AR605" s="325"/>
    </row>
    <row r="606" spans="1:44" s="334" customFormat="1" x14ac:dyDescent="0.25">
      <c r="A606" s="332"/>
      <c r="B606" s="332"/>
      <c r="C606" s="211"/>
      <c r="D606" s="211"/>
      <c r="E606" s="211"/>
      <c r="F606" s="211"/>
      <c r="G606" s="211"/>
      <c r="H606" s="477" t="s">
        <v>1989</v>
      </c>
      <c r="I606" s="477"/>
      <c r="J606" s="477"/>
      <c r="K606" s="477"/>
      <c r="L606" s="477"/>
      <c r="M606" s="477"/>
      <c r="N606" s="477"/>
      <c r="O606" s="477"/>
      <c r="P606" s="477"/>
      <c r="Q606" s="477"/>
      <c r="R606" s="477"/>
      <c r="S606" s="477"/>
      <c r="T606" s="477"/>
      <c r="U606" s="477"/>
      <c r="V606" s="332"/>
      <c r="W606" s="222"/>
      <c r="X606" s="222"/>
      <c r="Y606" s="68"/>
      <c r="AB606" s="325"/>
      <c r="AC606" s="69"/>
      <c r="AD606" s="325"/>
      <c r="AE606" s="69"/>
      <c r="AF606" s="325"/>
      <c r="AG606" s="69"/>
      <c r="AH606" s="325"/>
      <c r="AI606" s="69"/>
      <c r="AJ606" s="325"/>
      <c r="AL606" s="67"/>
      <c r="AM606" s="69"/>
      <c r="AN606" s="325"/>
      <c r="AQ606" s="325"/>
    </row>
    <row r="607" spans="1:44" s="334" customFormat="1" x14ac:dyDescent="0.25">
      <c r="A607" s="332"/>
      <c r="B607" s="332"/>
      <c r="C607" s="211"/>
      <c r="D607" s="211"/>
      <c r="E607" s="211"/>
      <c r="F607" s="211"/>
      <c r="G607" s="211"/>
      <c r="H607" s="477" t="s">
        <v>1990</v>
      </c>
      <c r="I607" s="477"/>
      <c r="J607" s="477"/>
      <c r="K607" s="477"/>
      <c r="L607" s="477"/>
      <c r="M607" s="477"/>
      <c r="N607" s="477"/>
      <c r="O607" s="477"/>
      <c r="P607" s="477"/>
      <c r="Q607" s="477"/>
      <c r="R607" s="477"/>
      <c r="S607" s="477"/>
      <c r="T607" s="477"/>
      <c r="U607" s="477"/>
      <c r="V607" s="48"/>
      <c r="W607" s="41"/>
      <c r="X607" s="211"/>
      <c r="Y607" s="68"/>
      <c r="AC607" s="325"/>
      <c r="AD607" s="69"/>
      <c r="AE607" s="325"/>
      <c r="AF607" s="69"/>
      <c r="AG607" s="325"/>
      <c r="AH607" s="69"/>
      <c r="AI607" s="325"/>
      <c r="AJ607" s="69"/>
      <c r="AK607" s="325"/>
      <c r="AM607" s="67"/>
      <c r="AN607" s="69"/>
      <c r="AO607" s="325"/>
      <c r="AR607" s="325"/>
    </row>
    <row r="608" spans="1:44" s="334" customFormat="1" x14ac:dyDescent="0.25">
      <c r="A608" s="332"/>
      <c r="B608" s="332"/>
      <c r="C608" s="211"/>
      <c r="D608" s="211"/>
      <c r="E608" s="211"/>
      <c r="F608" s="211"/>
      <c r="G608" s="211"/>
      <c r="H608" s="477" t="s">
        <v>1991</v>
      </c>
      <c r="I608" s="477"/>
      <c r="J608" s="477"/>
      <c r="K608" s="477"/>
      <c r="L608" s="477"/>
      <c r="M608" s="477"/>
      <c r="N608" s="477"/>
      <c r="O608" s="477"/>
      <c r="P608" s="477"/>
      <c r="Q608" s="477"/>
      <c r="R608" s="477"/>
      <c r="S608" s="477"/>
      <c r="T608" s="477"/>
      <c r="U608" s="477"/>
      <c r="V608" s="41"/>
      <c r="W608" s="222"/>
      <c r="X608" s="222"/>
      <c r="Y608" s="68"/>
      <c r="AC608" s="325"/>
      <c r="AD608" s="69"/>
      <c r="AE608" s="325"/>
      <c r="AF608" s="69"/>
      <c r="AG608" s="325"/>
      <c r="AH608" s="69"/>
      <c r="AI608" s="325"/>
      <c r="AJ608" s="69"/>
      <c r="AK608" s="325"/>
      <c r="AM608" s="67"/>
      <c r="AN608" s="69"/>
      <c r="AO608" s="325"/>
      <c r="AR608" s="325"/>
    </row>
    <row r="609" spans="1:44" s="334" customFormat="1" x14ac:dyDescent="0.25">
      <c r="A609" s="332"/>
      <c r="B609" s="332"/>
      <c r="C609" s="211"/>
      <c r="D609" s="211"/>
      <c r="E609" s="211"/>
      <c r="F609" s="211"/>
      <c r="G609" s="211"/>
      <c r="H609" s="477" t="s">
        <v>1992</v>
      </c>
      <c r="I609" s="477"/>
      <c r="J609" s="477"/>
      <c r="K609" s="477"/>
      <c r="L609" s="477"/>
      <c r="M609" s="477"/>
      <c r="N609" s="477"/>
      <c r="O609" s="477"/>
      <c r="P609" s="477"/>
      <c r="Q609" s="477"/>
      <c r="R609" s="477"/>
      <c r="S609" s="477"/>
      <c r="T609" s="477"/>
      <c r="U609" s="477"/>
      <c r="V609" s="41"/>
      <c r="W609" s="222"/>
      <c r="X609" s="222"/>
      <c r="Y609" s="68"/>
      <c r="AC609" s="325"/>
      <c r="AD609" s="69"/>
      <c r="AE609" s="325"/>
      <c r="AF609" s="69"/>
      <c r="AG609" s="325"/>
      <c r="AH609" s="69"/>
      <c r="AI609" s="325"/>
      <c r="AJ609" s="69"/>
      <c r="AK609" s="325"/>
      <c r="AM609" s="67"/>
      <c r="AN609" s="69"/>
      <c r="AO609" s="325"/>
      <c r="AR609" s="325"/>
    </row>
    <row r="610" spans="1:44" s="334" customFormat="1" x14ac:dyDescent="0.25">
      <c r="A610" s="332"/>
      <c r="B610" s="332"/>
      <c r="C610" s="211"/>
      <c r="D610" s="211"/>
      <c r="E610" s="211"/>
      <c r="F610" s="211"/>
      <c r="G610" s="211"/>
      <c r="H610" s="331"/>
      <c r="I610" s="331"/>
      <c r="J610" s="331"/>
      <c r="K610" s="331"/>
      <c r="L610" s="331"/>
      <c r="M610" s="331"/>
      <c r="N610" s="331"/>
      <c r="O610" s="331"/>
      <c r="P610" s="331"/>
      <c r="Q610" s="331"/>
      <c r="R610" s="331"/>
      <c r="S610" s="331"/>
      <c r="T610" s="331"/>
      <c r="U610" s="331"/>
      <c r="V610" s="41"/>
      <c r="W610" s="222"/>
      <c r="X610" s="222"/>
      <c r="Y610" s="68"/>
      <c r="AC610" s="325"/>
      <c r="AD610" s="69"/>
      <c r="AE610" s="325"/>
      <c r="AF610" s="69"/>
      <c r="AG610" s="325"/>
      <c r="AH610" s="69"/>
      <c r="AI610" s="325"/>
      <c r="AJ610" s="69"/>
      <c r="AK610" s="325"/>
      <c r="AM610" s="67"/>
      <c r="AN610" s="69"/>
      <c r="AO610" s="325"/>
      <c r="AR610" s="325"/>
    </row>
    <row r="611" spans="1:44" s="334" customFormat="1" x14ac:dyDescent="0.25">
      <c r="A611" s="1"/>
      <c r="B611" s="1"/>
      <c r="C611" s="437" t="s">
        <v>1993</v>
      </c>
      <c r="D611" s="437"/>
      <c r="E611" s="437"/>
      <c r="F611" s="437"/>
      <c r="G611" s="437"/>
      <c r="H611" s="469" t="s">
        <v>1994</v>
      </c>
      <c r="I611" s="469"/>
      <c r="J611" s="469"/>
      <c r="K611" s="469"/>
      <c r="L611" s="469"/>
      <c r="M611" s="469"/>
      <c r="N611" s="469"/>
      <c r="O611" s="469"/>
      <c r="P611" s="469"/>
      <c r="Q611" s="469"/>
      <c r="R611" s="469"/>
      <c r="S611" s="469"/>
      <c r="T611" s="469"/>
      <c r="U611" s="469"/>
      <c r="V611" s="1"/>
      <c r="W611" s="338"/>
      <c r="X611" s="338"/>
      <c r="Y611" s="68"/>
      <c r="AC611" s="325"/>
      <c r="AD611" s="69"/>
      <c r="AE611" s="325"/>
      <c r="AF611" s="69"/>
      <c r="AG611" s="325"/>
      <c r="AH611" s="69"/>
      <c r="AI611" s="325"/>
      <c r="AJ611" s="69"/>
      <c r="AK611" s="325"/>
      <c r="AM611" s="67"/>
      <c r="AN611" s="69"/>
      <c r="AO611" s="325"/>
      <c r="AR611" s="325"/>
    </row>
    <row r="612" spans="1:44" s="334" customFormat="1" x14ac:dyDescent="0.25">
      <c r="A612" s="1"/>
      <c r="B612" s="1"/>
      <c r="C612" s="326"/>
      <c r="D612" s="326"/>
      <c r="E612" s="326"/>
      <c r="F612" s="326"/>
      <c r="G612" s="326"/>
      <c r="H612" s="330"/>
      <c r="I612" s="330"/>
      <c r="J612" s="330"/>
      <c r="K612" s="330"/>
      <c r="L612" s="330"/>
      <c r="M612" s="330"/>
      <c r="N612" s="330"/>
      <c r="O612" s="330"/>
      <c r="P612" s="330"/>
      <c r="Q612" s="330"/>
      <c r="R612" s="330"/>
      <c r="S612" s="330"/>
      <c r="T612" s="330"/>
      <c r="U612" s="330"/>
      <c r="V612" s="1"/>
      <c r="W612" s="338"/>
      <c r="X612" s="338"/>
      <c r="Y612" s="68"/>
      <c r="AC612" s="325"/>
      <c r="AD612" s="69"/>
      <c r="AE612" s="325"/>
      <c r="AF612" s="69"/>
      <c r="AG612" s="325"/>
      <c r="AH612" s="69"/>
      <c r="AI612" s="325"/>
      <c r="AJ612" s="69"/>
      <c r="AK612" s="325"/>
      <c r="AM612" s="67"/>
      <c r="AN612" s="69"/>
      <c r="AO612" s="325"/>
      <c r="AR612" s="325"/>
    </row>
    <row r="613" spans="1:44" s="334" customFormat="1" x14ac:dyDescent="0.25">
      <c r="C613" s="437" t="s">
        <v>1995</v>
      </c>
      <c r="D613" s="437"/>
      <c r="E613" s="437"/>
      <c r="F613" s="437"/>
      <c r="G613" s="437"/>
      <c r="H613" s="469" t="s">
        <v>2110</v>
      </c>
      <c r="I613" s="469"/>
      <c r="J613" s="469"/>
      <c r="K613" s="469"/>
      <c r="L613" s="469"/>
      <c r="M613" s="469"/>
      <c r="N613" s="469"/>
      <c r="O613" s="469"/>
      <c r="P613" s="469"/>
      <c r="Q613" s="469"/>
      <c r="R613" s="469"/>
      <c r="S613" s="469"/>
      <c r="T613" s="469"/>
      <c r="U613" s="469"/>
      <c r="V613" s="469"/>
      <c r="W613" s="68"/>
      <c r="X613" s="68"/>
      <c r="Y613" s="68"/>
      <c r="AC613" s="325"/>
      <c r="AD613" s="69"/>
      <c r="AE613" s="325"/>
      <c r="AF613" s="69"/>
      <c r="AG613" s="325"/>
      <c r="AH613" s="69"/>
      <c r="AI613" s="325"/>
      <c r="AJ613" s="69"/>
      <c r="AK613" s="325"/>
      <c r="AM613" s="67"/>
      <c r="AN613" s="69"/>
      <c r="AO613" s="325"/>
      <c r="AR613" s="325"/>
    </row>
    <row r="614" spans="1:44" s="334" customFormat="1" x14ac:dyDescent="0.25">
      <c r="C614" s="326"/>
      <c r="D614" s="326"/>
      <c r="E614" s="326"/>
      <c r="F614" s="326"/>
      <c r="G614" s="326"/>
      <c r="H614" s="330"/>
      <c r="I614" s="330"/>
      <c r="J614" s="330"/>
      <c r="K614" s="330"/>
      <c r="L614" s="330"/>
      <c r="M614" s="330"/>
      <c r="N614" s="330"/>
      <c r="O614" s="330"/>
      <c r="P614" s="330"/>
      <c r="Q614" s="330"/>
      <c r="R614" s="330"/>
      <c r="S614" s="330"/>
      <c r="T614" s="330"/>
      <c r="U614" s="330"/>
      <c r="V614" s="330"/>
      <c r="W614" s="68"/>
      <c r="X614" s="68"/>
      <c r="Y614" s="68"/>
      <c r="AC614" s="325"/>
      <c r="AD614" s="69"/>
      <c r="AE614" s="325"/>
      <c r="AF614" s="69"/>
      <c r="AG614" s="325"/>
      <c r="AH614" s="69"/>
      <c r="AI614" s="325"/>
      <c r="AJ614" s="69"/>
      <c r="AK614" s="325"/>
      <c r="AM614" s="67"/>
      <c r="AN614" s="69"/>
      <c r="AO614" s="325"/>
      <c r="AR614" s="325"/>
    </row>
    <row r="615" spans="1:44" s="334" customFormat="1" x14ac:dyDescent="0.25">
      <c r="A615" s="1"/>
      <c r="B615" s="1"/>
      <c r="C615" s="211"/>
      <c r="D615" s="211"/>
      <c r="E615" s="211"/>
      <c r="F615" s="211"/>
      <c r="G615" s="211"/>
      <c r="H615" s="469" t="s">
        <v>1997</v>
      </c>
      <c r="I615" s="469"/>
      <c r="J615" s="469"/>
      <c r="K615" s="469"/>
      <c r="L615" s="469"/>
      <c r="M615" s="469"/>
      <c r="N615" s="469"/>
      <c r="O615" s="469"/>
      <c r="P615" s="469"/>
      <c r="Q615" s="469"/>
      <c r="R615" s="469"/>
      <c r="S615" s="469"/>
      <c r="T615" s="437" t="s">
        <v>280</v>
      </c>
      <c r="U615" s="437"/>
      <c r="V615" s="334">
        <v>1</v>
      </c>
      <c r="W615" s="68">
        <v>0</v>
      </c>
      <c r="X615" s="68">
        <f>V615*W615</f>
        <v>0</v>
      </c>
      <c r="Y615" s="68"/>
      <c r="AC615" s="325"/>
      <c r="AD615" s="69"/>
      <c r="AE615" s="325"/>
      <c r="AF615" s="69"/>
      <c r="AG615" s="325"/>
      <c r="AH615" s="69"/>
      <c r="AI615" s="325"/>
      <c r="AJ615" s="69"/>
      <c r="AK615" s="325"/>
      <c r="AM615" s="67"/>
      <c r="AN615" s="69"/>
      <c r="AO615" s="325"/>
      <c r="AR615" s="325"/>
    </row>
    <row r="616" spans="1:44" s="334" customFormat="1" x14ac:dyDescent="0.25">
      <c r="A616" s="333"/>
      <c r="B616" s="333"/>
      <c r="C616" s="333"/>
      <c r="D616" s="333"/>
      <c r="E616" s="333"/>
      <c r="F616" s="333"/>
      <c r="G616" s="333"/>
      <c r="H616" s="545" t="s">
        <v>1282</v>
      </c>
      <c r="I616" s="545"/>
      <c r="J616" s="545"/>
      <c r="K616" s="545"/>
      <c r="L616" s="545"/>
      <c r="M616" s="545"/>
      <c r="N616" s="545"/>
      <c r="O616" s="545"/>
      <c r="P616" s="545"/>
      <c r="Q616" s="545"/>
      <c r="R616" s="545"/>
      <c r="S616" s="545"/>
      <c r="T616" s="161"/>
      <c r="U616" s="161"/>
      <c r="V616" s="225"/>
      <c r="W616" s="224"/>
      <c r="X616" s="340"/>
      <c r="Y616" s="72"/>
      <c r="Z616" s="333"/>
      <c r="AA616" s="333"/>
      <c r="AC616" s="325"/>
      <c r="AD616" s="69"/>
      <c r="AE616" s="325"/>
      <c r="AF616" s="69"/>
      <c r="AG616" s="325"/>
      <c r="AH616" s="69"/>
      <c r="AI616" s="325"/>
      <c r="AJ616" s="69"/>
      <c r="AK616" s="325"/>
      <c r="AM616" s="67"/>
      <c r="AN616" s="69"/>
      <c r="AO616" s="325"/>
      <c r="AR616" s="325"/>
    </row>
    <row r="617" spans="1:44" s="334" customFormat="1" x14ac:dyDescent="0.25">
      <c r="H617" s="327"/>
      <c r="I617" s="327"/>
      <c r="J617" s="327"/>
      <c r="K617" s="327"/>
      <c r="L617" s="327"/>
      <c r="M617" s="327"/>
      <c r="N617" s="327"/>
      <c r="O617" s="327"/>
      <c r="P617" s="327"/>
      <c r="Q617" s="327"/>
      <c r="R617" s="327"/>
      <c r="S617" s="327"/>
      <c r="X617" s="68"/>
      <c r="Y617" s="68"/>
    </row>
    <row r="618" spans="1:44" s="334" customFormat="1" x14ac:dyDescent="0.25">
      <c r="A618" s="552">
        <v>115</v>
      </c>
      <c r="B618" s="552"/>
      <c r="C618" s="523" t="s">
        <v>2123</v>
      </c>
      <c r="D618" s="523"/>
      <c r="E618" s="523"/>
      <c r="F618" s="523"/>
      <c r="G618" s="523"/>
      <c r="H618" s="539" t="s">
        <v>2120</v>
      </c>
      <c r="I618" s="539"/>
      <c r="J618" s="539"/>
      <c r="K618" s="539"/>
      <c r="L618" s="539"/>
      <c r="M618" s="539"/>
      <c r="N618" s="539"/>
      <c r="O618" s="539"/>
      <c r="P618" s="539"/>
      <c r="Q618" s="539"/>
      <c r="R618" s="539"/>
      <c r="S618" s="539"/>
      <c r="T618" s="1"/>
      <c r="U618" s="1"/>
      <c r="V618" s="352"/>
      <c r="W618" s="338"/>
      <c r="X618" s="338"/>
      <c r="Y618" s="338"/>
      <c r="Z618" s="352"/>
      <c r="AA618" s="352"/>
      <c r="AC618" s="324"/>
      <c r="AE618" s="324"/>
      <c r="AG618" s="324"/>
      <c r="AI618" s="324"/>
      <c r="AK618" s="324"/>
      <c r="AM618" s="32"/>
      <c r="AO618" s="83"/>
      <c r="AR618" s="102"/>
    </row>
    <row r="619" spans="1:44" s="334" customFormat="1" x14ac:dyDescent="0.25">
      <c r="H619" s="560" t="s">
        <v>2121</v>
      </c>
      <c r="I619" s="557"/>
      <c r="J619" s="557"/>
      <c r="K619" s="557"/>
      <c r="L619" s="557"/>
      <c r="M619" s="557"/>
      <c r="N619" s="557"/>
      <c r="O619" s="557"/>
      <c r="P619" s="557"/>
      <c r="Q619" s="557"/>
      <c r="R619" s="557"/>
      <c r="S619" s="557"/>
      <c r="T619" s="437" t="s">
        <v>280</v>
      </c>
      <c r="U619" s="437"/>
      <c r="V619" s="352">
        <v>1</v>
      </c>
      <c r="W619" s="338">
        <f>AM619</f>
        <v>0</v>
      </c>
      <c r="X619" s="338">
        <f>V619*W619</f>
        <v>0</v>
      </c>
      <c r="Y619" s="338"/>
      <c r="Z619" s="352">
        <f>AB619/1000</f>
        <v>1.469689</v>
      </c>
      <c r="AA619" s="352">
        <f>V619*Z619</f>
        <v>1.469689</v>
      </c>
      <c r="AB619" s="334">
        <v>1469.6890000000001</v>
      </c>
      <c r="AC619" s="325"/>
      <c r="AD619" s="69"/>
      <c r="AE619" s="325"/>
      <c r="AF619" s="69"/>
      <c r="AG619" s="325"/>
      <c r="AH619" s="69"/>
      <c r="AI619" s="325"/>
      <c r="AJ619" s="69"/>
      <c r="AK619" s="325"/>
      <c r="AM619" s="67"/>
      <c r="AN619" s="69"/>
      <c r="AO619" s="325"/>
      <c r="AR619" s="325"/>
    </row>
    <row r="620" spans="1:44" s="334" customFormat="1" x14ac:dyDescent="0.25">
      <c r="H620" s="327"/>
      <c r="I620" s="327"/>
      <c r="J620" s="327"/>
      <c r="K620" s="327"/>
      <c r="L620" s="327"/>
      <c r="M620" s="327"/>
      <c r="N620" s="327"/>
      <c r="O620" s="327"/>
      <c r="P620" s="327"/>
      <c r="Q620" s="327"/>
      <c r="R620" s="327"/>
      <c r="S620" s="327"/>
      <c r="X620" s="68"/>
      <c r="Y620" s="68"/>
    </row>
    <row r="621" spans="1:44" s="334" customFormat="1" x14ac:dyDescent="0.25">
      <c r="A621" s="559">
        <v>116</v>
      </c>
      <c r="B621" s="559"/>
      <c r="C621" s="355" t="s">
        <v>617</v>
      </c>
      <c r="D621" s="356"/>
      <c r="E621" s="356"/>
      <c r="F621" s="356"/>
      <c r="G621" s="356"/>
      <c r="H621" s="545" t="s">
        <v>2122</v>
      </c>
      <c r="I621" s="545"/>
      <c r="J621" s="545"/>
      <c r="K621" s="545"/>
      <c r="L621" s="545"/>
      <c r="M621" s="545"/>
      <c r="N621" s="545"/>
      <c r="O621" s="545"/>
      <c r="P621" s="545"/>
      <c r="Q621" s="545"/>
      <c r="R621" s="545"/>
      <c r="S621" s="545"/>
      <c r="T621" s="456" t="str">
        <f>IF(C621="","",VLOOKUP(C621,ÚRS!$A$5:$D$1478,3,FALSE))</f>
        <v>kg</v>
      </c>
      <c r="U621" s="456"/>
      <c r="V621" s="225">
        <f>V619*AB619</f>
        <v>1469.6890000000001</v>
      </c>
      <c r="W621" s="354">
        <v>0</v>
      </c>
      <c r="X621" s="72"/>
      <c r="Y621" s="72">
        <f>V621*W621</f>
        <v>0</v>
      </c>
      <c r="Z621" s="333"/>
      <c r="AA621" s="333"/>
      <c r="AC621" s="325"/>
      <c r="AD621" s="69"/>
      <c r="AE621" s="325"/>
      <c r="AF621" s="69"/>
      <c r="AG621" s="325"/>
      <c r="AH621" s="69"/>
      <c r="AI621" s="325"/>
      <c r="AJ621" s="69"/>
      <c r="AK621" s="325"/>
      <c r="AM621" s="67"/>
      <c r="AN621" s="69"/>
      <c r="AO621" s="325"/>
      <c r="AR621" s="325"/>
    </row>
    <row r="622" spans="1:44" s="334" customFormat="1" x14ac:dyDescent="0.25">
      <c r="H622" s="327"/>
      <c r="I622" s="327"/>
      <c r="J622" s="327"/>
      <c r="K622" s="327"/>
      <c r="L622" s="327"/>
      <c r="M622" s="327"/>
      <c r="N622" s="327"/>
      <c r="O622" s="327"/>
      <c r="P622" s="327"/>
      <c r="Q622" s="327"/>
      <c r="R622" s="327"/>
      <c r="S622" s="327"/>
      <c r="V622" s="367"/>
      <c r="W622" s="68"/>
      <c r="X622" s="68"/>
      <c r="Y622" s="68"/>
      <c r="Z622" s="367"/>
      <c r="AA622" s="367"/>
      <c r="AB622" s="367"/>
      <c r="AC622" s="367"/>
      <c r="AD622" s="369" t="s">
        <v>2127</v>
      </c>
      <c r="AE622" s="369" t="s">
        <v>2128</v>
      </c>
      <c r="AF622" s="369" t="s">
        <v>2129</v>
      </c>
      <c r="AG622" s="369" t="s">
        <v>2130</v>
      </c>
      <c r="AH622" s="369" t="s">
        <v>2131</v>
      </c>
      <c r="AI622" s="369" t="s">
        <v>2132</v>
      </c>
      <c r="AJ622" s="370" t="s">
        <v>2133</v>
      </c>
      <c r="AK622" s="358"/>
      <c r="AL622" s="369" t="s">
        <v>2134</v>
      </c>
      <c r="AM622" s="67"/>
      <c r="AN622" s="69"/>
      <c r="AO622" s="367"/>
      <c r="AP622" s="367"/>
      <c r="AQ622" s="367"/>
      <c r="AR622" s="358"/>
    </row>
    <row r="623" spans="1:44" s="367" customFormat="1" x14ac:dyDescent="0.25">
      <c r="A623" s="552">
        <v>117</v>
      </c>
      <c r="B623" s="552"/>
      <c r="C623" s="523" t="s">
        <v>2124</v>
      </c>
      <c r="D623" s="523"/>
      <c r="E623" s="523"/>
      <c r="F623" s="523"/>
      <c r="G623" s="523"/>
      <c r="H623" s="539" t="s">
        <v>2137</v>
      </c>
      <c r="I623" s="539"/>
      <c r="J623" s="539"/>
      <c r="K623" s="539"/>
      <c r="L623" s="539"/>
      <c r="M623" s="539"/>
      <c r="N623" s="539"/>
      <c r="O623" s="539"/>
      <c r="P623" s="539"/>
      <c r="Q623" s="539"/>
      <c r="R623" s="539"/>
      <c r="S623" s="539"/>
      <c r="T623" s="1"/>
      <c r="U623" s="1"/>
      <c r="W623" s="68"/>
      <c r="X623" s="68"/>
      <c r="Y623" s="68"/>
      <c r="AC623" s="561" t="s">
        <v>2135</v>
      </c>
      <c r="AD623" s="561"/>
      <c r="AE623" s="369"/>
      <c r="AF623" s="369">
        <v>25</v>
      </c>
      <c r="AG623" s="369">
        <v>3.77</v>
      </c>
      <c r="AH623" s="369">
        <v>1</v>
      </c>
      <c r="AI623" s="369">
        <f>AF623*AG623*AH623</f>
        <v>94.25</v>
      </c>
      <c r="AJ623" s="369">
        <v>0.19</v>
      </c>
      <c r="AK623" s="358"/>
      <c r="AL623" s="367">
        <f>AF623*AH623*AJ623</f>
        <v>4.75</v>
      </c>
      <c r="AM623" s="67"/>
      <c r="AN623" s="69"/>
      <c r="AR623" s="358"/>
    </row>
    <row r="624" spans="1:44" s="367" customFormat="1" x14ac:dyDescent="0.25">
      <c r="H624" s="550" t="s">
        <v>2125</v>
      </c>
      <c r="I624" s="550"/>
      <c r="J624" s="550"/>
      <c r="K624" s="550"/>
      <c r="L624" s="550"/>
      <c r="M624" s="550"/>
      <c r="N624" s="550"/>
      <c r="O624" s="550"/>
      <c r="P624" s="550"/>
      <c r="Q624" s="550"/>
      <c r="R624" s="550"/>
      <c r="S624" s="550"/>
      <c r="T624" s="368"/>
      <c r="U624" s="368"/>
      <c r="W624" s="68"/>
      <c r="X624" s="68"/>
      <c r="Y624" s="68"/>
      <c r="AC624" s="437" t="s">
        <v>2136</v>
      </c>
      <c r="AD624" s="437"/>
      <c r="AE624" s="369"/>
      <c r="AF624" s="369">
        <v>15</v>
      </c>
      <c r="AG624" s="369">
        <v>1.96</v>
      </c>
      <c r="AH624" s="188">
        <v>4</v>
      </c>
      <c r="AI624" s="162">
        <f>AF624*AG624*AH624</f>
        <v>117.6</v>
      </c>
      <c r="AJ624" s="369">
        <v>0.11</v>
      </c>
      <c r="AK624" s="358"/>
      <c r="AL624" s="366">
        <f>AF624*AH624*AJ624</f>
        <v>6.6</v>
      </c>
      <c r="AM624" s="67"/>
      <c r="AN624" s="69"/>
      <c r="AR624" s="358"/>
    </row>
    <row r="625" spans="1:44" s="367" customFormat="1" x14ac:dyDescent="0.25">
      <c r="H625" s="524" t="s">
        <v>2138</v>
      </c>
      <c r="I625" s="524"/>
      <c r="J625" s="524"/>
      <c r="K625" s="524"/>
      <c r="L625" s="524"/>
      <c r="M625" s="524"/>
      <c r="N625" s="524"/>
      <c r="O625" s="524"/>
      <c r="P625" s="524"/>
      <c r="Q625" s="524"/>
      <c r="R625" s="524"/>
      <c r="S625" s="524"/>
      <c r="T625" s="368"/>
      <c r="U625" s="368"/>
      <c r="W625" s="68"/>
      <c r="X625" s="68"/>
      <c r="Y625" s="68"/>
      <c r="AD625" s="369"/>
      <c r="AE625" s="369"/>
      <c r="AF625" s="369"/>
      <c r="AG625" s="369"/>
      <c r="AH625" s="369"/>
      <c r="AI625" s="369">
        <f>SUM(AI623:AI624)</f>
        <v>211.85</v>
      </c>
      <c r="AJ625" s="69"/>
      <c r="AK625" s="358"/>
      <c r="AL625" s="367">
        <f>AL623+AL624</f>
        <v>11.35</v>
      </c>
      <c r="AM625" s="67"/>
      <c r="AN625" s="69"/>
      <c r="AR625" s="358"/>
    </row>
    <row r="626" spans="1:44" s="367" customFormat="1" x14ac:dyDescent="0.25">
      <c r="H626" s="365" t="s">
        <v>2126</v>
      </c>
      <c r="I626" s="365"/>
      <c r="J626" s="365"/>
      <c r="K626" s="365"/>
      <c r="L626" s="365"/>
      <c r="M626" s="365"/>
      <c r="N626" s="365"/>
      <c r="O626" s="365"/>
      <c r="P626" s="365"/>
      <c r="Q626" s="365"/>
      <c r="R626" s="365"/>
      <c r="S626" s="365"/>
      <c r="T626" s="359"/>
      <c r="U626" s="359"/>
      <c r="W626" s="68"/>
      <c r="X626" s="68"/>
      <c r="Y626" s="68"/>
      <c r="AC626" s="357"/>
      <c r="AE626" s="357"/>
      <c r="AG626" s="357"/>
      <c r="AI626" s="357"/>
      <c r="AK626" s="357"/>
      <c r="AM626" s="32"/>
      <c r="AO626" s="83"/>
      <c r="AR626" s="102"/>
    </row>
    <row r="627" spans="1:44" s="367" customFormat="1" x14ac:dyDescent="0.25">
      <c r="H627" s="363"/>
      <c r="I627" s="364"/>
      <c r="J627" s="364"/>
      <c r="K627" s="364"/>
      <c r="L627" s="364"/>
      <c r="M627" s="364"/>
      <c r="N627" s="364"/>
      <c r="O627" s="364"/>
      <c r="P627" s="364"/>
      <c r="Q627" s="364"/>
      <c r="R627" s="364"/>
      <c r="S627" s="364"/>
      <c r="T627" s="437" t="s">
        <v>280</v>
      </c>
      <c r="U627" s="437"/>
      <c r="V627" s="68">
        <v>1</v>
      </c>
      <c r="W627" s="68">
        <f>AM627</f>
        <v>0</v>
      </c>
      <c r="X627" s="68">
        <f>V627*W627</f>
        <v>0</v>
      </c>
      <c r="Y627" s="68"/>
      <c r="Z627" s="367">
        <f>AB627/1000</f>
        <v>0.23303500000000002</v>
      </c>
      <c r="AA627" s="367">
        <f>V627*Z627</f>
        <v>0.23303500000000002</v>
      </c>
      <c r="AB627" s="367">
        <f>AI625*1.1</f>
        <v>233.03500000000003</v>
      </c>
      <c r="AC627" s="358"/>
      <c r="AD627" s="69"/>
      <c r="AE627" s="358"/>
      <c r="AF627" s="69"/>
      <c r="AG627" s="358"/>
      <c r="AH627" s="69"/>
      <c r="AI627" s="358"/>
      <c r="AJ627" s="69"/>
      <c r="AK627" s="358"/>
      <c r="AM627" s="67"/>
      <c r="AN627" s="69"/>
      <c r="AO627" s="358"/>
      <c r="AR627" s="358"/>
    </row>
    <row r="628" spans="1:44" s="367" customFormat="1" x14ac:dyDescent="0.25">
      <c r="H628" s="363"/>
      <c r="I628" s="364"/>
      <c r="J628" s="364"/>
      <c r="K628" s="364"/>
      <c r="L628" s="364"/>
      <c r="M628" s="364"/>
      <c r="N628" s="364"/>
      <c r="O628" s="364"/>
      <c r="P628" s="364"/>
      <c r="Q628" s="364"/>
      <c r="R628" s="364"/>
      <c r="S628" s="364"/>
      <c r="T628" s="359"/>
      <c r="U628" s="359"/>
      <c r="V628" s="352"/>
      <c r="W628" s="338"/>
      <c r="X628" s="338"/>
      <c r="Y628" s="338"/>
      <c r="Z628" s="352"/>
      <c r="AA628" s="352"/>
      <c r="AC628" s="358"/>
      <c r="AD628" s="69"/>
      <c r="AE628" s="358"/>
      <c r="AF628" s="69"/>
      <c r="AG628" s="358"/>
      <c r="AH628" s="69"/>
      <c r="AI628" s="358"/>
      <c r="AJ628" s="69"/>
      <c r="AK628" s="358"/>
      <c r="AM628" s="67"/>
      <c r="AN628" s="69"/>
      <c r="AO628" s="358"/>
      <c r="AR628" s="358"/>
    </row>
    <row r="629" spans="1:44" s="367" customFormat="1" x14ac:dyDescent="0.25">
      <c r="A629" s="559">
        <v>118</v>
      </c>
      <c r="B629" s="559"/>
      <c r="C629" s="355" t="s">
        <v>617</v>
      </c>
      <c r="D629" s="356"/>
      <c r="E629" s="356"/>
      <c r="F629" s="356"/>
      <c r="G629" s="356"/>
      <c r="H629" s="545" t="s">
        <v>2122</v>
      </c>
      <c r="I629" s="545"/>
      <c r="J629" s="545"/>
      <c r="K629" s="545"/>
      <c r="L629" s="545"/>
      <c r="M629" s="545"/>
      <c r="N629" s="545"/>
      <c r="O629" s="545"/>
      <c r="P629" s="545"/>
      <c r="Q629" s="545"/>
      <c r="R629" s="545"/>
      <c r="S629" s="545"/>
      <c r="T629" s="456" t="str">
        <f>IF(C629="","",VLOOKUP(C629,ÚRS!$A$5:$D$1478,3,FALSE))</f>
        <v>kg</v>
      </c>
      <c r="U629" s="456"/>
      <c r="V629" s="225">
        <f>V627*AB627</f>
        <v>233.03500000000003</v>
      </c>
      <c r="W629" s="354">
        <v>0</v>
      </c>
      <c r="X629" s="72"/>
      <c r="Y629" s="72">
        <f>V629*W629</f>
        <v>0</v>
      </c>
      <c r="Z629" s="366"/>
      <c r="AA629" s="366"/>
      <c r="AC629" s="358"/>
      <c r="AD629" s="69"/>
      <c r="AE629" s="358"/>
      <c r="AF629" s="69"/>
      <c r="AG629" s="358"/>
      <c r="AH629" s="69"/>
      <c r="AI629" s="358"/>
      <c r="AJ629" s="69"/>
      <c r="AK629" s="358"/>
      <c r="AM629" s="67"/>
      <c r="AN629" s="69"/>
      <c r="AO629" s="358"/>
      <c r="AR629" s="358"/>
    </row>
    <row r="630" spans="1:44" s="367" customFormat="1" x14ac:dyDescent="0.25">
      <c r="H630" s="360"/>
      <c r="I630" s="360"/>
      <c r="J630" s="360"/>
      <c r="K630" s="360"/>
      <c r="L630" s="360"/>
      <c r="M630" s="360"/>
      <c r="N630" s="360"/>
      <c r="O630" s="360"/>
      <c r="P630" s="360"/>
      <c r="Q630" s="360"/>
      <c r="R630" s="360"/>
      <c r="S630" s="360"/>
      <c r="X630" s="68"/>
      <c r="Y630" s="68"/>
    </row>
    <row r="631" spans="1:44" s="367" customFormat="1" x14ac:dyDescent="0.25">
      <c r="H631" s="360"/>
      <c r="I631" s="360"/>
      <c r="J631" s="360"/>
      <c r="K631" s="360"/>
      <c r="L631" s="360"/>
      <c r="M631" s="360"/>
      <c r="N631" s="360"/>
      <c r="O631" s="360"/>
      <c r="P631" s="360"/>
      <c r="Q631" s="360"/>
      <c r="R631" s="360"/>
      <c r="S631" s="360"/>
      <c r="X631" s="68"/>
      <c r="Y631" s="68"/>
    </row>
    <row r="632" spans="1:44" s="367" customFormat="1" x14ac:dyDescent="0.25">
      <c r="H632" s="360"/>
      <c r="I632" s="360"/>
      <c r="J632" s="360"/>
      <c r="K632" s="360"/>
      <c r="L632" s="360"/>
      <c r="M632" s="360"/>
      <c r="N632" s="360"/>
      <c r="O632" s="360"/>
      <c r="P632" s="360"/>
      <c r="Q632" s="360"/>
      <c r="R632" s="360"/>
      <c r="S632" s="360"/>
      <c r="X632" s="68"/>
      <c r="Y632" s="68"/>
    </row>
    <row r="633" spans="1:44" s="367" customFormat="1" x14ac:dyDescent="0.25">
      <c r="H633" s="360"/>
      <c r="I633" s="360"/>
      <c r="J633" s="360"/>
      <c r="K633" s="360"/>
      <c r="L633" s="360"/>
      <c r="M633" s="360"/>
      <c r="N633" s="360"/>
      <c r="O633" s="360"/>
      <c r="P633" s="360"/>
      <c r="Q633" s="360"/>
      <c r="R633" s="360"/>
      <c r="S633" s="360"/>
      <c r="X633" s="68"/>
      <c r="Y633" s="68"/>
    </row>
    <row r="634" spans="1:44" s="367" customFormat="1" x14ac:dyDescent="0.25">
      <c r="H634" s="360"/>
      <c r="I634" s="360"/>
      <c r="J634" s="360"/>
      <c r="K634" s="360"/>
      <c r="L634" s="360"/>
      <c r="M634" s="360"/>
      <c r="N634" s="360"/>
      <c r="O634" s="360"/>
      <c r="P634" s="360"/>
      <c r="Q634" s="360"/>
      <c r="R634" s="360"/>
      <c r="S634" s="360"/>
      <c r="X634" s="68"/>
      <c r="Y634" s="68"/>
    </row>
    <row r="635" spans="1:44" s="334" customFormat="1" x14ac:dyDescent="0.25">
      <c r="H635" s="327"/>
      <c r="I635" s="327"/>
      <c r="J635" s="327"/>
      <c r="K635" s="327"/>
      <c r="L635" s="327"/>
      <c r="M635" s="327"/>
      <c r="N635" s="327"/>
      <c r="O635" s="327"/>
      <c r="P635" s="327"/>
      <c r="Q635" s="327"/>
      <c r="R635" s="327"/>
      <c r="S635" s="327"/>
      <c r="X635" s="68"/>
      <c r="Y635" s="68"/>
    </row>
    <row r="636" spans="1:44" s="334" customFormat="1" x14ac:dyDescent="0.25">
      <c r="A636" s="332"/>
      <c r="B636" s="332"/>
      <c r="C636" s="332"/>
      <c r="D636" s="332"/>
      <c r="E636" s="332"/>
      <c r="F636" s="332"/>
      <c r="G636" s="332"/>
      <c r="H636" s="333"/>
      <c r="I636" s="333"/>
      <c r="J636" s="333"/>
      <c r="K636" s="333"/>
      <c r="L636" s="333"/>
      <c r="M636" s="333"/>
      <c r="N636" s="333"/>
      <c r="O636" s="333"/>
      <c r="P636" s="333"/>
      <c r="Q636" s="333"/>
      <c r="R636" s="333"/>
      <c r="S636" s="333"/>
      <c r="T636" s="333"/>
      <c r="U636" s="333"/>
      <c r="V636" s="333"/>
      <c r="W636" s="72"/>
      <c r="X636" s="72"/>
      <c r="Y636" s="72"/>
      <c r="Z636" s="333"/>
      <c r="AA636" s="333"/>
      <c r="AC636" s="325"/>
      <c r="AD636" s="69"/>
      <c r="AE636" s="325"/>
      <c r="AF636" s="69"/>
      <c r="AG636" s="325"/>
      <c r="AH636" s="69"/>
      <c r="AI636" s="325"/>
      <c r="AJ636" s="69"/>
      <c r="AK636" s="325"/>
      <c r="AM636" s="67"/>
      <c r="AN636" s="69"/>
      <c r="AR636" s="325"/>
    </row>
    <row r="637" spans="1:44" s="334" customFormat="1" x14ac:dyDescent="0.25">
      <c r="H637" s="467" t="s">
        <v>183</v>
      </c>
      <c r="I637" s="467"/>
      <c r="J637" s="467"/>
      <c r="K637" s="467"/>
      <c r="L637" s="467"/>
      <c r="M637" s="467"/>
      <c r="N637" s="467"/>
      <c r="O637" s="467"/>
      <c r="P637" s="467"/>
      <c r="W637" s="68"/>
      <c r="X637" s="338">
        <f>SUM(X598:X636)</f>
        <v>0</v>
      </c>
      <c r="Y637" s="338">
        <f>SUM(Y598:Y636)</f>
        <v>0</v>
      </c>
      <c r="Z637" s="352"/>
      <c r="AA637" s="352">
        <f>SUM(AA598:AA636)</f>
        <v>7.5707409999999999</v>
      </c>
      <c r="AC637" s="325"/>
      <c r="AD637" s="69"/>
      <c r="AE637" s="325"/>
      <c r="AF637" s="69"/>
      <c r="AG637" s="325"/>
      <c r="AH637" s="69"/>
      <c r="AI637" s="325"/>
      <c r="AJ637" s="69"/>
      <c r="AK637" s="325"/>
      <c r="AM637" s="67"/>
      <c r="AN637" s="69"/>
      <c r="AR637" s="325"/>
    </row>
    <row r="638" spans="1:44" s="334" customFormat="1" x14ac:dyDescent="0.25">
      <c r="H638" s="327"/>
      <c r="I638" s="327"/>
      <c r="J638" s="327"/>
      <c r="K638" s="327"/>
      <c r="L638" s="327"/>
      <c r="M638" s="327"/>
      <c r="N638" s="327"/>
      <c r="O638" s="327"/>
      <c r="P638" s="327"/>
      <c r="Q638" s="327"/>
      <c r="R638" s="327"/>
      <c r="S638" s="327"/>
      <c r="X638" s="68"/>
      <c r="Y638" s="68"/>
    </row>
    <row r="639" spans="1:44" s="367" customFormat="1" ht="15.75" thickBot="1" x14ac:dyDescent="0.3">
      <c r="A639" s="525" t="s">
        <v>38</v>
      </c>
      <c r="B639" s="525"/>
      <c r="C639" s="525"/>
      <c r="D639" s="525"/>
      <c r="E639" s="525"/>
      <c r="F639" s="525"/>
      <c r="G639" s="525"/>
      <c r="H639" s="525"/>
      <c r="I639" s="525"/>
      <c r="J639" s="525"/>
      <c r="K639" s="525"/>
      <c r="L639" s="525"/>
      <c r="M639" s="525"/>
      <c r="N639" s="525"/>
      <c r="O639" s="525"/>
      <c r="P639" s="525"/>
      <c r="Q639" s="525"/>
      <c r="R639" s="525"/>
      <c r="S639" s="525"/>
      <c r="T639" s="525"/>
      <c r="Z639" s="359" t="s">
        <v>41</v>
      </c>
      <c r="AA639" s="359">
        <f>AA590+1</f>
        <v>15</v>
      </c>
    </row>
    <row r="640" spans="1:44" s="367" customFormat="1" x14ac:dyDescent="0.25">
      <c r="A640" s="528" t="s">
        <v>39</v>
      </c>
      <c r="B640" s="506"/>
      <c r="C640" s="506"/>
      <c r="D640" s="506"/>
      <c r="E640" s="506"/>
      <c r="F640" s="506"/>
      <c r="G640" s="507"/>
      <c r="H640" s="484" t="s">
        <v>1972</v>
      </c>
      <c r="I640" s="447"/>
      <c r="J640" s="447"/>
      <c r="K640" s="447"/>
      <c r="L640" s="447"/>
      <c r="M640" s="447"/>
      <c r="N640" s="447"/>
      <c r="O640" s="447"/>
      <c r="P640" s="447"/>
      <c r="Q640" s="447"/>
      <c r="R640" s="447"/>
      <c r="S640" s="447"/>
      <c r="T640" s="447"/>
      <c r="U640" s="447"/>
      <c r="V640" s="447"/>
      <c r="W640" s="447"/>
      <c r="X640" s="485"/>
      <c r="Y640" s="361" t="s">
        <v>48</v>
      </c>
      <c r="Z640" s="452"/>
      <c r="AA640" s="454"/>
    </row>
    <row r="641" spans="1:44" s="367" customFormat="1" x14ac:dyDescent="0.25">
      <c r="A641" s="538"/>
      <c r="B641" s="518"/>
      <c r="C641" s="518"/>
      <c r="D641" s="518"/>
      <c r="E641" s="518"/>
      <c r="F641" s="518"/>
      <c r="G641" s="519"/>
      <c r="H641" s="486" t="s">
        <v>1973</v>
      </c>
      <c r="I641" s="487"/>
      <c r="J641" s="487"/>
      <c r="K641" s="487"/>
      <c r="L641" s="487"/>
      <c r="M641" s="487"/>
      <c r="N641" s="487"/>
      <c r="O641" s="487"/>
      <c r="P641" s="487"/>
      <c r="Q641" s="487"/>
      <c r="R641" s="487"/>
      <c r="S641" s="487"/>
      <c r="T641" s="487"/>
      <c r="U641" s="487"/>
      <c r="V641" s="487"/>
      <c r="W641" s="487"/>
      <c r="X641" s="488"/>
      <c r="Y641" s="24" t="s">
        <v>42</v>
      </c>
      <c r="Z641" s="526" t="s">
        <v>1980</v>
      </c>
      <c r="AA641" s="527"/>
    </row>
    <row r="642" spans="1:44" s="367" customFormat="1" x14ac:dyDescent="0.25">
      <c r="A642" s="514" t="s">
        <v>40</v>
      </c>
      <c r="B642" s="515"/>
      <c r="C642" s="515"/>
      <c r="D642" s="515"/>
      <c r="E642" s="515"/>
      <c r="F642" s="515"/>
      <c r="G642" s="516"/>
      <c r="H642" s="489" t="s">
        <v>1974</v>
      </c>
      <c r="I642" s="490"/>
      <c r="J642" s="490"/>
      <c r="K642" s="490"/>
      <c r="L642" s="490"/>
      <c r="M642" s="490"/>
      <c r="N642" s="490"/>
      <c r="O642" s="490"/>
      <c r="P642" s="490"/>
      <c r="Q642" s="490"/>
      <c r="R642" s="490"/>
      <c r="S642" s="490"/>
      <c r="T642" s="490"/>
      <c r="U642" s="490"/>
      <c r="V642" s="490"/>
      <c r="W642" s="490"/>
      <c r="X642" s="491"/>
      <c r="Y642" s="25" t="s">
        <v>49</v>
      </c>
      <c r="Z642" s="482"/>
      <c r="AA642" s="483"/>
    </row>
    <row r="643" spans="1:44" s="367" customFormat="1" ht="15.75" thickBot="1" x14ac:dyDescent="0.3">
      <c r="A643" s="435"/>
      <c r="B643" s="424"/>
      <c r="C643" s="424"/>
      <c r="D643" s="424"/>
      <c r="E643" s="424"/>
      <c r="F643" s="424"/>
      <c r="G643" s="432"/>
      <c r="H643" s="496" t="s">
        <v>1975</v>
      </c>
      <c r="I643" s="497"/>
      <c r="J643" s="497"/>
      <c r="K643" s="497"/>
      <c r="L643" s="497"/>
      <c r="M643" s="497"/>
      <c r="N643" s="497"/>
      <c r="O643" s="497"/>
      <c r="P643" s="497"/>
      <c r="Q643" s="497"/>
      <c r="R643" s="497"/>
      <c r="S643" s="497"/>
      <c r="T643" s="497"/>
      <c r="U643" s="497"/>
      <c r="V643" s="497"/>
      <c r="W643" s="497"/>
      <c r="X643" s="498"/>
      <c r="Y643" s="96" t="s">
        <v>42</v>
      </c>
      <c r="Z643" s="480" t="s">
        <v>1981</v>
      </c>
      <c r="AA643" s="481"/>
    </row>
    <row r="644" spans="1:44" s="367" customFormat="1" x14ac:dyDescent="0.25">
      <c r="A644" s="499" t="s">
        <v>42</v>
      </c>
      <c r="B644" s="502" t="s">
        <v>43</v>
      </c>
      <c r="C644" s="505" t="s">
        <v>42</v>
      </c>
      <c r="D644" s="506"/>
      <c r="E644" s="506"/>
      <c r="F644" s="506"/>
      <c r="G644" s="507"/>
      <c r="H644" s="484"/>
      <c r="I644" s="447"/>
      <c r="J644" s="447"/>
      <c r="K644" s="447"/>
      <c r="L644" s="447"/>
      <c r="M644" s="447"/>
      <c r="N644" s="447"/>
      <c r="O644" s="447"/>
      <c r="P644" s="447"/>
      <c r="Q644" s="447"/>
      <c r="R644" s="447"/>
      <c r="S644" s="485"/>
      <c r="T644" s="508" t="s">
        <v>50</v>
      </c>
      <c r="U644" s="511" t="s">
        <v>51</v>
      </c>
      <c r="V644" s="529" t="s">
        <v>52</v>
      </c>
      <c r="W644" s="532" t="s">
        <v>53</v>
      </c>
      <c r="X644" s="534" t="s">
        <v>55</v>
      </c>
      <c r="Y644" s="535"/>
      <c r="Z644" s="492" t="s">
        <v>45</v>
      </c>
      <c r="AA644" s="493"/>
    </row>
    <row r="645" spans="1:44" s="367" customFormat="1" ht="15.75" x14ac:dyDescent="0.25">
      <c r="A645" s="500"/>
      <c r="B645" s="503"/>
      <c r="C645" s="540" t="s">
        <v>44</v>
      </c>
      <c r="D645" s="541"/>
      <c r="E645" s="541"/>
      <c r="F645" s="541"/>
      <c r="G645" s="542"/>
      <c r="H645" s="536" t="s">
        <v>59</v>
      </c>
      <c r="I645" s="450"/>
      <c r="J645" s="450"/>
      <c r="K645" s="450"/>
      <c r="L645" s="450"/>
      <c r="M645" s="450"/>
      <c r="N645" s="450"/>
      <c r="O645" s="450"/>
      <c r="P645" s="450"/>
      <c r="Q645" s="450"/>
      <c r="R645" s="450"/>
      <c r="S645" s="537"/>
      <c r="T645" s="509"/>
      <c r="U645" s="512"/>
      <c r="V645" s="530"/>
      <c r="W645" s="533"/>
      <c r="X645" s="521" t="s">
        <v>56</v>
      </c>
      <c r="Y645" s="522"/>
      <c r="Z645" s="494"/>
      <c r="AA645" s="495"/>
      <c r="AB645" s="479" t="s">
        <v>54</v>
      </c>
      <c r="AC645" s="437"/>
      <c r="AD645" s="437"/>
      <c r="AE645" s="437"/>
      <c r="AF645" s="437"/>
      <c r="AG645" s="437"/>
      <c r="AH645" s="437"/>
      <c r="AI645" s="437"/>
      <c r="AJ645" s="437"/>
      <c r="AK645" s="437"/>
      <c r="AQ645" s="437" t="s">
        <v>184</v>
      </c>
      <c r="AR645" s="437"/>
    </row>
    <row r="646" spans="1:44" s="367" customFormat="1" x14ac:dyDescent="0.25">
      <c r="A646" s="501"/>
      <c r="B646" s="504"/>
      <c r="C646" s="517" t="s">
        <v>43</v>
      </c>
      <c r="D646" s="518"/>
      <c r="E646" s="518"/>
      <c r="F646" s="518"/>
      <c r="G646" s="519"/>
      <c r="H646" s="455"/>
      <c r="I646" s="456"/>
      <c r="J646" s="456"/>
      <c r="K646" s="456"/>
      <c r="L646" s="456"/>
      <c r="M646" s="456"/>
      <c r="N646" s="456"/>
      <c r="O646" s="456"/>
      <c r="P646" s="456"/>
      <c r="Q646" s="456"/>
      <c r="R646" s="456"/>
      <c r="S646" s="520"/>
      <c r="T646" s="510"/>
      <c r="U646" s="513"/>
      <c r="V646" s="531"/>
      <c r="W646" s="26" t="s">
        <v>54</v>
      </c>
      <c r="X646" s="26" t="s">
        <v>57</v>
      </c>
      <c r="Y646" s="27" t="s">
        <v>58</v>
      </c>
      <c r="Z646" s="26" t="s">
        <v>46</v>
      </c>
      <c r="AA646" s="28" t="s">
        <v>47</v>
      </c>
      <c r="AB646" s="536" t="s">
        <v>82</v>
      </c>
      <c r="AC646" s="450"/>
      <c r="AD646" s="437" t="s">
        <v>127</v>
      </c>
      <c r="AE646" s="437"/>
      <c r="AF646" s="437" t="s">
        <v>128</v>
      </c>
      <c r="AG646" s="437"/>
      <c r="AH646" s="437" t="s">
        <v>129</v>
      </c>
      <c r="AI646" s="437"/>
      <c r="AJ646" s="437" t="s">
        <v>130</v>
      </c>
      <c r="AK646" s="437"/>
      <c r="AL646" s="437" t="s">
        <v>126</v>
      </c>
      <c r="AM646" s="437"/>
      <c r="AN646" s="437"/>
      <c r="AO646" s="437"/>
      <c r="AQ646" s="359" t="s">
        <v>182</v>
      </c>
      <c r="AR646" s="359" t="s">
        <v>30</v>
      </c>
    </row>
    <row r="647" spans="1:44" s="367" customFormat="1" x14ac:dyDescent="0.25">
      <c r="C647" s="103"/>
      <c r="D647" s="103"/>
      <c r="E647" s="103"/>
      <c r="F647" s="103"/>
      <c r="G647" s="103"/>
      <c r="H647" s="544" t="s">
        <v>185</v>
      </c>
      <c r="I647" s="544"/>
      <c r="J647" s="544"/>
      <c r="K647" s="544"/>
      <c r="L647" s="544"/>
      <c r="M647" s="544"/>
      <c r="N647" s="544"/>
      <c r="O647" s="544"/>
      <c r="P647" s="544"/>
      <c r="Q647" s="544"/>
      <c r="R647" s="544"/>
      <c r="S647" s="544"/>
      <c r="T647" s="467">
        <f>AA590</f>
        <v>14</v>
      </c>
      <c r="U647" s="467"/>
      <c r="X647" s="338">
        <f>X637</f>
        <v>0</v>
      </c>
      <c r="Y647" s="338">
        <f>Y637</f>
        <v>0</v>
      </c>
      <c r="Z647" s="352"/>
      <c r="AA647" s="352">
        <f>AA637</f>
        <v>7.5707409999999999</v>
      </c>
    </row>
    <row r="648" spans="1:44" s="367" customFormat="1" x14ac:dyDescent="0.25">
      <c r="H648" s="360"/>
      <c r="I648" s="360"/>
      <c r="J648" s="360"/>
      <c r="K648" s="360"/>
      <c r="L648" s="360"/>
      <c r="M648" s="360"/>
      <c r="N648" s="360"/>
      <c r="O648" s="360"/>
      <c r="P648" s="360"/>
      <c r="Q648" s="360"/>
      <c r="R648" s="360"/>
      <c r="S648" s="360"/>
      <c r="X648" s="68"/>
      <c r="Y648" s="68"/>
    </row>
    <row r="649" spans="1:44" s="334" customFormat="1" x14ac:dyDescent="0.25">
      <c r="H649" s="327"/>
      <c r="I649" s="327"/>
      <c r="J649" s="327"/>
      <c r="K649" s="327"/>
      <c r="L649" s="327"/>
      <c r="M649" s="327"/>
      <c r="N649" s="327"/>
      <c r="O649" s="327"/>
      <c r="P649" s="327"/>
      <c r="Q649" s="327"/>
      <c r="R649" s="327"/>
      <c r="S649" s="327"/>
      <c r="X649" s="68"/>
      <c r="Y649" s="68"/>
    </row>
    <row r="650" spans="1:44" s="94" customFormat="1" x14ac:dyDescent="0.25">
      <c r="H650" s="92"/>
      <c r="I650" s="92"/>
      <c r="J650" s="92"/>
      <c r="K650" s="92"/>
      <c r="L650" s="92"/>
      <c r="M650" s="92"/>
      <c r="N650" s="92"/>
      <c r="O650" s="92"/>
      <c r="P650" s="92"/>
      <c r="Q650" s="92"/>
      <c r="R650" s="92"/>
      <c r="S650" s="92"/>
      <c r="X650" s="68"/>
      <c r="Y650" s="68"/>
      <c r="AC650"/>
      <c r="AD650"/>
      <c r="AE650"/>
      <c r="AF650"/>
      <c r="AG650"/>
      <c r="AH650"/>
      <c r="AI650"/>
      <c r="AJ650"/>
      <c r="AK650"/>
    </row>
    <row r="651" spans="1:44" x14ac:dyDescent="0.25">
      <c r="C651" s="437">
        <v>998</v>
      </c>
      <c r="D651" s="437"/>
      <c r="E651" s="437"/>
      <c r="F651" s="437"/>
      <c r="G651" s="437"/>
      <c r="X651" s="68"/>
      <c r="Y651" s="68"/>
      <c r="AC651" s="429" t="s">
        <v>169</v>
      </c>
      <c r="AD651" s="430"/>
      <c r="AE651" s="430"/>
      <c r="AF651" s="97" t="s">
        <v>186</v>
      </c>
      <c r="AH651" s="429" t="s">
        <v>176</v>
      </c>
      <c r="AI651" s="430"/>
      <c r="AJ651" s="430"/>
      <c r="AK651" s="97" t="s">
        <v>186</v>
      </c>
    </row>
    <row r="652" spans="1:44" x14ac:dyDescent="0.25">
      <c r="C652" s="437" t="s">
        <v>187</v>
      </c>
      <c r="D652" s="437"/>
      <c r="E652" s="437"/>
      <c r="F652" s="437"/>
      <c r="G652" s="437"/>
      <c r="H652" t="s">
        <v>121</v>
      </c>
      <c r="X652" s="68"/>
      <c r="Y652" s="68"/>
      <c r="AC652" s="90" t="s">
        <v>193</v>
      </c>
      <c r="AD652" s="541" t="s">
        <v>170</v>
      </c>
      <c r="AE652" s="541"/>
      <c r="AF652" s="87">
        <v>1.35</v>
      </c>
      <c r="AH652" s="90" t="s">
        <v>194</v>
      </c>
      <c r="AI652" s="541" t="s">
        <v>177</v>
      </c>
      <c r="AJ652" s="541"/>
      <c r="AK652" s="108">
        <v>1</v>
      </c>
    </row>
    <row r="653" spans="1:44" x14ac:dyDescent="0.25">
      <c r="H653" s="469" t="s">
        <v>122</v>
      </c>
      <c r="I653" s="469"/>
      <c r="J653" s="469"/>
      <c r="K653" s="469"/>
      <c r="L653" s="469"/>
      <c r="M653" s="469"/>
      <c r="N653" s="469"/>
      <c r="O653" s="469"/>
      <c r="P653" s="469"/>
      <c r="Q653" s="469"/>
      <c r="R653" s="469"/>
      <c r="S653" s="469"/>
      <c r="T653" s="437" t="s">
        <v>186</v>
      </c>
      <c r="U653" s="437"/>
      <c r="V653">
        <v>1.81</v>
      </c>
      <c r="X653" s="68"/>
      <c r="Y653" s="68">
        <f>X647/100*V653</f>
        <v>0</v>
      </c>
      <c r="AC653" s="90" t="s">
        <v>189</v>
      </c>
      <c r="AD653" s="541" t="s">
        <v>171</v>
      </c>
      <c r="AE653" s="541"/>
      <c r="AF653" s="87">
        <v>1.79</v>
      </c>
      <c r="AH653" s="90" t="s">
        <v>188</v>
      </c>
      <c r="AI653" s="541" t="s">
        <v>178</v>
      </c>
      <c r="AJ653" s="541"/>
      <c r="AK653" s="87">
        <v>1.02</v>
      </c>
    </row>
    <row r="654" spans="1:44" s="74" customFormat="1" x14ac:dyDescent="0.25">
      <c r="C654" s="437" t="s">
        <v>188</v>
      </c>
      <c r="D654" s="437"/>
      <c r="E654" s="437"/>
      <c r="F654" s="437"/>
      <c r="G654" s="437"/>
      <c r="H654" s="469" t="s">
        <v>136</v>
      </c>
      <c r="I654" s="469"/>
      <c r="J654" s="469"/>
      <c r="K654" s="469"/>
      <c r="L654" s="469"/>
      <c r="M654" s="469"/>
      <c r="N654" s="469"/>
      <c r="O654" s="469"/>
      <c r="P654" s="469"/>
      <c r="Q654" s="469"/>
      <c r="R654" s="469"/>
      <c r="S654" s="469"/>
      <c r="T654" s="469"/>
      <c r="U654" s="73"/>
      <c r="X654" s="68"/>
      <c r="Y654" s="68"/>
      <c r="AC654" s="90" t="s">
        <v>187</v>
      </c>
      <c r="AD654" s="541" t="s">
        <v>172</v>
      </c>
      <c r="AE654" s="541"/>
      <c r="AF654" s="87">
        <v>1.81</v>
      </c>
      <c r="AG654"/>
      <c r="AH654" s="90" t="s">
        <v>195</v>
      </c>
      <c r="AI654" s="541" t="s">
        <v>179</v>
      </c>
      <c r="AJ654" s="541"/>
      <c r="AK654" s="87">
        <v>1.04</v>
      </c>
    </row>
    <row r="655" spans="1:44" s="74" customFormat="1" x14ac:dyDescent="0.25">
      <c r="H655" s="469" t="s">
        <v>137</v>
      </c>
      <c r="I655" s="469"/>
      <c r="J655" s="469"/>
      <c r="K655" s="469"/>
      <c r="L655" s="469"/>
      <c r="M655" s="469"/>
      <c r="N655" s="469"/>
      <c r="O655" s="469"/>
      <c r="P655" s="469"/>
      <c r="Q655" s="469"/>
      <c r="R655" s="469"/>
      <c r="S655" s="469"/>
      <c r="T655" s="437" t="s">
        <v>186</v>
      </c>
      <c r="U655" s="437"/>
      <c r="V655" s="74">
        <v>1.02</v>
      </c>
      <c r="X655" s="68"/>
      <c r="Y655" s="68">
        <f>X647/100*V655</f>
        <v>0</v>
      </c>
      <c r="AC655" s="90" t="s">
        <v>190</v>
      </c>
      <c r="AD655" s="541" t="s">
        <v>173</v>
      </c>
      <c r="AE655" s="541"/>
      <c r="AF655" s="87">
        <v>1.82</v>
      </c>
      <c r="AH655" s="90" t="s">
        <v>196</v>
      </c>
      <c r="AI655" s="546" t="s">
        <v>181</v>
      </c>
      <c r="AJ655" s="546"/>
      <c r="AK655" s="87"/>
    </row>
    <row r="656" spans="1:44" s="74" customFormat="1" x14ac:dyDescent="0.25">
      <c r="T656" s="73"/>
      <c r="U656" s="73"/>
      <c r="X656" s="68"/>
      <c r="Y656" s="68"/>
      <c r="AC656" s="90" t="s">
        <v>191</v>
      </c>
      <c r="AD656" s="541" t="s">
        <v>174</v>
      </c>
      <c r="AE656" s="541"/>
      <c r="AF656" s="87">
        <v>1.84</v>
      </c>
      <c r="AH656" s="88"/>
      <c r="AI656" s="547" t="s">
        <v>180</v>
      </c>
      <c r="AJ656" s="547"/>
      <c r="AK656" s="107">
        <v>0.04</v>
      </c>
    </row>
    <row r="657" spans="1:44" x14ac:dyDescent="0.25">
      <c r="X657" s="68"/>
      <c r="Y657" s="68"/>
      <c r="AC657" s="86" t="s">
        <v>192</v>
      </c>
      <c r="AD657" s="518" t="s">
        <v>175</v>
      </c>
      <c r="AE657" s="518"/>
      <c r="AF657" s="89">
        <v>1.86</v>
      </c>
      <c r="AG657" s="74"/>
      <c r="AH657" s="74"/>
      <c r="AI657" s="74"/>
      <c r="AJ657" s="74"/>
      <c r="AK657" s="74"/>
    </row>
    <row r="658" spans="1:44" x14ac:dyDescent="0.25">
      <c r="H658" s="543" t="s">
        <v>123</v>
      </c>
      <c r="I658" s="543"/>
      <c r="J658" s="543"/>
      <c r="K658" s="543"/>
      <c r="L658" s="543"/>
      <c r="M658" s="543"/>
      <c r="N658" s="543"/>
      <c r="O658" s="543"/>
      <c r="P658" s="543"/>
      <c r="Q658" s="543"/>
      <c r="R658" s="543"/>
      <c r="S658" s="543"/>
      <c r="T658" s="543"/>
      <c r="X658" s="68"/>
      <c r="Y658" s="68"/>
    </row>
    <row r="659" spans="1:44" x14ac:dyDescent="0.25">
      <c r="H659" s="543" t="s">
        <v>132</v>
      </c>
      <c r="I659" s="543"/>
      <c r="J659" s="543"/>
      <c r="K659" s="543"/>
      <c r="L659" s="543"/>
      <c r="M659" s="543"/>
      <c r="N659" s="543"/>
      <c r="O659" s="543"/>
      <c r="P659" s="543"/>
      <c r="Q659" s="543"/>
      <c r="R659" s="543"/>
      <c r="S659" s="543"/>
      <c r="T659" s="543"/>
      <c r="X659" s="68"/>
      <c r="Y659" s="68"/>
    </row>
    <row r="660" spans="1:44" x14ac:dyDescent="0.25">
      <c r="H660" s="543" t="s">
        <v>124</v>
      </c>
      <c r="I660" s="543"/>
      <c r="J660" s="543"/>
      <c r="K660" s="543"/>
      <c r="L660" s="543"/>
      <c r="M660" s="543"/>
      <c r="N660" s="543"/>
      <c r="O660" s="543"/>
      <c r="P660" s="543"/>
      <c r="Q660" s="543"/>
      <c r="R660" s="543"/>
      <c r="S660" s="543"/>
      <c r="T660" s="543"/>
      <c r="X660" s="661">
        <f>SUM(X647:X657)</f>
        <v>0</v>
      </c>
      <c r="Y660" s="661">
        <f>SUM(Y647:Y657)</f>
        <v>0</v>
      </c>
      <c r="Z660" s="71"/>
    </row>
    <row r="662" spans="1:44" s="207" customFormat="1" x14ac:dyDescent="0.25"/>
    <row r="663" spans="1:44" s="207" customFormat="1" x14ac:dyDescent="0.25">
      <c r="A663" s="437"/>
      <c r="B663" s="437"/>
      <c r="C663" s="548" t="s">
        <v>768</v>
      </c>
      <c r="D663" s="549"/>
      <c r="E663" s="549"/>
      <c r="F663" s="549"/>
      <c r="G663" s="549"/>
      <c r="H663" s="437"/>
      <c r="I663" s="437"/>
      <c r="J663" s="437"/>
      <c r="K663" s="437"/>
      <c r="L663" s="437"/>
      <c r="M663" s="437"/>
      <c r="N663" s="437"/>
      <c r="O663" s="437"/>
      <c r="P663" s="437"/>
      <c r="Q663" s="437"/>
      <c r="R663" s="437"/>
      <c r="S663" s="437"/>
      <c r="T663" s="437" t="str">
        <f>IF(C663="","",VLOOKUP(C663,ÚRS!$A$5:$D$1478,3,FALSE))</f>
        <v>m2</v>
      </c>
      <c r="U663" s="437"/>
      <c r="V663" s="228">
        <v>0</v>
      </c>
      <c r="W663" s="217">
        <f>IF(C663="","",VLOOKUP(C663,ÚRS!$A$5:$D$1478,4,FALSE))</f>
        <v>344</v>
      </c>
      <c r="X663" s="68"/>
      <c r="Y663" s="68">
        <f>V663*W663</f>
        <v>0</v>
      </c>
      <c r="AC663" s="202"/>
      <c r="AD663" s="69"/>
      <c r="AE663" s="202"/>
      <c r="AF663" s="69"/>
      <c r="AG663" s="202"/>
      <c r="AH663" s="69"/>
      <c r="AI663" s="202"/>
      <c r="AJ663" s="69"/>
      <c r="AK663" s="202"/>
      <c r="AM663" s="67"/>
      <c r="AN663" s="69"/>
      <c r="AO663" s="202"/>
      <c r="AR663" s="202"/>
    </row>
    <row r="664" spans="1:44" s="207" customFormat="1" x14ac:dyDescent="0.25">
      <c r="A664" s="204"/>
      <c r="B664" s="204"/>
      <c r="C664" s="204"/>
      <c r="D664" s="204"/>
      <c r="E664" s="204"/>
      <c r="F664" s="204"/>
      <c r="G664" s="204"/>
      <c r="H664" s="223"/>
      <c r="I664" s="223"/>
      <c r="J664" s="223"/>
      <c r="K664" s="223"/>
      <c r="L664" s="223"/>
      <c r="M664" s="223"/>
      <c r="N664" s="223"/>
      <c r="O664" s="223"/>
      <c r="P664" s="223"/>
      <c r="Q664" s="204"/>
      <c r="R664" s="204"/>
      <c r="S664" s="204"/>
      <c r="T664" s="204"/>
      <c r="U664" s="204"/>
      <c r="V664" s="225"/>
      <c r="W664" s="224"/>
      <c r="X664" s="72"/>
      <c r="Y664" s="72"/>
      <c r="Z664" s="206"/>
      <c r="AA664" s="206"/>
      <c r="AC664" s="202"/>
      <c r="AD664" s="69"/>
      <c r="AE664" s="202"/>
      <c r="AF664" s="69"/>
      <c r="AG664" s="202"/>
      <c r="AH664" s="69"/>
      <c r="AI664" s="202"/>
      <c r="AJ664" s="69"/>
      <c r="AK664" s="202"/>
      <c r="AM664" s="67"/>
      <c r="AN664" s="69"/>
      <c r="AO664" s="202"/>
      <c r="AR664" s="202"/>
    </row>
    <row r="665" spans="1:44" x14ac:dyDescent="0.25">
      <c r="A665" s="205"/>
      <c r="B665" s="205"/>
      <c r="C665" s="205"/>
      <c r="D665" s="205"/>
      <c r="E665" s="205"/>
      <c r="F665" s="205"/>
      <c r="G665" s="205"/>
      <c r="H665" s="205"/>
      <c r="I665" s="205"/>
      <c r="J665" s="205"/>
      <c r="K665" s="205"/>
      <c r="L665" s="205"/>
      <c r="M665" s="205"/>
      <c r="N665" s="205"/>
      <c r="O665" s="205"/>
      <c r="P665" s="205"/>
      <c r="Q665" s="205"/>
      <c r="R665" s="205"/>
      <c r="S665" s="205"/>
      <c r="T665" s="205"/>
      <c r="U665" s="205"/>
      <c r="V665" s="41"/>
      <c r="W665" s="205"/>
    </row>
    <row r="666" spans="1:44" s="178" customFormat="1" x14ac:dyDescent="0.25">
      <c r="A666" s="450"/>
      <c r="B666" s="450"/>
      <c r="C666" s="450" t="s">
        <v>713</v>
      </c>
      <c r="D666" s="450"/>
      <c r="E666" s="450"/>
      <c r="F666" s="450"/>
      <c r="G666" s="450"/>
      <c r="H666" s="477" t="str">
        <f>IF(C666="","",VLOOKUP(C666,HILTI!$A$1:$D$41,2,FALSE))</f>
        <v>Kotevní šroub</v>
      </c>
      <c r="I666" s="477"/>
      <c r="J666" s="477"/>
      <c r="K666" s="477"/>
      <c r="L666" s="477"/>
      <c r="M666" s="477"/>
      <c r="N666" s="477"/>
      <c r="O666" s="477"/>
      <c r="P666" s="477"/>
      <c r="Q666" s="477"/>
      <c r="R666" s="477"/>
      <c r="S666" s="477"/>
      <c r="T666" s="203"/>
      <c r="U666" s="203"/>
      <c r="V666" s="41"/>
      <c r="W666" s="222"/>
      <c r="X666" s="68"/>
      <c r="Y666" s="68"/>
      <c r="AC666" s="176"/>
      <c r="AD666" s="69"/>
      <c r="AE666" s="176"/>
      <c r="AF666" s="69"/>
      <c r="AG666" s="176"/>
      <c r="AH666" s="69"/>
      <c r="AI666" s="176"/>
      <c r="AJ666" s="69"/>
      <c r="AK666" s="176"/>
      <c r="AM666" s="67"/>
      <c r="AN666" s="69"/>
      <c r="AO666" s="176"/>
      <c r="AR666" s="176"/>
    </row>
    <row r="667" spans="1:44" s="253" customFormat="1" x14ac:dyDescent="0.25">
      <c r="A667" s="251"/>
      <c r="B667" s="251"/>
      <c r="C667" s="450" t="s">
        <v>1926</v>
      </c>
      <c r="D667" s="450"/>
      <c r="E667" s="450"/>
      <c r="F667" s="450"/>
      <c r="G667" s="450"/>
      <c r="H667" s="477" t="str">
        <f>IF(C667="","",VLOOKUP(C667,HILTI!$A$1:$D$41,2,FALSE))</f>
        <v>Hilti HAS-U M10x115</v>
      </c>
      <c r="I667" s="477"/>
      <c r="J667" s="477"/>
      <c r="K667" s="477"/>
      <c r="L667" s="477"/>
      <c r="M667" s="477"/>
      <c r="N667" s="477"/>
      <c r="O667" s="477"/>
      <c r="P667" s="477"/>
      <c r="Q667" s="477"/>
      <c r="R667" s="477"/>
      <c r="S667" s="477"/>
      <c r="T667" s="450" t="str">
        <f>IF(C667="","",VLOOKUP(C667,HILTI!$A$1:$D$41,3,FALSE))</f>
        <v>ks</v>
      </c>
      <c r="U667" s="450"/>
      <c r="V667" s="41">
        <v>0</v>
      </c>
      <c r="W667" s="41">
        <f>IF(C667="","",VLOOKUP(C667,HILTI!$A$1:$D$41,4,FALSE))</f>
        <v>33</v>
      </c>
      <c r="X667" s="1">
        <f t="shared" ref="X667:X672" si="6">V667*W667</f>
        <v>0</v>
      </c>
      <c r="Y667" s="68"/>
      <c r="AC667" s="250"/>
      <c r="AD667" s="69"/>
      <c r="AE667" s="250"/>
      <c r="AF667" s="69"/>
      <c r="AG667" s="250"/>
      <c r="AH667" s="69"/>
      <c r="AI667" s="250"/>
      <c r="AJ667" s="69"/>
      <c r="AK667" s="250"/>
      <c r="AM667" s="67"/>
      <c r="AN667" s="69"/>
      <c r="AO667" s="250"/>
      <c r="AR667" s="250"/>
    </row>
    <row r="668" spans="1:44" s="178" customFormat="1" x14ac:dyDescent="0.25">
      <c r="A668" s="450"/>
      <c r="B668" s="450"/>
      <c r="C668" s="450" t="s">
        <v>1927</v>
      </c>
      <c r="D668" s="450"/>
      <c r="E668" s="450"/>
      <c r="F668" s="450"/>
      <c r="G668" s="450"/>
      <c r="H668" s="477" t="str">
        <f>IF(C668="","",VLOOKUP(C668,HILTI!$A$1:$D$41,2,FALSE))</f>
        <v>Hilti HAS-U M12x160</v>
      </c>
      <c r="I668" s="477"/>
      <c r="J668" s="477"/>
      <c r="K668" s="477"/>
      <c r="L668" s="477"/>
      <c r="M668" s="477"/>
      <c r="N668" s="477"/>
      <c r="O668" s="477"/>
      <c r="P668" s="477"/>
      <c r="Q668" s="477"/>
      <c r="R668" s="477"/>
      <c r="S668" s="477"/>
      <c r="T668" s="450" t="str">
        <f>IF(C668="","",VLOOKUP(C668,HILTI!$A$1:$D$41,3,FALSE))</f>
        <v>ks</v>
      </c>
      <c r="U668" s="450"/>
      <c r="V668" s="41">
        <v>0</v>
      </c>
      <c r="W668" s="41">
        <f>IF(C668="","",VLOOKUP(C668,HILTI!$A$1:$D$41,4,FALSE))</f>
        <v>56</v>
      </c>
      <c r="X668" s="1">
        <f t="shared" si="6"/>
        <v>0</v>
      </c>
      <c r="Y668" s="68"/>
      <c r="AC668" s="176"/>
      <c r="AD668" s="69"/>
      <c r="AE668" s="176"/>
      <c r="AF668" s="69"/>
      <c r="AG668" s="176"/>
      <c r="AH668" s="69"/>
      <c r="AI668" s="176"/>
      <c r="AJ668" s="69"/>
      <c r="AK668" s="176"/>
      <c r="AM668" s="67"/>
      <c r="AN668" s="69"/>
      <c r="AO668" s="176"/>
      <c r="AR668" s="176"/>
    </row>
    <row r="669" spans="1:44" s="207" customFormat="1" x14ac:dyDescent="0.25">
      <c r="A669" s="450"/>
      <c r="B669" s="450"/>
      <c r="C669" s="450" t="s">
        <v>1928</v>
      </c>
      <c r="D669" s="450"/>
      <c r="E669" s="450"/>
      <c r="F669" s="450"/>
      <c r="G669" s="450"/>
      <c r="H669" s="477" t="str">
        <f>IF(C669="","",VLOOKUP(C669,HILTI!$A$1:$D$41,2,FALSE))</f>
        <v>Hilti HAS-U M16x220</v>
      </c>
      <c r="I669" s="477"/>
      <c r="J669" s="477"/>
      <c r="K669" s="477"/>
      <c r="L669" s="477"/>
      <c r="M669" s="477"/>
      <c r="N669" s="477"/>
      <c r="O669" s="477"/>
      <c r="P669" s="477"/>
      <c r="Q669" s="477"/>
      <c r="R669" s="477"/>
      <c r="S669" s="477"/>
      <c r="T669" s="450" t="str">
        <f>IF(C669="","",VLOOKUP(C669,HILTI!$A$1:$D$41,3,FALSE))</f>
        <v>ks</v>
      </c>
      <c r="U669" s="450"/>
      <c r="V669" s="41">
        <v>0</v>
      </c>
      <c r="W669" s="41">
        <f>IF(C669="","",VLOOKUP(C669,HILTI!$A$1:$D$41,4,FALSE))</f>
        <v>119</v>
      </c>
      <c r="X669" s="1">
        <f t="shared" si="6"/>
        <v>0</v>
      </c>
      <c r="Y669" s="68"/>
      <c r="AC669" s="202"/>
      <c r="AD669" s="69"/>
      <c r="AE669" s="202"/>
      <c r="AF669" s="69"/>
      <c r="AG669" s="202"/>
      <c r="AH669" s="69"/>
      <c r="AI669" s="202"/>
      <c r="AJ669" s="69"/>
      <c r="AK669" s="202"/>
      <c r="AM669" s="67"/>
      <c r="AN669" s="69"/>
      <c r="AO669" s="202"/>
      <c r="AR669" s="202"/>
    </row>
    <row r="670" spans="1:44" s="207" customFormat="1" x14ac:dyDescent="0.25">
      <c r="A670" s="450"/>
      <c r="B670" s="450"/>
      <c r="C670" s="450" t="s">
        <v>1956</v>
      </c>
      <c r="D670" s="450"/>
      <c r="E670" s="450"/>
      <c r="F670" s="450"/>
      <c r="G670" s="450"/>
      <c r="H670" s="477" t="str">
        <f>IF(C670="","",VLOOKUP(C670,HILTI!$A$1:$D$41,2,FALSE))</f>
        <v>Hilti HAS-U M20x260</v>
      </c>
      <c r="I670" s="477"/>
      <c r="J670" s="477"/>
      <c r="K670" s="477"/>
      <c r="L670" s="477"/>
      <c r="M670" s="477"/>
      <c r="N670" s="477"/>
      <c r="O670" s="477"/>
      <c r="P670" s="477"/>
      <c r="Q670" s="477"/>
      <c r="R670" s="477"/>
      <c r="S670" s="477"/>
      <c r="T670" s="450" t="str">
        <f>IF(C670="","",VLOOKUP(C670,HILTI!$A$1:$D$41,3,FALSE))</f>
        <v>ks</v>
      </c>
      <c r="U670" s="450"/>
      <c r="V670" s="41">
        <v>0</v>
      </c>
      <c r="W670" s="41">
        <f>IF(C670="","",VLOOKUP(C670,HILTI!$A$1:$D$41,4,FALSE))</f>
        <v>118</v>
      </c>
      <c r="X670" s="1">
        <f t="shared" si="6"/>
        <v>0</v>
      </c>
      <c r="Y670" s="68"/>
      <c r="AC670" s="202"/>
      <c r="AD670" s="69"/>
      <c r="AE670" s="202"/>
      <c r="AF670" s="69"/>
      <c r="AG670" s="202"/>
      <c r="AH670" s="69"/>
      <c r="AI670" s="202"/>
      <c r="AJ670" s="69"/>
      <c r="AK670" s="202"/>
      <c r="AM670" s="67"/>
      <c r="AN670" s="69"/>
      <c r="AO670" s="202"/>
      <c r="AR670" s="202"/>
    </row>
    <row r="671" spans="1:44" s="323" customFormat="1" x14ac:dyDescent="0.25">
      <c r="A671" s="450"/>
      <c r="B671" s="450"/>
      <c r="C671" s="450" t="s">
        <v>1929</v>
      </c>
      <c r="D671" s="450"/>
      <c r="E671" s="450"/>
      <c r="F671" s="450"/>
      <c r="G671" s="450"/>
      <c r="H671" s="477" t="str">
        <f>IF(C671="","",VLOOKUP(C671,HILTI!$A$1:$D$41,2,FALSE))</f>
        <v>Hilti HAS-U M24x300</v>
      </c>
      <c r="I671" s="477"/>
      <c r="J671" s="477"/>
      <c r="K671" s="477"/>
      <c r="L671" s="477"/>
      <c r="M671" s="477"/>
      <c r="N671" s="477"/>
      <c r="O671" s="477"/>
      <c r="P671" s="477"/>
      <c r="Q671" s="477"/>
      <c r="R671" s="477"/>
      <c r="S671" s="477"/>
      <c r="T671" s="450" t="str">
        <f>IF(C671="","",VLOOKUP(C671,HILTI!$A$1:$D$41,3,FALSE))</f>
        <v>ks</v>
      </c>
      <c r="U671" s="450"/>
      <c r="V671" s="41">
        <v>0</v>
      </c>
      <c r="W671" s="41">
        <f>IF(C671="","",VLOOKUP(C671,HILTI!$A$1:$D$41,4,FALSE))</f>
        <v>189</v>
      </c>
      <c r="X671" s="1">
        <f t="shared" si="6"/>
        <v>0</v>
      </c>
      <c r="Y671" s="68"/>
      <c r="AC671" s="319"/>
      <c r="AD671" s="69"/>
      <c r="AE671" s="319"/>
      <c r="AF671" s="69"/>
      <c r="AG671" s="319"/>
      <c r="AH671" s="69"/>
      <c r="AI671" s="319"/>
      <c r="AJ671" s="69"/>
      <c r="AK671" s="319"/>
      <c r="AM671" s="67"/>
      <c r="AN671" s="69"/>
      <c r="AO671" s="319"/>
      <c r="AR671" s="319"/>
    </row>
    <row r="672" spans="1:44" s="207" customFormat="1" x14ac:dyDescent="0.25">
      <c r="A672" s="450"/>
      <c r="B672" s="450"/>
      <c r="C672" s="450" t="s">
        <v>1930</v>
      </c>
      <c r="D672" s="450"/>
      <c r="E672" s="450"/>
      <c r="F672" s="450"/>
      <c r="G672" s="450"/>
      <c r="H672" s="477" t="str">
        <f>IF(C672="","",VLOOKUP(C672,HILTI!$A$1:$D$41,2,FALSE))</f>
        <v>Hilti HAS-U M30x380</v>
      </c>
      <c r="I672" s="477"/>
      <c r="J672" s="477"/>
      <c r="K672" s="477"/>
      <c r="L672" s="477"/>
      <c r="M672" s="477"/>
      <c r="N672" s="477"/>
      <c r="O672" s="477"/>
      <c r="P672" s="477"/>
      <c r="Q672" s="477"/>
      <c r="R672" s="477"/>
      <c r="S672" s="477"/>
      <c r="T672" s="450" t="str">
        <f>IF(C672="","",VLOOKUP(C672,HILTI!$A$1:$D$41,3,FALSE))</f>
        <v>ks</v>
      </c>
      <c r="U672" s="450"/>
      <c r="V672" s="41">
        <v>0</v>
      </c>
      <c r="W672" s="41">
        <f>IF(C672="","",VLOOKUP(C672,HILTI!$A$1:$D$41,4,FALSE))</f>
        <v>373</v>
      </c>
      <c r="X672" s="1">
        <f t="shared" si="6"/>
        <v>0</v>
      </c>
      <c r="Y672" s="68"/>
      <c r="AC672" s="202"/>
      <c r="AD672" s="69"/>
      <c r="AE672" s="202"/>
      <c r="AF672" s="69"/>
      <c r="AG672" s="202"/>
      <c r="AH672" s="69"/>
      <c r="AI672" s="202"/>
      <c r="AJ672" s="69"/>
      <c r="AK672" s="202"/>
      <c r="AM672" s="67"/>
      <c r="AN672" s="69"/>
      <c r="AO672" s="202"/>
      <c r="AR672" s="202"/>
    </row>
    <row r="673" spans="1:44" s="178" customFormat="1" x14ac:dyDescent="0.25">
      <c r="A673" s="205"/>
      <c r="B673" s="205"/>
      <c r="C673" s="205"/>
      <c r="D673" s="205"/>
      <c r="E673" s="205"/>
      <c r="F673" s="205"/>
      <c r="G673" s="205"/>
      <c r="H673" s="450"/>
      <c r="I673" s="450"/>
      <c r="J673" s="450"/>
      <c r="K673" s="450"/>
      <c r="L673" s="450"/>
      <c r="M673" s="450"/>
      <c r="N673" s="450"/>
      <c r="O673" s="450"/>
      <c r="P673" s="450"/>
      <c r="Q673" s="450"/>
      <c r="R673" s="450"/>
      <c r="S673" s="450"/>
      <c r="T673" s="203"/>
      <c r="U673" s="203"/>
      <c r="V673" s="41"/>
      <c r="W673" s="222"/>
      <c r="X673" s="68"/>
      <c r="Y673" s="68"/>
      <c r="AC673" s="176"/>
      <c r="AD673" s="69"/>
      <c r="AE673" s="176"/>
      <c r="AF673" s="69"/>
      <c r="AG673" s="176"/>
      <c r="AH673" s="69"/>
      <c r="AI673" s="176"/>
      <c r="AJ673" s="69"/>
      <c r="AK673" s="176"/>
      <c r="AM673" s="67"/>
      <c r="AN673" s="69"/>
      <c r="AO673" s="176"/>
      <c r="AR673" s="176"/>
    </row>
    <row r="674" spans="1:44" s="178" customFormat="1" x14ac:dyDescent="0.25">
      <c r="A674" s="450"/>
      <c r="B674" s="450"/>
      <c r="C674" s="450" t="s">
        <v>681</v>
      </c>
      <c r="D674" s="450"/>
      <c r="E674" s="450"/>
      <c r="F674" s="450"/>
      <c r="G674" s="450"/>
      <c r="H674" s="477" t="str">
        <f>IF(C674="","",VLOOKUP(C674,HILTI!$A$1:$D$41,2,FALSE))</f>
        <v>Lepící hmota</v>
      </c>
      <c r="I674" s="477"/>
      <c r="J674" s="477"/>
      <c r="K674" s="477"/>
      <c r="L674" s="477"/>
      <c r="M674" s="477"/>
      <c r="N674" s="477"/>
      <c r="O674" s="477"/>
      <c r="P674" s="477"/>
      <c r="Q674" s="477"/>
      <c r="R674" s="477"/>
      <c r="S674" s="477"/>
      <c r="T674" s="450" t="str">
        <f>IF(C674="","",VLOOKUP(C674,HILTI!$A$1:$D$41,3,FALSE))</f>
        <v>ks</v>
      </c>
      <c r="U674" s="450"/>
      <c r="V674" s="48">
        <v>0</v>
      </c>
      <c r="W674" s="41">
        <f>IF(C674="","",VLOOKUP(C674,HILTI!$A$1:$D$41,4,FALSE))</f>
        <v>888</v>
      </c>
      <c r="X674" s="1">
        <f>V674*W674</f>
        <v>0</v>
      </c>
      <c r="Y674" s="68"/>
      <c r="AC674" s="176"/>
      <c r="AD674" s="69"/>
      <c r="AE674" s="176"/>
      <c r="AF674" s="69"/>
      <c r="AG674" s="176"/>
      <c r="AH674" s="69"/>
      <c r="AI674" s="176"/>
      <c r="AJ674" s="69"/>
      <c r="AK674" s="176"/>
      <c r="AM674" s="67"/>
      <c r="AN674" s="69"/>
      <c r="AO674" s="176"/>
      <c r="AR674" s="176"/>
    </row>
    <row r="675" spans="1:44" s="178" customFormat="1" x14ac:dyDescent="0.25">
      <c r="A675" s="205"/>
      <c r="B675" s="205"/>
      <c r="C675" s="450" t="s">
        <v>682</v>
      </c>
      <c r="D675" s="450"/>
      <c r="E675" s="450"/>
      <c r="F675" s="450"/>
      <c r="G675" s="450"/>
      <c r="H675" s="477" t="str">
        <f>IF(C675="","",VLOOKUP(C675,HILTI!$A$1:$D$41,2,FALSE))</f>
        <v>Hilti HIT-HY 200</v>
      </c>
      <c r="I675" s="477"/>
      <c r="J675" s="477"/>
      <c r="K675" s="477"/>
      <c r="L675" s="477"/>
      <c r="M675" s="477"/>
      <c r="N675" s="477"/>
      <c r="O675" s="477"/>
      <c r="P675" s="477"/>
      <c r="Q675" s="477"/>
      <c r="R675" s="477"/>
      <c r="S675" s="477"/>
      <c r="T675" s="211"/>
      <c r="U675" s="211"/>
      <c r="V675" s="41"/>
      <c r="W675" s="222"/>
      <c r="X675" s="68"/>
      <c r="Y675" s="68"/>
      <c r="AC675" s="176"/>
      <c r="AD675" s="69"/>
      <c r="AE675" s="176"/>
      <c r="AF675" s="69"/>
      <c r="AG675" s="176"/>
      <c r="AH675" s="69"/>
      <c r="AI675" s="176"/>
      <c r="AJ675" s="69"/>
      <c r="AK675" s="176"/>
      <c r="AM675" s="67"/>
      <c r="AN675" s="69"/>
      <c r="AO675" s="176"/>
      <c r="AR675" s="176"/>
    </row>
    <row r="676" spans="1:44" s="178" customFormat="1" x14ac:dyDescent="0.25">
      <c r="A676" s="205"/>
      <c r="B676" s="205"/>
      <c r="C676" s="450" t="s">
        <v>683</v>
      </c>
      <c r="D676" s="450"/>
      <c r="E676" s="450"/>
      <c r="F676" s="450"/>
      <c r="G676" s="450"/>
      <c r="H676" s="477" t="str">
        <f>IF(C676="","",VLOOKUP(C676,HILTI!$A$1:$D$41,2,FALSE))</f>
        <v>balení 330 ml</v>
      </c>
      <c r="I676" s="477"/>
      <c r="J676" s="477"/>
      <c r="K676" s="477"/>
      <c r="L676" s="477"/>
      <c r="M676" s="477"/>
      <c r="N676" s="477"/>
      <c r="O676" s="477"/>
      <c r="P676" s="477"/>
      <c r="Q676" s="477"/>
      <c r="R676" s="477"/>
      <c r="S676" s="477"/>
      <c r="T676" s="203"/>
      <c r="U676" s="203"/>
      <c r="V676" s="41"/>
      <c r="W676" s="222"/>
      <c r="X676" s="68"/>
      <c r="Y676" s="68"/>
      <c r="AC676" s="176"/>
      <c r="AD676" s="69"/>
      <c r="AE676" s="176"/>
      <c r="AF676" s="69"/>
      <c r="AG676" s="176"/>
      <c r="AH676" s="69"/>
      <c r="AI676" s="176"/>
      <c r="AJ676" s="69"/>
      <c r="AK676" s="176"/>
      <c r="AM676" s="67"/>
      <c r="AN676" s="69"/>
      <c r="AO676" s="176"/>
      <c r="AR676" s="176"/>
    </row>
    <row r="677" spans="1:44" s="178" customFormat="1" x14ac:dyDescent="0.25">
      <c r="A677" s="205"/>
      <c r="B677" s="205"/>
      <c r="C677" s="205"/>
      <c r="D677" s="205"/>
      <c r="E677" s="205"/>
      <c r="F677" s="205"/>
      <c r="G677" s="205"/>
      <c r="H677" s="208"/>
      <c r="I677" s="208"/>
      <c r="J677" s="208"/>
      <c r="K677" s="208"/>
      <c r="L677" s="208"/>
      <c r="M677" s="208"/>
      <c r="N677" s="208"/>
      <c r="O677" s="208"/>
      <c r="P677" s="208"/>
      <c r="Q677" s="203"/>
      <c r="R677" s="203"/>
      <c r="S677" s="203"/>
      <c r="T677" s="203"/>
      <c r="U677" s="203"/>
      <c r="V677" s="41"/>
      <c r="W677" s="222"/>
      <c r="X677" s="68"/>
      <c r="Y677" s="68"/>
      <c r="AC677" s="176"/>
      <c r="AD677" s="69"/>
      <c r="AE677" s="176"/>
      <c r="AF677" s="69"/>
      <c r="AG677" s="176"/>
      <c r="AH677" s="69"/>
      <c r="AI677" s="176"/>
      <c r="AJ677" s="69"/>
      <c r="AK677" s="176"/>
      <c r="AM677" s="67"/>
      <c r="AN677" s="69"/>
      <c r="AO677" s="176"/>
      <c r="AR677" s="176"/>
    </row>
    <row r="678" spans="1:44" s="178" customFormat="1" x14ac:dyDescent="0.25">
      <c r="A678" s="450"/>
      <c r="B678" s="450"/>
      <c r="C678" s="450" t="s">
        <v>684</v>
      </c>
      <c r="D678" s="450"/>
      <c r="E678" s="450"/>
      <c r="F678" s="450"/>
      <c r="G678" s="450"/>
      <c r="H678" s="477" t="str">
        <f>IF(C678="","",VLOOKUP(C678,HILTI!$A$1:$D$42,2,FALSE))</f>
        <v>Montáž kotev HILTI</v>
      </c>
      <c r="I678" s="477"/>
      <c r="J678" s="477"/>
      <c r="K678" s="477"/>
      <c r="L678" s="477"/>
      <c r="M678" s="477"/>
      <c r="N678" s="477"/>
      <c r="O678" s="477"/>
      <c r="P678" s="477"/>
      <c r="Q678" s="477"/>
      <c r="R678" s="477"/>
      <c r="S678" s="477"/>
      <c r="T678" s="450" t="str">
        <f>IF(C678="","",VLOOKUP(C678,HILTI!$A$1:$D$42,3,FALSE))</f>
        <v>ks</v>
      </c>
      <c r="U678" s="450"/>
      <c r="V678" s="41">
        <v>0</v>
      </c>
      <c r="W678" s="41">
        <f>IF(C678="","",VLOOKUP(C678,HILTI!$A$1:$D$42,4,FALSE))</f>
        <v>200</v>
      </c>
      <c r="X678" s="68"/>
      <c r="Y678" s="68">
        <f>V678*W678</f>
        <v>0</v>
      </c>
      <c r="AC678" s="176"/>
      <c r="AD678" s="69"/>
      <c r="AE678" s="176"/>
      <c r="AF678" s="69"/>
      <c r="AG678" s="176"/>
      <c r="AH678" s="69"/>
      <c r="AI678" s="176"/>
      <c r="AJ678" s="69"/>
      <c r="AK678" s="176"/>
      <c r="AM678" s="67"/>
      <c r="AN678" s="69"/>
      <c r="AO678" s="176"/>
      <c r="AR678" s="176"/>
    </row>
    <row r="679" spans="1:44" s="207" customFormat="1" x14ac:dyDescent="0.25">
      <c r="A679" s="206"/>
      <c r="B679" s="206"/>
      <c r="C679" s="204"/>
      <c r="D679" s="204"/>
      <c r="E679" s="204"/>
      <c r="F679" s="204"/>
      <c r="G679" s="204"/>
      <c r="H679" s="223"/>
      <c r="I679" s="223"/>
      <c r="J679" s="223"/>
      <c r="K679" s="223"/>
      <c r="L679" s="223"/>
      <c r="M679" s="223"/>
      <c r="N679" s="223"/>
      <c r="O679" s="223"/>
      <c r="P679" s="223"/>
      <c r="Q679" s="223"/>
      <c r="R679" s="223"/>
      <c r="S679" s="223"/>
      <c r="T679" s="204"/>
      <c r="U679" s="204"/>
      <c r="V679" s="225"/>
      <c r="W679" s="225"/>
      <c r="X679" s="72"/>
      <c r="Y679" s="72"/>
      <c r="Z679" s="206"/>
      <c r="AA679" s="206"/>
      <c r="AC679" s="202"/>
      <c r="AD679" s="69"/>
      <c r="AE679" s="202"/>
      <c r="AF679" s="69"/>
      <c r="AG679" s="202"/>
      <c r="AH679" s="69"/>
      <c r="AI679" s="202"/>
      <c r="AJ679" s="69"/>
      <c r="AK679" s="202"/>
      <c r="AM679" s="67"/>
      <c r="AN679" s="69"/>
      <c r="AO679" s="202"/>
      <c r="AR679" s="202"/>
    </row>
    <row r="680" spans="1:44" x14ac:dyDescent="0.25">
      <c r="A680" s="205"/>
      <c r="B680" s="205"/>
      <c r="C680" s="205"/>
      <c r="D680" s="205"/>
      <c r="E680" s="205"/>
      <c r="F680" s="205"/>
      <c r="G680" s="205"/>
      <c r="H680" s="205"/>
      <c r="I680" s="205"/>
      <c r="J680" s="205"/>
      <c r="K680" s="205"/>
      <c r="L680" s="205"/>
      <c r="M680" s="205"/>
      <c r="N680" s="205"/>
      <c r="O680" s="205"/>
      <c r="P680" s="205"/>
      <c r="Q680" s="205"/>
      <c r="R680" s="205"/>
      <c r="S680" s="205"/>
      <c r="T680" s="205"/>
      <c r="U680" s="205"/>
      <c r="V680" s="41"/>
      <c r="W680" s="205"/>
    </row>
    <row r="681" spans="1:44" s="207" customFormat="1" x14ac:dyDescent="0.25">
      <c r="A681" s="437"/>
      <c r="B681" s="437"/>
      <c r="C681" s="437" t="s">
        <v>687</v>
      </c>
      <c r="D681" s="437"/>
      <c r="E681" s="437"/>
      <c r="F681" s="437"/>
      <c r="G681" s="437"/>
      <c r="H681" s="469" t="str">
        <f>IF(C681="","",VLOOKUP(C681,Kování!$A$1:$D103,2,FALSE))</f>
        <v>Samozavírač</v>
      </c>
      <c r="I681" s="469"/>
      <c r="J681" s="469"/>
      <c r="K681" s="469"/>
      <c r="L681" s="469"/>
      <c r="M681" s="469"/>
      <c r="N681" s="469"/>
      <c r="O681" s="469"/>
      <c r="P681" s="469"/>
      <c r="Q681" s="469"/>
      <c r="R681" s="469"/>
      <c r="S681" s="469"/>
      <c r="T681" s="437" t="str">
        <f>IF(C681="","",VLOOKUP(C681,Kování!$A$1:$D$12,3,FALSE))</f>
        <v>ks</v>
      </c>
      <c r="U681" s="437"/>
      <c r="V681" s="228">
        <v>0</v>
      </c>
      <c r="W681" s="217">
        <f>IF(C681="","",VLOOKUP(C681,Kování!$A$1:$D$12,4,FALSE))</f>
        <v>3520</v>
      </c>
      <c r="X681" s="1">
        <f>V681*W681</f>
        <v>0</v>
      </c>
      <c r="Y681" s="68"/>
      <c r="Z681" s="178"/>
      <c r="AA681" s="178"/>
      <c r="AB681" s="178"/>
      <c r="AC681" s="176"/>
      <c r="AD681" s="69"/>
      <c r="AE681" s="176"/>
      <c r="AF681" s="69"/>
      <c r="AG681" s="176"/>
      <c r="AH681" s="69"/>
      <c r="AI681" s="176"/>
      <c r="AJ681" s="69"/>
      <c r="AK681" s="176"/>
      <c r="AL681" s="178"/>
      <c r="AM681" s="67"/>
      <c r="AN681" s="69"/>
      <c r="AO681" s="176"/>
      <c r="AP681" s="178"/>
      <c r="AQ681" s="178"/>
      <c r="AR681" s="176"/>
    </row>
    <row r="682" spans="1:44" s="207" customFormat="1" x14ac:dyDescent="0.25">
      <c r="A682" s="437"/>
      <c r="B682" s="437"/>
      <c r="C682" s="437" t="s">
        <v>689</v>
      </c>
      <c r="D682" s="437"/>
      <c r="E682" s="437"/>
      <c r="F682" s="437"/>
      <c r="G682" s="437"/>
      <c r="H682" s="469" t="str">
        <f>IF(C682="","",VLOOKUP(C682,Kování!$A$1:$D105,2,FALSE))</f>
        <v>Panikové kování</v>
      </c>
      <c r="I682" s="469"/>
      <c r="J682" s="469"/>
      <c r="K682" s="469"/>
      <c r="L682" s="469"/>
      <c r="M682" s="469"/>
      <c r="N682" s="469"/>
      <c r="O682" s="469"/>
      <c r="P682" s="469"/>
      <c r="Q682" s="469"/>
      <c r="R682" s="469"/>
      <c r="S682" s="469"/>
      <c r="T682" s="1"/>
      <c r="U682" s="1"/>
      <c r="V682" s="228"/>
      <c r="W682" s="217"/>
      <c r="X682" s="68"/>
      <c r="Y682" s="68"/>
      <c r="Z682" s="178"/>
      <c r="AA682" s="178"/>
      <c r="AB682" s="178"/>
      <c r="AC682" s="176"/>
      <c r="AD682" s="69"/>
      <c r="AE682" s="176"/>
      <c r="AF682" s="69"/>
      <c r="AG682" s="176"/>
      <c r="AH682" s="69"/>
      <c r="AI682" s="176"/>
      <c r="AJ682" s="69"/>
      <c r="AK682" s="176"/>
      <c r="AL682" s="178"/>
      <c r="AM682" s="67"/>
      <c r="AN682" s="69"/>
      <c r="AO682" s="176"/>
      <c r="AP682" s="178"/>
      <c r="AQ682" s="178"/>
      <c r="AR682" s="176"/>
    </row>
    <row r="683" spans="1:44" s="207" customFormat="1" x14ac:dyDescent="0.25">
      <c r="A683" s="178"/>
      <c r="B683" s="178"/>
      <c r="C683" s="437" t="s">
        <v>691</v>
      </c>
      <c r="D683" s="437"/>
      <c r="E683" s="437"/>
      <c r="F683" s="437"/>
      <c r="G683" s="437"/>
      <c r="H683" s="469" t="str">
        <f>IF(C683="","",VLOOKUP(C683,Kování!$A$1:$D106,2,FALSE))</f>
        <v>jednokřídlových dveří</v>
      </c>
      <c r="I683" s="469"/>
      <c r="J683" s="469"/>
      <c r="K683" s="469"/>
      <c r="L683" s="469"/>
      <c r="M683" s="469"/>
      <c r="N683" s="469"/>
      <c r="O683" s="469"/>
      <c r="P683" s="469"/>
      <c r="Q683" s="469"/>
      <c r="R683" s="469"/>
      <c r="S683" s="469"/>
      <c r="T683" s="437" t="str">
        <f>IF(C683="","",VLOOKUP(C683,Kování!$A$1:$D$12,3,FALSE))</f>
        <v>ks</v>
      </c>
      <c r="U683" s="437"/>
      <c r="V683" s="228">
        <v>0</v>
      </c>
      <c r="W683" s="217">
        <f>IF(C683="","",VLOOKUP(C683,Kování!$A$1:$D$12,4,FALSE))</f>
        <v>7050</v>
      </c>
      <c r="X683" s="1">
        <f t="shared" ref="X683:X689" si="7">V683*W683</f>
        <v>0</v>
      </c>
      <c r="Y683" s="68"/>
      <c r="Z683" s="178"/>
      <c r="AA683" s="178"/>
      <c r="AB683" s="178"/>
      <c r="AC683" s="176"/>
      <c r="AD683" s="69"/>
      <c r="AE683" s="176"/>
      <c r="AF683" s="69"/>
      <c r="AG683" s="176"/>
      <c r="AH683" s="69"/>
      <c r="AI683" s="176"/>
      <c r="AJ683" s="69"/>
      <c r="AK683" s="176"/>
      <c r="AL683" s="178"/>
      <c r="AM683" s="67"/>
      <c r="AN683" s="69"/>
      <c r="AO683" s="176"/>
      <c r="AP683" s="178"/>
      <c r="AQ683" s="178"/>
      <c r="AR683" s="176"/>
    </row>
    <row r="684" spans="1:44" s="207" customFormat="1" x14ac:dyDescent="0.25">
      <c r="A684" s="178"/>
      <c r="B684" s="178"/>
      <c r="C684" s="437" t="s">
        <v>692</v>
      </c>
      <c r="D684" s="437"/>
      <c r="E684" s="437"/>
      <c r="F684" s="437"/>
      <c r="G684" s="437"/>
      <c r="H684" s="469" t="str">
        <f>IF(C684="","",VLOOKUP(C684,Kování!$A$1:$D107,2,FALSE))</f>
        <v>dvoukřídlových dveří</v>
      </c>
      <c r="I684" s="469"/>
      <c r="J684" s="469"/>
      <c r="K684" s="469"/>
      <c r="L684" s="469"/>
      <c r="M684" s="469"/>
      <c r="N684" s="469"/>
      <c r="O684" s="469"/>
      <c r="P684" s="469"/>
      <c r="Q684" s="469"/>
      <c r="R684" s="469"/>
      <c r="S684" s="469"/>
      <c r="T684" s="437" t="str">
        <f>IF(C684="","",VLOOKUP(C684,Kování!$A$1:$D$12,3,FALSE))</f>
        <v>ks</v>
      </c>
      <c r="U684" s="437"/>
      <c r="V684" s="228">
        <v>0</v>
      </c>
      <c r="W684" s="217">
        <f>IF(C684="","",VLOOKUP(C684,Kování!$A$1:$D$12,4,FALSE))</f>
        <v>12000</v>
      </c>
      <c r="X684" s="1">
        <f t="shared" si="7"/>
        <v>0</v>
      </c>
      <c r="Y684" s="68"/>
      <c r="Z684" s="178"/>
      <c r="AA684" s="178"/>
      <c r="AB684" s="178"/>
      <c r="AC684" s="176"/>
      <c r="AD684" s="69"/>
      <c r="AE684" s="176"/>
      <c r="AF684" s="69"/>
      <c r="AG684" s="176"/>
      <c r="AH684" s="69"/>
      <c r="AI684" s="176"/>
      <c r="AJ684" s="69"/>
      <c r="AK684" s="176"/>
      <c r="AL684" s="178"/>
      <c r="AM684" s="67"/>
      <c r="AN684" s="69"/>
      <c r="AO684" s="176"/>
      <c r="AP684" s="178"/>
      <c r="AQ684" s="178"/>
      <c r="AR684" s="176"/>
    </row>
    <row r="685" spans="1:44" s="227" customFormat="1" x14ac:dyDescent="0.25">
      <c r="A685" s="437"/>
      <c r="B685" s="437"/>
      <c r="C685" s="437" t="s">
        <v>695</v>
      </c>
      <c r="D685" s="437"/>
      <c r="E685" s="437"/>
      <c r="F685" s="437"/>
      <c r="G685" s="437"/>
      <c r="H685" s="469" t="str">
        <f>IF(C685="","",VLOOKUP(C685,Kování!$A$1:$D108,2,FALSE))</f>
        <v>FAB vložka</v>
      </c>
      <c r="I685" s="469"/>
      <c r="J685" s="469"/>
      <c r="K685" s="469"/>
      <c r="L685" s="469"/>
      <c r="M685" s="469"/>
      <c r="N685" s="469"/>
      <c r="O685" s="469"/>
      <c r="P685" s="469"/>
      <c r="Q685" s="469"/>
      <c r="R685" s="469"/>
      <c r="S685" s="469"/>
      <c r="T685" s="437" t="str">
        <f>IF(C685="","",VLOOKUP(C685,Kování!$A$1:$D$12,3,FALSE))</f>
        <v>ks</v>
      </c>
      <c r="U685" s="437"/>
      <c r="V685" s="228">
        <v>0</v>
      </c>
      <c r="W685" s="217">
        <f>IF(C685="","",VLOOKUP(C685,Kování!$A$1:$D$12,4,FALSE))</f>
        <v>2000</v>
      </c>
      <c r="X685" s="1">
        <f t="shared" si="7"/>
        <v>0</v>
      </c>
      <c r="Y685" s="68"/>
      <c r="AC685" s="226"/>
      <c r="AD685" s="69"/>
      <c r="AE685" s="226"/>
      <c r="AF685" s="69"/>
      <c r="AG685" s="226"/>
      <c r="AH685" s="69"/>
      <c r="AI685" s="226"/>
      <c r="AJ685" s="69"/>
      <c r="AK685" s="226"/>
      <c r="AM685" s="67"/>
      <c r="AN685" s="69"/>
      <c r="AO685" s="226"/>
      <c r="AR685" s="226"/>
    </row>
    <row r="686" spans="1:44" s="227" customFormat="1" x14ac:dyDescent="0.25">
      <c r="A686" s="437"/>
      <c r="B686" s="437"/>
      <c r="C686" s="437" t="s">
        <v>701</v>
      </c>
      <c r="D686" s="437"/>
      <c r="E686" s="437"/>
      <c r="F686" s="437"/>
      <c r="G686" s="437"/>
      <c r="H686" s="469" t="str">
        <f>IF(C686="","",VLOOKUP(C686,Kování!$A$1:$D109,2,FALSE))</f>
        <v>Elektrozámek</v>
      </c>
      <c r="I686" s="469"/>
      <c r="J686" s="469"/>
      <c r="K686" s="469"/>
      <c r="L686" s="469"/>
      <c r="M686" s="469"/>
      <c r="N686" s="469"/>
      <c r="O686" s="469"/>
      <c r="P686" s="469"/>
      <c r="Q686" s="469"/>
      <c r="R686" s="469"/>
      <c r="S686" s="469"/>
      <c r="T686" s="437" t="str">
        <f>IF(C686="","",VLOOKUP(C686,Kování!$A$1:$D$12,3,FALSE))</f>
        <v>ks</v>
      </c>
      <c r="U686" s="437"/>
      <c r="V686" s="228">
        <v>0</v>
      </c>
      <c r="W686" s="217">
        <f>IF(C686="","",VLOOKUP(C686,Kování!$A$1:$D$12,4,FALSE))</f>
        <v>2600</v>
      </c>
      <c r="X686" s="1">
        <f t="shared" si="7"/>
        <v>0</v>
      </c>
      <c r="Y686" s="68"/>
      <c r="AC686" s="226"/>
      <c r="AD686" s="69"/>
      <c r="AE686" s="226"/>
      <c r="AF686" s="69"/>
      <c r="AG686" s="226"/>
      <c r="AH686" s="69"/>
      <c r="AI686" s="226"/>
      <c r="AJ686" s="69"/>
      <c r="AK686" s="226"/>
      <c r="AM686" s="67"/>
      <c r="AN686" s="69"/>
      <c r="AO686" s="226"/>
      <c r="AR686" s="226"/>
    </row>
    <row r="687" spans="1:44" s="207" customFormat="1" x14ac:dyDescent="0.25">
      <c r="A687" s="437"/>
      <c r="B687" s="437"/>
      <c r="C687" s="437" t="s">
        <v>697</v>
      </c>
      <c r="D687" s="437"/>
      <c r="E687" s="437"/>
      <c r="F687" s="437"/>
      <c r="G687" s="437"/>
      <c r="H687" s="469" t="str">
        <f>IF(C687="","",VLOOKUP(C687,Kování!$A$1:$D110,2,FALSE))</f>
        <v>Koordinátor zavíráni</v>
      </c>
      <c r="I687" s="469"/>
      <c r="J687" s="469"/>
      <c r="K687" s="469"/>
      <c r="L687" s="469"/>
      <c r="M687" s="469"/>
      <c r="N687" s="469"/>
      <c r="O687" s="469"/>
      <c r="P687" s="469"/>
      <c r="Q687" s="469"/>
      <c r="R687" s="469"/>
      <c r="S687" s="469"/>
      <c r="T687" s="437" t="str">
        <f>IF(C687="","",VLOOKUP(C687,Kování!$A$1:$D$12,3,FALSE))</f>
        <v>ks</v>
      </c>
      <c r="U687" s="437"/>
      <c r="V687" s="228">
        <v>0</v>
      </c>
      <c r="W687" s="217">
        <f>IF(C687="","",VLOOKUP(C687,Kování!$A$1:$D$12,4,FALSE))</f>
        <v>2690</v>
      </c>
      <c r="X687" s="1">
        <f t="shared" si="7"/>
        <v>0</v>
      </c>
      <c r="Y687" s="68"/>
      <c r="AC687" s="202"/>
      <c r="AD687" s="69"/>
      <c r="AE687" s="202"/>
      <c r="AF687" s="69"/>
      <c r="AG687" s="202"/>
      <c r="AH687" s="69"/>
      <c r="AI687" s="202"/>
      <c r="AJ687" s="69"/>
      <c r="AK687" s="202"/>
      <c r="AM687" s="67"/>
      <c r="AN687" s="69"/>
      <c r="AO687" s="202"/>
      <c r="AR687" s="202"/>
    </row>
    <row r="688" spans="1:44" s="207" customFormat="1" x14ac:dyDescent="0.25">
      <c r="A688" s="437"/>
      <c r="B688" s="437"/>
      <c r="C688" s="437" t="s">
        <v>699</v>
      </c>
      <c r="D688" s="437"/>
      <c r="E688" s="437"/>
      <c r="F688" s="437"/>
      <c r="G688" s="437"/>
      <c r="H688" s="469" t="str">
        <f>IF(C688="","",VLOOKUP(C688,Kování!$A$1:$D111,2,FALSE))</f>
        <v>Bezpečnostní kování</v>
      </c>
      <c r="I688" s="469"/>
      <c r="J688" s="469"/>
      <c r="K688" s="469"/>
      <c r="L688" s="469"/>
      <c r="M688" s="469"/>
      <c r="N688" s="469"/>
      <c r="O688" s="469"/>
      <c r="P688" s="469"/>
      <c r="Q688" s="469"/>
      <c r="R688" s="469"/>
      <c r="S688" s="469"/>
      <c r="T688" s="437" t="str">
        <f>IF(C688="","",VLOOKUP(C688,Kování!$A$1:$D$12,3,FALSE))</f>
        <v>ks</v>
      </c>
      <c r="U688" s="437"/>
      <c r="V688" s="228">
        <v>0</v>
      </c>
      <c r="W688" s="217">
        <f>IF(C688="","",VLOOKUP(C688,Kování!$A$1:$D$12,4,FALSE))</f>
        <v>1200</v>
      </c>
      <c r="X688" s="1">
        <f t="shared" si="7"/>
        <v>0</v>
      </c>
      <c r="Y688" s="68"/>
      <c r="AC688" s="202"/>
      <c r="AD688" s="69"/>
      <c r="AE688" s="202"/>
      <c r="AF688" s="69"/>
      <c r="AG688" s="202"/>
      <c r="AH688" s="69"/>
      <c r="AI688" s="202"/>
      <c r="AJ688" s="69"/>
      <c r="AK688" s="202"/>
      <c r="AM688" s="67"/>
      <c r="AN688" s="69"/>
      <c r="AO688" s="202"/>
      <c r="AR688" s="202"/>
    </row>
    <row r="689" spans="1:44" s="207" customFormat="1" x14ac:dyDescent="0.25">
      <c r="A689" s="437"/>
      <c r="B689" s="437"/>
      <c r="C689" s="437" t="s">
        <v>703</v>
      </c>
      <c r="D689" s="437"/>
      <c r="E689" s="437"/>
      <c r="F689" s="437"/>
      <c r="G689" s="437"/>
      <c r="H689" s="469" t="str">
        <f>IF(C689="","",VLOOKUP(C689,Kování!$A$1:$D112,2,FALSE))</f>
        <v>Aut.otevření+uzavření</v>
      </c>
      <c r="I689" s="469"/>
      <c r="J689" s="469"/>
      <c r="K689" s="469"/>
      <c r="L689" s="469"/>
      <c r="M689" s="469"/>
      <c r="N689" s="469"/>
      <c r="O689" s="469"/>
      <c r="P689" s="469"/>
      <c r="Q689" s="469"/>
      <c r="R689" s="469"/>
      <c r="S689" s="469"/>
      <c r="T689" s="437" t="str">
        <f>IF(C689="","",VLOOKUP(C689,Kování!$A$1:$D$12,3,FALSE))</f>
        <v>ks</v>
      </c>
      <c r="U689" s="437"/>
      <c r="V689" s="228">
        <v>0</v>
      </c>
      <c r="W689" s="217">
        <f>IF(C689="","",VLOOKUP(C689,Kování!$A$1:$D$12,4,FALSE))</f>
        <v>6500</v>
      </c>
      <c r="X689" s="1">
        <f t="shared" si="7"/>
        <v>0</v>
      </c>
      <c r="Y689" s="68"/>
      <c r="AC689" s="202"/>
      <c r="AD689" s="69"/>
      <c r="AE689" s="202"/>
      <c r="AF689" s="69"/>
      <c r="AG689" s="202"/>
      <c r="AH689" s="69"/>
      <c r="AI689" s="202"/>
      <c r="AJ689" s="69"/>
      <c r="AK689" s="202"/>
      <c r="AM689" s="67"/>
      <c r="AN689" s="69"/>
      <c r="AO689" s="202"/>
      <c r="AR689" s="202"/>
    </row>
    <row r="690" spans="1:44" x14ac:dyDescent="0.25">
      <c r="A690" s="231"/>
      <c r="B690" s="231"/>
      <c r="C690" s="231"/>
      <c r="D690" s="231"/>
      <c r="E690" s="231"/>
      <c r="F690" s="231"/>
      <c r="G690" s="231"/>
      <c r="H690" s="231"/>
      <c r="I690" s="231"/>
      <c r="J690" s="231"/>
      <c r="K690" s="231"/>
      <c r="L690" s="231"/>
      <c r="M690" s="231"/>
      <c r="N690" s="231"/>
      <c r="O690" s="231"/>
      <c r="P690" s="231"/>
      <c r="Q690" s="231"/>
      <c r="R690" s="231"/>
      <c r="S690" s="231"/>
      <c r="T690" s="231"/>
      <c r="U690" s="231"/>
      <c r="V690" s="231"/>
      <c r="W690" s="231"/>
      <c r="X690" s="231"/>
      <c r="Y690" s="231"/>
      <c r="Z690" s="231"/>
      <c r="AA690" s="231"/>
    </row>
    <row r="692" spans="1:44" s="234" customFormat="1" x14ac:dyDescent="0.25">
      <c r="A692" s="233"/>
      <c r="B692" s="233"/>
      <c r="C692" s="477"/>
      <c r="D692" s="477"/>
      <c r="E692" s="477"/>
      <c r="F692" s="477"/>
      <c r="G692" s="477"/>
      <c r="H692" s="477"/>
      <c r="I692" s="477"/>
      <c r="J692" s="477"/>
      <c r="K692" s="477"/>
      <c r="L692" s="477"/>
      <c r="M692" s="477"/>
      <c r="N692" s="477"/>
      <c r="O692" s="477"/>
      <c r="P692" s="477"/>
      <c r="Q692" s="477"/>
      <c r="R692" s="477"/>
      <c r="S692" s="477"/>
      <c r="T692" s="437"/>
      <c r="U692" s="437"/>
      <c r="V692" s="41"/>
      <c r="W692" s="217"/>
      <c r="X692" s="1"/>
      <c r="Y692" s="68"/>
      <c r="AC692" s="230"/>
      <c r="AD692" s="69"/>
      <c r="AE692" s="230"/>
      <c r="AF692" s="69"/>
      <c r="AG692" s="230"/>
      <c r="AH692" s="69"/>
      <c r="AI692" s="230"/>
      <c r="AJ692" s="69"/>
      <c r="AK692" s="230"/>
      <c r="AM692" s="67"/>
      <c r="AN692" s="69"/>
      <c r="AO692" s="230"/>
      <c r="AR692" s="230"/>
    </row>
  </sheetData>
  <mergeCells count="1399">
    <mergeCell ref="H647:S647"/>
    <mergeCell ref="T647:U647"/>
    <mergeCell ref="A644:A646"/>
    <mergeCell ref="B644:B646"/>
    <mergeCell ref="C644:G644"/>
    <mergeCell ref="H644:S644"/>
    <mergeCell ref="T644:T646"/>
    <mergeCell ref="U644:U646"/>
    <mergeCell ref="V644:V646"/>
    <mergeCell ref="W644:W645"/>
    <mergeCell ref="X644:Y644"/>
    <mergeCell ref="Z644:AA645"/>
    <mergeCell ref="C645:G645"/>
    <mergeCell ref="H645:S645"/>
    <mergeCell ref="X645:Y645"/>
    <mergeCell ref="AB645:AK645"/>
    <mergeCell ref="AQ645:AR645"/>
    <mergeCell ref="C646:G646"/>
    <mergeCell ref="H646:S646"/>
    <mergeCell ref="AB646:AC646"/>
    <mergeCell ref="AD646:AE646"/>
    <mergeCell ref="AF646:AG646"/>
    <mergeCell ref="AH646:AI646"/>
    <mergeCell ref="AJ646:AK646"/>
    <mergeCell ref="AL646:AM646"/>
    <mergeCell ref="AN646:AO646"/>
    <mergeCell ref="AC623:AD623"/>
    <mergeCell ref="AC624:AD624"/>
    <mergeCell ref="T627:U627"/>
    <mergeCell ref="T621:U621"/>
    <mergeCell ref="T629:U629"/>
    <mergeCell ref="A639:T639"/>
    <mergeCell ref="A640:G640"/>
    <mergeCell ref="H640:X640"/>
    <mergeCell ref="Z640:AA640"/>
    <mergeCell ref="A641:G641"/>
    <mergeCell ref="H641:X641"/>
    <mergeCell ref="Z641:AA641"/>
    <mergeCell ref="A642:G642"/>
    <mergeCell ref="H642:X642"/>
    <mergeCell ref="Z642:AA642"/>
    <mergeCell ref="A643:G643"/>
    <mergeCell ref="H643:X643"/>
    <mergeCell ref="Z643:AA643"/>
    <mergeCell ref="C613:G613"/>
    <mergeCell ref="H613:V613"/>
    <mergeCell ref="H615:S615"/>
    <mergeCell ref="T615:U615"/>
    <mergeCell ref="H616:S616"/>
    <mergeCell ref="H637:P637"/>
    <mergeCell ref="A618:B618"/>
    <mergeCell ref="H618:S618"/>
    <mergeCell ref="H619:S619"/>
    <mergeCell ref="T619:U619"/>
    <mergeCell ref="A621:B621"/>
    <mergeCell ref="H621:S621"/>
    <mergeCell ref="H603:U603"/>
    <mergeCell ref="H604:U604"/>
    <mergeCell ref="H605:U605"/>
    <mergeCell ref="H606:U606"/>
    <mergeCell ref="H607:U607"/>
    <mergeCell ref="H608:U608"/>
    <mergeCell ref="H609:U609"/>
    <mergeCell ref="C611:G611"/>
    <mergeCell ref="H611:U611"/>
    <mergeCell ref="A623:B623"/>
    <mergeCell ref="C623:G623"/>
    <mergeCell ref="H623:S623"/>
    <mergeCell ref="H624:S624"/>
    <mergeCell ref="A629:B629"/>
    <mergeCell ref="H629:S629"/>
    <mergeCell ref="H625:S625"/>
    <mergeCell ref="H598:S598"/>
    <mergeCell ref="T598:U598"/>
    <mergeCell ref="A600:B600"/>
    <mergeCell ref="C600:G600"/>
    <mergeCell ref="H600:U600"/>
    <mergeCell ref="C601:G601"/>
    <mergeCell ref="H601:U601"/>
    <mergeCell ref="C602:G602"/>
    <mergeCell ref="H602:U602"/>
    <mergeCell ref="AB596:AK596"/>
    <mergeCell ref="AQ596:AR596"/>
    <mergeCell ref="C597:G597"/>
    <mergeCell ref="H597:S597"/>
    <mergeCell ref="AB597:AC597"/>
    <mergeCell ref="AD597:AE597"/>
    <mergeCell ref="AF597:AG597"/>
    <mergeCell ref="AH597:AI597"/>
    <mergeCell ref="AJ597:AK597"/>
    <mergeCell ref="AL597:AM597"/>
    <mergeCell ref="AN597:AO597"/>
    <mergeCell ref="A593:G593"/>
    <mergeCell ref="H593:X593"/>
    <mergeCell ref="Z593:AA593"/>
    <mergeCell ref="A594:G594"/>
    <mergeCell ref="H594:X594"/>
    <mergeCell ref="Z594:AA594"/>
    <mergeCell ref="A595:A597"/>
    <mergeCell ref="B595:B597"/>
    <mergeCell ref="C595:G595"/>
    <mergeCell ref="H595:S595"/>
    <mergeCell ref="T595:T597"/>
    <mergeCell ref="U595:U597"/>
    <mergeCell ref="V595:V597"/>
    <mergeCell ref="W595:W596"/>
    <mergeCell ref="X595:Y595"/>
    <mergeCell ref="Z595:AA596"/>
    <mergeCell ref="C596:G596"/>
    <mergeCell ref="H596:S596"/>
    <mergeCell ref="X596:Y596"/>
    <mergeCell ref="H580:S580"/>
    <mergeCell ref="H588:P588"/>
    <mergeCell ref="A590:T590"/>
    <mergeCell ref="A591:G591"/>
    <mergeCell ref="H591:X591"/>
    <mergeCell ref="Z591:AA591"/>
    <mergeCell ref="A592:G592"/>
    <mergeCell ref="H592:X592"/>
    <mergeCell ref="Z592:AA592"/>
    <mergeCell ref="C574:G574"/>
    <mergeCell ref="H574:S574"/>
    <mergeCell ref="C575:G575"/>
    <mergeCell ref="H575:S575"/>
    <mergeCell ref="A577:B577"/>
    <mergeCell ref="C577:G577"/>
    <mergeCell ref="H577:S577"/>
    <mergeCell ref="T577:U577"/>
    <mergeCell ref="A579:B579"/>
    <mergeCell ref="C579:G579"/>
    <mergeCell ref="H579:S579"/>
    <mergeCell ref="T579:U579"/>
    <mergeCell ref="H568:S568"/>
    <mergeCell ref="T568:U568"/>
    <mergeCell ref="A570:B570"/>
    <mergeCell ref="C570:G570"/>
    <mergeCell ref="H570:S570"/>
    <mergeCell ref="C571:G571"/>
    <mergeCell ref="H571:S571"/>
    <mergeCell ref="T571:U571"/>
    <mergeCell ref="A573:B573"/>
    <mergeCell ref="C573:G573"/>
    <mergeCell ref="H573:S573"/>
    <mergeCell ref="T573:U573"/>
    <mergeCell ref="A562:B562"/>
    <mergeCell ref="H562:S562"/>
    <mergeCell ref="H563:S563"/>
    <mergeCell ref="T563:U563"/>
    <mergeCell ref="A565:B565"/>
    <mergeCell ref="A567:B567"/>
    <mergeCell ref="H567:S567"/>
    <mergeCell ref="A555:B555"/>
    <mergeCell ref="H555:S555"/>
    <mergeCell ref="H556:S556"/>
    <mergeCell ref="T556:U556"/>
    <mergeCell ref="H557:S557"/>
    <mergeCell ref="H558:S558"/>
    <mergeCell ref="A560:B560"/>
    <mergeCell ref="C560:G560"/>
    <mergeCell ref="H560:S560"/>
    <mergeCell ref="T560:U560"/>
    <mergeCell ref="H549:S549"/>
    <mergeCell ref="T549:U549"/>
    <mergeCell ref="A551:B551"/>
    <mergeCell ref="C551:G551"/>
    <mergeCell ref="H551:S551"/>
    <mergeCell ref="T551:U551"/>
    <mergeCell ref="A553:B553"/>
    <mergeCell ref="C553:G553"/>
    <mergeCell ref="H553:S553"/>
    <mergeCell ref="T553:U553"/>
    <mergeCell ref="AB547:AK547"/>
    <mergeCell ref="AQ547:AR547"/>
    <mergeCell ref="C548:G548"/>
    <mergeCell ref="H548:S548"/>
    <mergeCell ref="AB548:AC548"/>
    <mergeCell ref="AD548:AE548"/>
    <mergeCell ref="AF548:AG548"/>
    <mergeCell ref="AH548:AI548"/>
    <mergeCell ref="AJ548:AK548"/>
    <mergeCell ref="AL548:AM548"/>
    <mergeCell ref="AN548:AO548"/>
    <mergeCell ref="A545:G545"/>
    <mergeCell ref="H545:X545"/>
    <mergeCell ref="Z545:AA545"/>
    <mergeCell ref="A546:A548"/>
    <mergeCell ref="B546:B548"/>
    <mergeCell ref="C546:G546"/>
    <mergeCell ref="H546:S546"/>
    <mergeCell ref="T546:T548"/>
    <mergeCell ref="U546:U548"/>
    <mergeCell ref="V546:V548"/>
    <mergeCell ref="W546:W547"/>
    <mergeCell ref="X546:Y546"/>
    <mergeCell ref="Z546:AA547"/>
    <mergeCell ref="C547:G547"/>
    <mergeCell ref="H547:S547"/>
    <mergeCell ref="X547:Y547"/>
    <mergeCell ref="H539:P539"/>
    <mergeCell ref="A541:T541"/>
    <mergeCell ref="A542:G542"/>
    <mergeCell ref="H542:X542"/>
    <mergeCell ref="Z542:AA542"/>
    <mergeCell ref="A543:G543"/>
    <mergeCell ref="H543:X543"/>
    <mergeCell ref="Z543:AA543"/>
    <mergeCell ref="A544:G544"/>
    <mergeCell ref="H544:X544"/>
    <mergeCell ref="Z544:AA544"/>
    <mergeCell ref="H531:S531"/>
    <mergeCell ref="A533:B533"/>
    <mergeCell ref="C533:G533"/>
    <mergeCell ref="H533:S533"/>
    <mergeCell ref="H534:S534"/>
    <mergeCell ref="T534:U534"/>
    <mergeCell ref="A536:B536"/>
    <mergeCell ref="C536:G536"/>
    <mergeCell ref="H536:S536"/>
    <mergeCell ref="T536:U536"/>
    <mergeCell ref="H524:S524"/>
    <mergeCell ref="H525:S525"/>
    <mergeCell ref="H526:S526"/>
    <mergeCell ref="C528:G528"/>
    <mergeCell ref="H528:S528"/>
    <mergeCell ref="A530:B530"/>
    <mergeCell ref="C530:G530"/>
    <mergeCell ref="H530:S530"/>
    <mergeCell ref="T530:U530"/>
    <mergeCell ref="B518:G518"/>
    <mergeCell ref="H518:U518"/>
    <mergeCell ref="H519:S519"/>
    <mergeCell ref="C520:G520"/>
    <mergeCell ref="H520:S520"/>
    <mergeCell ref="C521:G521"/>
    <mergeCell ref="H521:U521"/>
    <mergeCell ref="C523:G523"/>
    <mergeCell ref="H523:S523"/>
    <mergeCell ref="C512:G512"/>
    <mergeCell ref="H512:U512"/>
    <mergeCell ref="C513:G513"/>
    <mergeCell ref="H513:U513"/>
    <mergeCell ref="H514:U514"/>
    <mergeCell ref="H515:S515"/>
    <mergeCell ref="T515:U515"/>
    <mergeCell ref="C517:G517"/>
    <mergeCell ref="H517:U517"/>
    <mergeCell ref="A507:B507"/>
    <mergeCell ref="C507:G507"/>
    <mergeCell ref="H507:S507"/>
    <mergeCell ref="T507:U507"/>
    <mergeCell ref="A509:B509"/>
    <mergeCell ref="C509:G509"/>
    <mergeCell ref="H509:S509"/>
    <mergeCell ref="T509:U509"/>
    <mergeCell ref="A511:B511"/>
    <mergeCell ref="C511:G511"/>
    <mergeCell ref="H511:U511"/>
    <mergeCell ref="H500:S500"/>
    <mergeCell ref="T500:U500"/>
    <mergeCell ref="A502:B502"/>
    <mergeCell ref="C502:G502"/>
    <mergeCell ref="H502:S502"/>
    <mergeCell ref="T502:U502"/>
    <mergeCell ref="H503:S503"/>
    <mergeCell ref="A505:B505"/>
    <mergeCell ref="C505:G505"/>
    <mergeCell ref="H505:S505"/>
    <mergeCell ref="T505:U505"/>
    <mergeCell ref="Z497:AA498"/>
    <mergeCell ref="C498:G498"/>
    <mergeCell ref="H498:S498"/>
    <mergeCell ref="X498:Y498"/>
    <mergeCell ref="AB498:AK498"/>
    <mergeCell ref="AQ498:AR498"/>
    <mergeCell ref="C499:G499"/>
    <mergeCell ref="H499:S499"/>
    <mergeCell ref="AB499:AC499"/>
    <mergeCell ref="AD499:AE499"/>
    <mergeCell ref="AF499:AG499"/>
    <mergeCell ref="AH499:AI499"/>
    <mergeCell ref="AJ499:AK499"/>
    <mergeCell ref="AL499:AM499"/>
    <mergeCell ref="AN499:AO499"/>
    <mergeCell ref="A497:A499"/>
    <mergeCell ref="B497:B499"/>
    <mergeCell ref="C497:G497"/>
    <mergeCell ref="H497:S497"/>
    <mergeCell ref="T497:T499"/>
    <mergeCell ref="U497:U499"/>
    <mergeCell ref="V497:V499"/>
    <mergeCell ref="W497:W498"/>
    <mergeCell ref="X497:Y497"/>
    <mergeCell ref="Z493:AA493"/>
    <mergeCell ref="A494:G494"/>
    <mergeCell ref="H494:X494"/>
    <mergeCell ref="Z494:AA494"/>
    <mergeCell ref="A495:G495"/>
    <mergeCell ref="H495:X495"/>
    <mergeCell ref="Z495:AA495"/>
    <mergeCell ref="A496:G496"/>
    <mergeCell ref="H496:X496"/>
    <mergeCell ref="Z496:AA496"/>
    <mergeCell ref="A486:B486"/>
    <mergeCell ref="C486:G486"/>
    <mergeCell ref="H486:S486"/>
    <mergeCell ref="T486:U486"/>
    <mergeCell ref="H487:S487"/>
    <mergeCell ref="H490:P490"/>
    <mergeCell ref="A492:T492"/>
    <mergeCell ref="A493:G493"/>
    <mergeCell ref="H493:X493"/>
    <mergeCell ref="C480:G480"/>
    <mergeCell ref="H480:S480"/>
    <mergeCell ref="A482:B482"/>
    <mergeCell ref="C482:G482"/>
    <mergeCell ref="H482:S482"/>
    <mergeCell ref="T482:U482"/>
    <mergeCell ref="A484:B484"/>
    <mergeCell ref="C484:G484"/>
    <mergeCell ref="H484:S484"/>
    <mergeCell ref="T484:U484"/>
    <mergeCell ref="C476:G476"/>
    <mergeCell ref="H476:S476"/>
    <mergeCell ref="T476:U476"/>
    <mergeCell ref="A478:B478"/>
    <mergeCell ref="C478:G478"/>
    <mergeCell ref="H478:S478"/>
    <mergeCell ref="T478:U478"/>
    <mergeCell ref="C479:G479"/>
    <mergeCell ref="H479:S479"/>
    <mergeCell ref="H470:S470"/>
    <mergeCell ref="T470:U470"/>
    <mergeCell ref="A472:B472"/>
    <mergeCell ref="C472:G472"/>
    <mergeCell ref="H472:S472"/>
    <mergeCell ref="T472:U472"/>
    <mergeCell ref="H473:S473"/>
    <mergeCell ref="A475:B475"/>
    <mergeCell ref="C475:G475"/>
    <mergeCell ref="H475:S475"/>
    <mergeCell ref="H463:S463"/>
    <mergeCell ref="H464:S464"/>
    <mergeCell ref="H465:S465"/>
    <mergeCell ref="H466:S466"/>
    <mergeCell ref="H467:S467"/>
    <mergeCell ref="T467:U467"/>
    <mergeCell ref="A469:B469"/>
    <mergeCell ref="C469:G469"/>
    <mergeCell ref="H469:S469"/>
    <mergeCell ref="A458:B458"/>
    <mergeCell ref="C458:G458"/>
    <mergeCell ref="H458:S458"/>
    <mergeCell ref="T458:U458"/>
    <mergeCell ref="A460:B460"/>
    <mergeCell ref="C460:G460"/>
    <mergeCell ref="H460:S460"/>
    <mergeCell ref="T460:U460"/>
    <mergeCell ref="A462:B462"/>
    <mergeCell ref="C462:G462"/>
    <mergeCell ref="H462:S462"/>
    <mergeCell ref="H451:S451"/>
    <mergeCell ref="T451:U451"/>
    <mergeCell ref="A453:B453"/>
    <mergeCell ref="C453:G453"/>
    <mergeCell ref="H453:S453"/>
    <mergeCell ref="T453:U453"/>
    <mergeCell ref="H454:S454"/>
    <mergeCell ref="A456:B456"/>
    <mergeCell ref="C456:G456"/>
    <mergeCell ref="H456:S456"/>
    <mergeCell ref="T456:U456"/>
    <mergeCell ref="Z448:AA449"/>
    <mergeCell ref="C449:G449"/>
    <mergeCell ref="H449:S449"/>
    <mergeCell ref="X449:Y449"/>
    <mergeCell ref="AB449:AK449"/>
    <mergeCell ref="AQ449:AR449"/>
    <mergeCell ref="C450:G450"/>
    <mergeCell ref="H450:S450"/>
    <mergeCell ref="AB450:AC450"/>
    <mergeCell ref="AD450:AE450"/>
    <mergeCell ref="AF450:AG450"/>
    <mergeCell ref="AH450:AI450"/>
    <mergeCell ref="AJ450:AK450"/>
    <mergeCell ref="AL450:AM450"/>
    <mergeCell ref="AN450:AO450"/>
    <mergeCell ref="A448:A450"/>
    <mergeCell ref="B448:B450"/>
    <mergeCell ref="C448:G448"/>
    <mergeCell ref="H448:S448"/>
    <mergeCell ref="T448:T450"/>
    <mergeCell ref="U448:U450"/>
    <mergeCell ref="V448:V450"/>
    <mergeCell ref="W448:W449"/>
    <mergeCell ref="X448:Y448"/>
    <mergeCell ref="Z444:AA444"/>
    <mergeCell ref="A445:G445"/>
    <mergeCell ref="H445:X445"/>
    <mergeCell ref="Z445:AA445"/>
    <mergeCell ref="A446:G446"/>
    <mergeCell ref="H446:X446"/>
    <mergeCell ref="Z446:AA446"/>
    <mergeCell ref="A447:G447"/>
    <mergeCell ref="H447:X447"/>
    <mergeCell ref="Z447:AA447"/>
    <mergeCell ref="A437:B437"/>
    <mergeCell ref="C437:G437"/>
    <mergeCell ref="H437:S437"/>
    <mergeCell ref="T437:U437"/>
    <mergeCell ref="H438:S438"/>
    <mergeCell ref="H441:P441"/>
    <mergeCell ref="A443:T443"/>
    <mergeCell ref="A444:G444"/>
    <mergeCell ref="H444:X444"/>
    <mergeCell ref="C431:G431"/>
    <mergeCell ref="H431:S431"/>
    <mergeCell ref="A433:B433"/>
    <mergeCell ref="C433:G433"/>
    <mergeCell ref="H433:S433"/>
    <mergeCell ref="T433:U433"/>
    <mergeCell ref="A435:B435"/>
    <mergeCell ref="C435:G435"/>
    <mergeCell ref="H435:S435"/>
    <mergeCell ref="T435:U435"/>
    <mergeCell ref="C427:G427"/>
    <mergeCell ref="H427:S427"/>
    <mergeCell ref="T427:U427"/>
    <mergeCell ref="A429:B429"/>
    <mergeCell ref="C429:G429"/>
    <mergeCell ref="H429:S429"/>
    <mergeCell ref="T429:U429"/>
    <mergeCell ref="C430:G430"/>
    <mergeCell ref="H430:S430"/>
    <mergeCell ref="H421:S421"/>
    <mergeCell ref="T421:U421"/>
    <mergeCell ref="A423:B423"/>
    <mergeCell ref="C423:G423"/>
    <mergeCell ref="H423:S423"/>
    <mergeCell ref="T423:U423"/>
    <mergeCell ref="H424:S424"/>
    <mergeCell ref="A426:B426"/>
    <mergeCell ref="C426:G426"/>
    <mergeCell ref="H426:S426"/>
    <mergeCell ref="H414:S414"/>
    <mergeCell ref="H415:S415"/>
    <mergeCell ref="H416:S416"/>
    <mergeCell ref="H417:S417"/>
    <mergeCell ref="H418:S418"/>
    <mergeCell ref="T418:U418"/>
    <mergeCell ref="A420:B420"/>
    <mergeCell ref="C420:G420"/>
    <mergeCell ref="H420:S420"/>
    <mergeCell ref="A409:B409"/>
    <mergeCell ref="C409:G409"/>
    <mergeCell ref="H409:S409"/>
    <mergeCell ref="T409:U409"/>
    <mergeCell ref="A411:B411"/>
    <mergeCell ref="C411:G411"/>
    <mergeCell ref="H411:S411"/>
    <mergeCell ref="T411:U411"/>
    <mergeCell ref="A413:B413"/>
    <mergeCell ref="C413:G413"/>
    <mergeCell ref="H413:S413"/>
    <mergeCell ref="H402:S402"/>
    <mergeCell ref="T402:U402"/>
    <mergeCell ref="A404:B404"/>
    <mergeCell ref="C404:G404"/>
    <mergeCell ref="H404:S404"/>
    <mergeCell ref="T404:U404"/>
    <mergeCell ref="H405:S405"/>
    <mergeCell ref="A407:B407"/>
    <mergeCell ref="C407:G407"/>
    <mergeCell ref="H407:S407"/>
    <mergeCell ref="T407:U407"/>
    <mergeCell ref="Z399:AA400"/>
    <mergeCell ref="C400:G400"/>
    <mergeCell ref="H400:S400"/>
    <mergeCell ref="X400:Y400"/>
    <mergeCell ref="AB400:AK400"/>
    <mergeCell ref="AQ400:AR400"/>
    <mergeCell ref="C401:G401"/>
    <mergeCell ref="H401:S401"/>
    <mergeCell ref="AB401:AC401"/>
    <mergeCell ref="AD401:AE401"/>
    <mergeCell ref="AF401:AG401"/>
    <mergeCell ref="AH401:AI401"/>
    <mergeCell ref="AJ401:AK401"/>
    <mergeCell ref="AL401:AM401"/>
    <mergeCell ref="AN401:AO401"/>
    <mergeCell ref="A399:A401"/>
    <mergeCell ref="B399:B401"/>
    <mergeCell ref="C399:G399"/>
    <mergeCell ref="H399:S399"/>
    <mergeCell ref="T399:T401"/>
    <mergeCell ref="U399:U401"/>
    <mergeCell ref="V399:V401"/>
    <mergeCell ref="W399:W400"/>
    <mergeCell ref="X399:Y399"/>
    <mergeCell ref="Z395:AA395"/>
    <mergeCell ref="A396:G396"/>
    <mergeCell ref="H396:X396"/>
    <mergeCell ref="Z396:AA396"/>
    <mergeCell ref="A397:G397"/>
    <mergeCell ref="H397:X397"/>
    <mergeCell ref="Z397:AA397"/>
    <mergeCell ref="A398:G398"/>
    <mergeCell ref="H398:X398"/>
    <mergeCell ref="Z398:AA398"/>
    <mergeCell ref="A388:B388"/>
    <mergeCell ref="C388:G388"/>
    <mergeCell ref="H388:S388"/>
    <mergeCell ref="T388:U388"/>
    <mergeCell ref="H389:S389"/>
    <mergeCell ref="H392:P392"/>
    <mergeCell ref="A394:T394"/>
    <mergeCell ref="A395:G395"/>
    <mergeCell ref="H395:X395"/>
    <mergeCell ref="C382:G382"/>
    <mergeCell ref="H382:S382"/>
    <mergeCell ref="A384:B384"/>
    <mergeCell ref="C384:G384"/>
    <mergeCell ref="H384:S384"/>
    <mergeCell ref="T384:U384"/>
    <mergeCell ref="A386:B386"/>
    <mergeCell ref="C386:G386"/>
    <mergeCell ref="H386:S386"/>
    <mergeCell ref="T386:U386"/>
    <mergeCell ref="C378:G378"/>
    <mergeCell ref="H378:S378"/>
    <mergeCell ref="T378:U378"/>
    <mergeCell ref="A380:B380"/>
    <mergeCell ref="C380:G380"/>
    <mergeCell ref="H380:S380"/>
    <mergeCell ref="T380:U380"/>
    <mergeCell ref="C381:G381"/>
    <mergeCell ref="H381:S381"/>
    <mergeCell ref="H372:S372"/>
    <mergeCell ref="T372:U372"/>
    <mergeCell ref="A374:B374"/>
    <mergeCell ref="C374:G374"/>
    <mergeCell ref="H374:S374"/>
    <mergeCell ref="T374:U374"/>
    <mergeCell ref="H375:S375"/>
    <mergeCell ref="A377:B377"/>
    <mergeCell ref="C377:G377"/>
    <mergeCell ref="H377:S377"/>
    <mergeCell ref="H365:S365"/>
    <mergeCell ref="H366:S366"/>
    <mergeCell ref="H367:S367"/>
    <mergeCell ref="H368:S368"/>
    <mergeCell ref="H369:S369"/>
    <mergeCell ref="T369:U369"/>
    <mergeCell ref="A371:B371"/>
    <mergeCell ref="C371:G371"/>
    <mergeCell ref="H371:S371"/>
    <mergeCell ref="A360:B360"/>
    <mergeCell ref="C360:G360"/>
    <mergeCell ref="H360:S360"/>
    <mergeCell ref="T360:U360"/>
    <mergeCell ref="A362:B362"/>
    <mergeCell ref="C362:G362"/>
    <mergeCell ref="H362:S362"/>
    <mergeCell ref="T362:U362"/>
    <mergeCell ref="A364:B364"/>
    <mergeCell ref="C364:G364"/>
    <mergeCell ref="H364:S364"/>
    <mergeCell ref="H353:S353"/>
    <mergeCell ref="T353:U353"/>
    <mergeCell ref="A355:B355"/>
    <mergeCell ref="C355:G355"/>
    <mergeCell ref="H355:S355"/>
    <mergeCell ref="T355:U355"/>
    <mergeCell ref="H356:S356"/>
    <mergeCell ref="A358:B358"/>
    <mergeCell ref="C358:G358"/>
    <mergeCell ref="H358:S358"/>
    <mergeCell ref="T358:U358"/>
    <mergeCell ref="Z350:AA351"/>
    <mergeCell ref="C351:G351"/>
    <mergeCell ref="H351:S351"/>
    <mergeCell ref="X351:Y351"/>
    <mergeCell ref="AB351:AK351"/>
    <mergeCell ref="AQ351:AR351"/>
    <mergeCell ref="C352:G352"/>
    <mergeCell ref="H352:S352"/>
    <mergeCell ref="AB352:AC352"/>
    <mergeCell ref="AD352:AE352"/>
    <mergeCell ref="AF352:AG352"/>
    <mergeCell ref="AH352:AI352"/>
    <mergeCell ref="AJ352:AK352"/>
    <mergeCell ref="AL352:AM352"/>
    <mergeCell ref="AN352:AO352"/>
    <mergeCell ref="A350:A352"/>
    <mergeCell ref="B350:B352"/>
    <mergeCell ref="C350:G350"/>
    <mergeCell ref="H350:S350"/>
    <mergeCell ref="T350:T352"/>
    <mergeCell ref="U350:U352"/>
    <mergeCell ref="V350:V352"/>
    <mergeCell ref="W350:W351"/>
    <mergeCell ref="X350:Y350"/>
    <mergeCell ref="Z346:AA346"/>
    <mergeCell ref="A347:G347"/>
    <mergeCell ref="H347:X347"/>
    <mergeCell ref="Z347:AA347"/>
    <mergeCell ref="A348:G348"/>
    <mergeCell ref="H348:X348"/>
    <mergeCell ref="Z348:AA348"/>
    <mergeCell ref="A349:G349"/>
    <mergeCell ref="H349:X349"/>
    <mergeCell ref="Z349:AA349"/>
    <mergeCell ref="A339:B339"/>
    <mergeCell ref="C339:G339"/>
    <mergeCell ref="H339:S339"/>
    <mergeCell ref="T339:U339"/>
    <mergeCell ref="H340:S340"/>
    <mergeCell ref="H343:P343"/>
    <mergeCell ref="A345:T345"/>
    <mergeCell ref="A346:G346"/>
    <mergeCell ref="H346:X346"/>
    <mergeCell ref="C333:G333"/>
    <mergeCell ref="H333:S333"/>
    <mergeCell ref="A335:B335"/>
    <mergeCell ref="C335:G335"/>
    <mergeCell ref="H335:S335"/>
    <mergeCell ref="T335:U335"/>
    <mergeCell ref="A337:B337"/>
    <mergeCell ref="C337:G337"/>
    <mergeCell ref="H337:S337"/>
    <mergeCell ref="T337:U337"/>
    <mergeCell ref="C329:G329"/>
    <mergeCell ref="H329:S329"/>
    <mergeCell ref="T329:U329"/>
    <mergeCell ref="A331:B331"/>
    <mergeCell ref="C331:G331"/>
    <mergeCell ref="H331:S331"/>
    <mergeCell ref="T331:U331"/>
    <mergeCell ref="C332:G332"/>
    <mergeCell ref="H332:S332"/>
    <mergeCell ref="H323:S323"/>
    <mergeCell ref="T323:U323"/>
    <mergeCell ref="A325:B325"/>
    <mergeCell ref="C325:G325"/>
    <mergeCell ref="H325:S325"/>
    <mergeCell ref="T325:U325"/>
    <mergeCell ref="H326:S326"/>
    <mergeCell ref="A328:B328"/>
    <mergeCell ref="C328:G328"/>
    <mergeCell ref="H328:S328"/>
    <mergeCell ref="H316:S316"/>
    <mergeCell ref="H317:S317"/>
    <mergeCell ref="H318:S318"/>
    <mergeCell ref="H319:S319"/>
    <mergeCell ref="H320:S320"/>
    <mergeCell ref="A322:B322"/>
    <mergeCell ref="C322:G322"/>
    <mergeCell ref="H322:S322"/>
    <mergeCell ref="A311:B311"/>
    <mergeCell ref="C311:G311"/>
    <mergeCell ref="H311:S311"/>
    <mergeCell ref="T311:U311"/>
    <mergeCell ref="A313:B313"/>
    <mergeCell ref="C313:G313"/>
    <mergeCell ref="H313:S313"/>
    <mergeCell ref="T313:U313"/>
    <mergeCell ref="A315:B315"/>
    <mergeCell ref="C315:G315"/>
    <mergeCell ref="H315:S315"/>
    <mergeCell ref="H304:S304"/>
    <mergeCell ref="T304:U304"/>
    <mergeCell ref="A306:B306"/>
    <mergeCell ref="C306:G306"/>
    <mergeCell ref="H306:S306"/>
    <mergeCell ref="T306:U306"/>
    <mergeCell ref="H307:S307"/>
    <mergeCell ref="A309:B309"/>
    <mergeCell ref="C309:G309"/>
    <mergeCell ref="H309:S309"/>
    <mergeCell ref="T309:U309"/>
    <mergeCell ref="Z301:AA302"/>
    <mergeCell ref="C302:G302"/>
    <mergeCell ref="H302:S302"/>
    <mergeCell ref="X302:Y302"/>
    <mergeCell ref="AB302:AK302"/>
    <mergeCell ref="AQ302:AR302"/>
    <mergeCell ref="C303:G303"/>
    <mergeCell ref="H303:S303"/>
    <mergeCell ref="AB303:AC303"/>
    <mergeCell ref="AD303:AE303"/>
    <mergeCell ref="AF303:AG303"/>
    <mergeCell ref="AH303:AI303"/>
    <mergeCell ref="AJ303:AK303"/>
    <mergeCell ref="AL303:AM303"/>
    <mergeCell ref="AN303:AO303"/>
    <mergeCell ref="A301:A303"/>
    <mergeCell ref="B301:B303"/>
    <mergeCell ref="C301:G301"/>
    <mergeCell ref="H301:S301"/>
    <mergeCell ref="T301:T303"/>
    <mergeCell ref="U301:U303"/>
    <mergeCell ref="V301:V303"/>
    <mergeCell ref="W301:W302"/>
    <mergeCell ref="X301:Y301"/>
    <mergeCell ref="Z297:AA297"/>
    <mergeCell ref="A298:G298"/>
    <mergeCell ref="H298:X298"/>
    <mergeCell ref="Z298:AA298"/>
    <mergeCell ref="A299:G299"/>
    <mergeCell ref="H299:X299"/>
    <mergeCell ref="Z299:AA299"/>
    <mergeCell ref="A300:G300"/>
    <mergeCell ref="H300:X300"/>
    <mergeCell ref="Z300:AA300"/>
    <mergeCell ref="A291:B291"/>
    <mergeCell ref="C291:G291"/>
    <mergeCell ref="H291:S291"/>
    <mergeCell ref="T291:U291"/>
    <mergeCell ref="H292:S292"/>
    <mergeCell ref="H294:P294"/>
    <mergeCell ref="A296:T296"/>
    <mergeCell ref="A297:G297"/>
    <mergeCell ref="H297:X297"/>
    <mergeCell ref="C285:G285"/>
    <mergeCell ref="H285:S285"/>
    <mergeCell ref="A287:B287"/>
    <mergeCell ref="C287:G287"/>
    <mergeCell ref="H287:S287"/>
    <mergeCell ref="T287:U287"/>
    <mergeCell ref="A289:B289"/>
    <mergeCell ref="C289:G289"/>
    <mergeCell ref="H289:S289"/>
    <mergeCell ref="T289:U289"/>
    <mergeCell ref="C281:G281"/>
    <mergeCell ref="H281:S281"/>
    <mergeCell ref="T281:U281"/>
    <mergeCell ref="A283:B283"/>
    <mergeCell ref="C283:G283"/>
    <mergeCell ref="H283:S283"/>
    <mergeCell ref="T283:U283"/>
    <mergeCell ref="C284:G284"/>
    <mergeCell ref="H284:S284"/>
    <mergeCell ref="H275:S275"/>
    <mergeCell ref="T275:U275"/>
    <mergeCell ref="A277:B277"/>
    <mergeCell ref="C277:G277"/>
    <mergeCell ref="H277:S277"/>
    <mergeCell ref="T277:U277"/>
    <mergeCell ref="H278:S278"/>
    <mergeCell ref="A280:B280"/>
    <mergeCell ref="C280:G280"/>
    <mergeCell ref="H280:S280"/>
    <mergeCell ref="H268:S268"/>
    <mergeCell ref="H269:S269"/>
    <mergeCell ref="H270:S270"/>
    <mergeCell ref="H271:S271"/>
    <mergeCell ref="H272:S272"/>
    <mergeCell ref="A274:B274"/>
    <mergeCell ref="C274:G274"/>
    <mergeCell ref="H274:S274"/>
    <mergeCell ref="A261:B261"/>
    <mergeCell ref="C261:G261"/>
    <mergeCell ref="H261:U261"/>
    <mergeCell ref="H262:U262"/>
    <mergeCell ref="H263:U263"/>
    <mergeCell ref="H264:U264"/>
    <mergeCell ref="H265:S265"/>
    <mergeCell ref="T265:U265"/>
    <mergeCell ref="A267:B267"/>
    <mergeCell ref="C267:G267"/>
    <mergeCell ref="H267:S267"/>
    <mergeCell ref="H255:S255"/>
    <mergeCell ref="T255:U255"/>
    <mergeCell ref="A257:B257"/>
    <mergeCell ref="C257:G257"/>
    <mergeCell ref="H257:S257"/>
    <mergeCell ref="T257:U257"/>
    <mergeCell ref="A259:B259"/>
    <mergeCell ref="C259:G259"/>
    <mergeCell ref="H259:S259"/>
    <mergeCell ref="T259:U259"/>
    <mergeCell ref="Z252:AA253"/>
    <mergeCell ref="C253:G253"/>
    <mergeCell ref="H253:S253"/>
    <mergeCell ref="X253:Y253"/>
    <mergeCell ref="AB253:AK253"/>
    <mergeCell ref="AQ253:AR253"/>
    <mergeCell ref="C254:G254"/>
    <mergeCell ref="H254:S254"/>
    <mergeCell ref="AB254:AC254"/>
    <mergeCell ref="AD254:AE254"/>
    <mergeCell ref="AF254:AG254"/>
    <mergeCell ref="AH254:AI254"/>
    <mergeCell ref="AJ254:AK254"/>
    <mergeCell ref="AL254:AM254"/>
    <mergeCell ref="AN254:AO254"/>
    <mergeCell ref="A252:A254"/>
    <mergeCell ref="B252:B254"/>
    <mergeCell ref="C252:G252"/>
    <mergeCell ref="H252:S252"/>
    <mergeCell ref="T252:T254"/>
    <mergeCell ref="U252:U254"/>
    <mergeCell ref="V252:V254"/>
    <mergeCell ref="W252:W253"/>
    <mergeCell ref="X252:Y252"/>
    <mergeCell ref="Z248:AA248"/>
    <mergeCell ref="A249:G249"/>
    <mergeCell ref="H249:X249"/>
    <mergeCell ref="Z249:AA249"/>
    <mergeCell ref="A250:G250"/>
    <mergeCell ref="H250:X250"/>
    <mergeCell ref="Z250:AA250"/>
    <mergeCell ref="A251:G251"/>
    <mergeCell ref="H251:X251"/>
    <mergeCell ref="Z251:AA251"/>
    <mergeCell ref="H240:S240"/>
    <mergeCell ref="T240:U240"/>
    <mergeCell ref="A242:B242"/>
    <mergeCell ref="C242:G242"/>
    <mergeCell ref="H242:S242"/>
    <mergeCell ref="T242:U242"/>
    <mergeCell ref="H245:P245"/>
    <mergeCell ref="A247:T247"/>
    <mergeCell ref="A248:G248"/>
    <mergeCell ref="H248:X248"/>
    <mergeCell ref="C235:G235"/>
    <mergeCell ref="H235:S235"/>
    <mergeCell ref="A237:B237"/>
    <mergeCell ref="C237:G237"/>
    <mergeCell ref="H237:S237"/>
    <mergeCell ref="T237:U237"/>
    <mergeCell ref="A239:B239"/>
    <mergeCell ref="C239:G239"/>
    <mergeCell ref="H239:S239"/>
    <mergeCell ref="C227:G227"/>
    <mergeCell ref="H227:U227"/>
    <mergeCell ref="B228:G228"/>
    <mergeCell ref="H228:U228"/>
    <mergeCell ref="C230:G230"/>
    <mergeCell ref="H230:S230"/>
    <mergeCell ref="C231:G231"/>
    <mergeCell ref="H231:U231"/>
    <mergeCell ref="C233:G233"/>
    <mergeCell ref="H233:S233"/>
    <mergeCell ref="A221:B221"/>
    <mergeCell ref="C221:G221"/>
    <mergeCell ref="H221:U221"/>
    <mergeCell ref="C222:G222"/>
    <mergeCell ref="H222:U222"/>
    <mergeCell ref="C223:G223"/>
    <mergeCell ref="H223:U223"/>
    <mergeCell ref="H224:U224"/>
    <mergeCell ref="H225:S225"/>
    <mergeCell ref="T225:U225"/>
    <mergeCell ref="A214:B214"/>
    <mergeCell ref="C214:G214"/>
    <mergeCell ref="H214:U214"/>
    <mergeCell ref="H215:U215"/>
    <mergeCell ref="H216:U216"/>
    <mergeCell ref="H217:U217"/>
    <mergeCell ref="H218:S218"/>
    <mergeCell ref="T218:U218"/>
    <mergeCell ref="H219:S219"/>
    <mergeCell ref="T219:U219"/>
    <mergeCell ref="H206:S206"/>
    <mergeCell ref="T206:U206"/>
    <mergeCell ref="A208:B208"/>
    <mergeCell ref="C208:G208"/>
    <mergeCell ref="H208:U208"/>
    <mergeCell ref="H209:U209"/>
    <mergeCell ref="H210:U210"/>
    <mergeCell ref="H211:U211"/>
    <mergeCell ref="H212:S212"/>
    <mergeCell ref="T212:U212"/>
    <mergeCell ref="AB204:AK204"/>
    <mergeCell ref="AQ204:AR204"/>
    <mergeCell ref="C205:G205"/>
    <mergeCell ref="H205:S205"/>
    <mergeCell ref="AB205:AC205"/>
    <mergeCell ref="AD205:AE205"/>
    <mergeCell ref="AF205:AG205"/>
    <mergeCell ref="AH205:AI205"/>
    <mergeCell ref="AJ205:AK205"/>
    <mergeCell ref="AL205:AM205"/>
    <mergeCell ref="AN205:AO205"/>
    <mergeCell ref="A202:G202"/>
    <mergeCell ref="H202:X202"/>
    <mergeCell ref="Z202:AA202"/>
    <mergeCell ref="A203:A205"/>
    <mergeCell ref="B203:B205"/>
    <mergeCell ref="C203:G203"/>
    <mergeCell ref="H203:S203"/>
    <mergeCell ref="T203:T205"/>
    <mergeCell ref="U203:U205"/>
    <mergeCell ref="V203:V205"/>
    <mergeCell ref="W203:W204"/>
    <mergeCell ref="X203:Y203"/>
    <mergeCell ref="Z203:AA204"/>
    <mergeCell ref="C204:G204"/>
    <mergeCell ref="H204:S204"/>
    <mergeCell ref="X204:Y204"/>
    <mergeCell ref="A198:T198"/>
    <mergeCell ref="A199:G199"/>
    <mergeCell ref="H199:X199"/>
    <mergeCell ref="Z199:AA199"/>
    <mergeCell ref="A200:G200"/>
    <mergeCell ref="H200:X200"/>
    <mergeCell ref="Z200:AA200"/>
    <mergeCell ref="A201:G201"/>
    <mergeCell ref="H201:X201"/>
    <mergeCell ref="Z201:AA201"/>
    <mergeCell ref="A188:B188"/>
    <mergeCell ref="C188:G188"/>
    <mergeCell ref="H188:S188"/>
    <mergeCell ref="T188:U188"/>
    <mergeCell ref="A190:B190"/>
    <mergeCell ref="C190:G190"/>
    <mergeCell ref="H190:S190"/>
    <mergeCell ref="T190:U190"/>
    <mergeCell ref="H196:P196"/>
    <mergeCell ref="H182:S182"/>
    <mergeCell ref="A184:B184"/>
    <mergeCell ref="C184:G184"/>
    <mergeCell ref="H184:S184"/>
    <mergeCell ref="T184:U184"/>
    <mergeCell ref="A186:B186"/>
    <mergeCell ref="C186:G186"/>
    <mergeCell ref="H186:S186"/>
    <mergeCell ref="T186:U186"/>
    <mergeCell ref="A178:B178"/>
    <mergeCell ref="C178:G178"/>
    <mergeCell ref="H178:S178"/>
    <mergeCell ref="H179:S179"/>
    <mergeCell ref="T179:U179"/>
    <mergeCell ref="A181:B181"/>
    <mergeCell ref="C181:G181"/>
    <mergeCell ref="H181:S181"/>
    <mergeCell ref="T181:U181"/>
    <mergeCell ref="C170:G170"/>
    <mergeCell ref="H170:U170"/>
    <mergeCell ref="C172:G172"/>
    <mergeCell ref="H172:S172"/>
    <mergeCell ref="C174:G174"/>
    <mergeCell ref="H174:S174"/>
    <mergeCell ref="A176:B176"/>
    <mergeCell ref="C176:G176"/>
    <mergeCell ref="H176:S176"/>
    <mergeCell ref="T176:U176"/>
    <mergeCell ref="H162:U162"/>
    <mergeCell ref="H163:S163"/>
    <mergeCell ref="T163:U163"/>
    <mergeCell ref="C165:G165"/>
    <mergeCell ref="H165:U165"/>
    <mergeCell ref="B166:G166"/>
    <mergeCell ref="H166:U166"/>
    <mergeCell ref="H167:S167"/>
    <mergeCell ref="C169:G169"/>
    <mergeCell ref="H169:S169"/>
    <mergeCell ref="H157:S157"/>
    <mergeCell ref="T157:U157"/>
    <mergeCell ref="A159:B159"/>
    <mergeCell ref="C159:G159"/>
    <mergeCell ref="H159:U159"/>
    <mergeCell ref="C160:G160"/>
    <mergeCell ref="H160:U160"/>
    <mergeCell ref="C161:G161"/>
    <mergeCell ref="H161:U161"/>
    <mergeCell ref="C156:G156"/>
    <mergeCell ref="H156:S156"/>
    <mergeCell ref="AB156:AC156"/>
    <mergeCell ref="AD156:AE156"/>
    <mergeCell ref="AF156:AG156"/>
    <mergeCell ref="AH156:AI156"/>
    <mergeCell ref="AJ156:AK156"/>
    <mergeCell ref="AL156:AM156"/>
    <mergeCell ref="AN156:AO156"/>
    <mergeCell ref="A153:G153"/>
    <mergeCell ref="H153:X153"/>
    <mergeCell ref="Z153:AA153"/>
    <mergeCell ref="A154:A156"/>
    <mergeCell ref="B154:B156"/>
    <mergeCell ref="C154:G154"/>
    <mergeCell ref="H154:S154"/>
    <mergeCell ref="T154:T156"/>
    <mergeCell ref="U154:U156"/>
    <mergeCell ref="V154:V156"/>
    <mergeCell ref="W154:W155"/>
    <mergeCell ref="X154:Y154"/>
    <mergeCell ref="Z154:AA155"/>
    <mergeCell ref="C155:G155"/>
    <mergeCell ref="H155:S155"/>
    <mergeCell ref="X155:Y155"/>
    <mergeCell ref="H147:P147"/>
    <mergeCell ref="A149:T149"/>
    <mergeCell ref="A150:G150"/>
    <mergeCell ref="H150:X150"/>
    <mergeCell ref="Z150:AA150"/>
    <mergeCell ref="A151:G151"/>
    <mergeCell ref="H151:X151"/>
    <mergeCell ref="Z151:AA151"/>
    <mergeCell ref="A152:G152"/>
    <mergeCell ref="H152:X152"/>
    <mergeCell ref="Z152:AA152"/>
    <mergeCell ref="A141:B141"/>
    <mergeCell ref="C141:G141"/>
    <mergeCell ref="H141:S141"/>
    <mergeCell ref="T141:U141"/>
    <mergeCell ref="A143:B143"/>
    <mergeCell ref="C143:G143"/>
    <mergeCell ref="H143:S143"/>
    <mergeCell ref="T143:U143"/>
    <mergeCell ref="A145:B145"/>
    <mergeCell ref="C145:G145"/>
    <mergeCell ref="H145:S145"/>
    <mergeCell ref="T145:U145"/>
    <mergeCell ref="H134:S134"/>
    <mergeCell ref="T134:U134"/>
    <mergeCell ref="A136:B136"/>
    <mergeCell ref="C136:G136"/>
    <mergeCell ref="H136:S136"/>
    <mergeCell ref="T136:U136"/>
    <mergeCell ref="H137:S137"/>
    <mergeCell ref="A139:B139"/>
    <mergeCell ref="C139:G139"/>
    <mergeCell ref="H139:S139"/>
    <mergeCell ref="T139:U139"/>
    <mergeCell ref="C127:G127"/>
    <mergeCell ref="H127:S127"/>
    <mergeCell ref="C129:G129"/>
    <mergeCell ref="H129:S129"/>
    <mergeCell ref="A131:B131"/>
    <mergeCell ref="C131:G131"/>
    <mergeCell ref="H131:S131"/>
    <mergeCell ref="T131:U131"/>
    <mergeCell ref="A133:B133"/>
    <mergeCell ref="C133:G133"/>
    <mergeCell ref="H133:S133"/>
    <mergeCell ref="C120:G120"/>
    <mergeCell ref="H120:U120"/>
    <mergeCell ref="B121:G121"/>
    <mergeCell ref="H121:U121"/>
    <mergeCell ref="H122:S122"/>
    <mergeCell ref="C124:G124"/>
    <mergeCell ref="H124:S124"/>
    <mergeCell ref="C125:G125"/>
    <mergeCell ref="H125:U125"/>
    <mergeCell ref="A114:B114"/>
    <mergeCell ref="C114:G114"/>
    <mergeCell ref="H114:U114"/>
    <mergeCell ref="C115:G115"/>
    <mergeCell ref="H115:U115"/>
    <mergeCell ref="C116:G116"/>
    <mergeCell ref="H116:U116"/>
    <mergeCell ref="H117:U117"/>
    <mergeCell ref="H118:S118"/>
    <mergeCell ref="T118:U118"/>
    <mergeCell ref="C70:G70"/>
    <mergeCell ref="H70:S70"/>
    <mergeCell ref="T70:U70"/>
    <mergeCell ref="A72:B72"/>
    <mergeCell ref="A96:B96"/>
    <mergeCell ref="C96:G96"/>
    <mergeCell ref="H96:S96"/>
    <mergeCell ref="T96:U96"/>
    <mergeCell ref="A110:B110"/>
    <mergeCell ref="C110:G110"/>
    <mergeCell ref="H110:S110"/>
    <mergeCell ref="T110:U110"/>
    <mergeCell ref="A112:B112"/>
    <mergeCell ref="C112:G112"/>
    <mergeCell ref="H112:S112"/>
    <mergeCell ref="T112:U112"/>
    <mergeCell ref="A91:B91"/>
    <mergeCell ref="C91:G91"/>
    <mergeCell ref="H91:S91"/>
    <mergeCell ref="T91:U91"/>
    <mergeCell ref="A93:B93"/>
    <mergeCell ref="C93:G93"/>
    <mergeCell ref="H93:S93"/>
    <mergeCell ref="H94:S94"/>
    <mergeCell ref="T94:U94"/>
    <mergeCell ref="Z105:AA106"/>
    <mergeCell ref="C106:G106"/>
    <mergeCell ref="H106:S106"/>
    <mergeCell ref="X106:Y106"/>
    <mergeCell ref="H81:U81"/>
    <mergeCell ref="H82:S82"/>
    <mergeCell ref="C84:G84"/>
    <mergeCell ref="H84:S84"/>
    <mergeCell ref="C85:G85"/>
    <mergeCell ref="H85:U85"/>
    <mergeCell ref="C87:G87"/>
    <mergeCell ref="H87:S87"/>
    <mergeCell ref="C89:G89"/>
    <mergeCell ref="H89:S89"/>
    <mergeCell ref="H108:S108"/>
    <mergeCell ref="T108:U108"/>
    <mergeCell ref="A61:B61"/>
    <mergeCell ref="C61:G61"/>
    <mergeCell ref="H61:S61"/>
    <mergeCell ref="T61:U61"/>
    <mergeCell ref="H62:S62"/>
    <mergeCell ref="A64:B64"/>
    <mergeCell ref="C64:G64"/>
    <mergeCell ref="H64:S64"/>
    <mergeCell ref="H65:S65"/>
    <mergeCell ref="H66:S66"/>
    <mergeCell ref="T66:U66"/>
    <mergeCell ref="A68:B68"/>
    <mergeCell ref="C68:G68"/>
    <mergeCell ref="H68:S68"/>
    <mergeCell ref="T68:U68"/>
    <mergeCell ref="A70:B70"/>
    <mergeCell ref="Z56:AA57"/>
    <mergeCell ref="V56:V58"/>
    <mergeCell ref="W56:W57"/>
    <mergeCell ref="X56:Y56"/>
    <mergeCell ref="C72:G72"/>
    <mergeCell ref="H72:S72"/>
    <mergeCell ref="AB106:AK106"/>
    <mergeCell ref="AQ106:AR106"/>
    <mergeCell ref="C107:G107"/>
    <mergeCell ref="H107:S107"/>
    <mergeCell ref="AB107:AC107"/>
    <mergeCell ref="AD107:AE107"/>
    <mergeCell ref="AF107:AG107"/>
    <mergeCell ref="AH107:AI107"/>
    <mergeCell ref="AJ107:AK107"/>
    <mergeCell ref="AL107:AM107"/>
    <mergeCell ref="AN107:AO107"/>
    <mergeCell ref="A103:G103"/>
    <mergeCell ref="H103:X103"/>
    <mergeCell ref="Z103:AA103"/>
    <mergeCell ref="A104:G104"/>
    <mergeCell ref="H104:X104"/>
    <mergeCell ref="Z104:AA104"/>
    <mergeCell ref="A105:A107"/>
    <mergeCell ref="B105:B107"/>
    <mergeCell ref="C105:G105"/>
    <mergeCell ref="H105:S105"/>
    <mergeCell ref="T105:T107"/>
    <mergeCell ref="U105:U107"/>
    <mergeCell ref="V105:V107"/>
    <mergeCell ref="W105:W106"/>
    <mergeCell ref="X105:Y105"/>
    <mergeCell ref="C36:G36"/>
    <mergeCell ref="H36:U36"/>
    <mergeCell ref="B37:G37"/>
    <mergeCell ref="H37:U37"/>
    <mergeCell ref="C47:G47"/>
    <mergeCell ref="H47:S47"/>
    <mergeCell ref="H98:P98"/>
    <mergeCell ref="A100:T100"/>
    <mergeCell ref="A101:G101"/>
    <mergeCell ref="H101:X101"/>
    <mergeCell ref="Z101:AA101"/>
    <mergeCell ref="A102:G102"/>
    <mergeCell ref="H102:X102"/>
    <mergeCell ref="Z102:AA102"/>
    <mergeCell ref="T72:U72"/>
    <mergeCell ref="A74:B74"/>
    <mergeCell ref="C74:G74"/>
    <mergeCell ref="H74:U74"/>
    <mergeCell ref="C75:G75"/>
    <mergeCell ref="H75:U75"/>
    <mergeCell ref="C76:G76"/>
    <mergeCell ref="H76:U76"/>
    <mergeCell ref="H77:U77"/>
    <mergeCell ref="H78:S78"/>
    <mergeCell ref="T78:U78"/>
    <mergeCell ref="C80:G80"/>
    <mergeCell ref="H80:U80"/>
    <mergeCell ref="B81:G81"/>
    <mergeCell ref="Z52:AA52"/>
    <mergeCell ref="Z53:AA53"/>
    <mergeCell ref="Z54:AA54"/>
    <mergeCell ref="Z55:AA55"/>
    <mergeCell ref="H29:U29"/>
    <mergeCell ref="C30:G30"/>
    <mergeCell ref="H30:U30"/>
    <mergeCell ref="C31:G31"/>
    <mergeCell ref="H31:U31"/>
    <mergeCell ref="A678:B678"/>
    <mergeCell ref="A671:B671"/>
    <mergeCell ref="C671:G671"/>
    <mergeCell ref="H671:S671"/>
    <mergeCell ref="T671:U671"/>
    <mergeCell ref="H667:S667"/>
    <mergeCell ref="T667:U667"/>
    <mergeCell ref="C652:G652"/>
    <mergeCell ref="A55:G55"/>
    <mergeCell ref="C57:G57"/>
    <mergeCell ref="H57:S57"/>
    <mergeCell ref="H663:S663"/>
    <mergeCell ref="C618:G618"/>
    <mergeCell ref="C39:G39"/>
    <mergeCell ref="H39:S39"/>
    <mergeCell ref="C40:G40"/>
    <mergeCell ref="H40:U40"/>
    <mergeCell ref="C42:G42"/>
    <mergeCell ref="H42:S42"/>
    <mergeCell ref="H43:S43"/>
    <mergeCell ref="H44:S44"/>
    <mergeCell ref="H45:S45"/>
    <mergeCell ref="H32:U32"/>
    <mergeCell ref="H33:S33"/>
    <mergeCell ref="T33:U33"/>
    <mergeCell ref="H34:S34"/>
    <mergeCell ref="T34:U34"/>
    <mergeCell ref="T674:U674"/>
    <mergeCell ref="C675:G675"/>
    <mergeCell ref="H675:S675"/>
    <mergeCell ref="C676:G676"/>
    <mergeCell ref="A663:B663"/>
    <mergeCell ref="C663:G663"/>
    <mergeCell ref="T663:U663"/>
    <mergeCell ref="H660:T660"/>
    <mergeCell ref="C682:G682"/>
    <mergeCell ref="H682:S682"/>
    <mergeCell ref="C683:G683"/>
    <mergeCell ref="H683:S683"/>
    <mergeCell ref="H678:S678"/>
    <mergeCell ref="T678:U678"/>
    <mergeCell ref="C666:G666"/>
    <mergeCell ref="H666:S666"/>
    <mergeCell ref="C668:G668"/>
    <mergeCell ref="H668:S668"/>
    <mergeCell ref="T668:U668"/>
    <mergeCell ref="T669:U669"/>
    <mergeCell ref="C672:G672"/>
    <mergeCell ref="H672:S672"/>
    <mergeCell ref="T672:U672"/>
    <mergeCell ref="C670:G670"/>
    <mergeCell ref="H670:S670"/>
    <mergeCell ref="T670:U670"/>
    <mergeCell ref="H676:S676"/>
    <mergeCell ref="C678:G678"/>
    <mergeCell ref="AQ7:AR7"/>
    <mergeCell ref="AD656:AE656"/>
    <mergeCell ref="AD657:AE657"/>
    <mergeCell ref="AC651:AE651"/>
    <mergeCell ref="AH651:AJ651"/>
    <mergeCell ref="AI652:AJ652"/>
    <mergeCell ref="AI653:AJ653"/>
    <mergeCell ref="AI654:AJ654"/>
    <mergeCell ref="AI655:AJ655"/>
    <mergeCell ref="AI656:AJ656"/>
    <mergeCell ref="AD652:AE652"/>
    <mergeCell ref="AD653:AE653"/>
    <mergeCell ref="AD654:AE654"/>
    <mergeCell ref="AD655:AE655"/>
    <mergeCell ref="AN8:AO8"/>
    <mergeCell ref="AB57:AK57"/>
    <mergeCell ref="AQ57:AR57"/>
    <mergeCell ref="AB58:AC58"/>
    <mergeCell ref="AD58:AE58"/>
    <mergeCell ref="AF58:AG58"/>
    <mergeCell ref="AH58:AI58"/>
    <mergeCell ref="AJ58:AK58"/>
    <mergeCell ref="AL58:AM58"/>
    <mergeCell ref="AN58:AO58"/>
    <mergeCell ref="AL8:AM8"/>
    <mergeCell ref="AJ8:AK8"/>
    <mergeCell ref="AH8:AI8"/>
    <mergeCell ref="AF8:AG8"/>
    <mergeCell ref="AB8:AC8"/>
    <mergeCell ref="AD8:AE8"/>
    <mergeCell ref="AB155:AK155"/>
    <mergeCell ref="AQ155:AR155"/>
    <mergeCell ref="H17:U17"/>
    <mergeCell ref="H18:U18"/>
    <mergeCell ref="H19:U19"/>
    <mergeCell ref="H20:U20"/>
    <mergeCell ref="C22:G22"/>
    <mergeCell ref="H22:U22"/>
    <mergeCell ref="C24:G24"/>
    <mergeCell ref="H24:V24"/>
    <mergeCell ref="T653:U653"/>
    <mergeCell ref="H658:T658"/>
    <mergeCell ref="H659:T659"/>
    <mergeCell ref="C654:G654"/>
    <mergeCell ref="H654:T654"/>
    <mergeCell ref="T655:U655"/>
    <mergeCell ref="H49:P49"/>
    <mergeCell ref="C651:G651"/>
    <mergeCell ref="A51:T51"/>
    <mergeCell ref="A52:G52"/>
    <mergeCell ref="H52:X52"/>
    <mergeCell ref="H653:S653"/>
    <mergeCell ref="H655:S655"/>
    <mergeCell ref="H55:X55"/>
    <mergeCell ref="H54:X54"/>
    <mergeCell ref="T59:U59"/>
    <mergeCell ref="H53:X53"/>
    <mergeCell ref="H59:S59"/>
    <mergeCell ref="A53:G53"/>
    <mergeCell ref="H26:S26"/>
    <mergeCell ref="T26:U26"/>
    <mergeCell ref="H27:S27"/>
    <mergeCell ref="A29:B29"/>
    <mergeCell ref="C29:G29"/>
    <mergeCell ref="A1:T1"/>
    <mergeCell ref="Z2:AA2"/>
    <mergeCell ref="Z3:AA3"/>
    <mergeCell ref="A2:G2"/>
    <mergeCell ref="T6:T8"/>
    <mergeCell ref="U6:U8"/>
    <mergeCell ref="V6:V8"/>
    <mergeCell ref="W6:W7"/>
    <mergeCell ref="X6:Y6"/>
    <mergeCell ref="X7:Y7"/>
    <mergeCell ref="H6:S6"/>
    <mergeCell ref="H7:S7"/>
    <mergeCell ref="H8:S8"/>
    <mergeCell ref="A3:G3"/>
    <mergeCell ref="A4:G4"/>
    <mergeCell ref="A5:G5"/>
    <mergeCell ref="H11:U11"/>
    <mergeCell ref="H9:U9"/>
    <mergeCell ref="A6:A8"/>
    <mergeCell ref="B6:B8"/>
    <mergeCell ref="C6:G6"/>
    <mergeCell ref="C7:G7"/>
    <mergeCell ref="C8:G8"/>
    <mergeCell ref="AE2:AG2"/>
    <mergeCell ref="AE3:AG3"/>
    <mergeCell ref="AE4:AG4"/>
    <mergeCell ref="AB7:AK7"/>
    <mergeCell ref="Z5:AA5"/>
    <mergeCell ref="Z4:AA4"/>
    <mergeCell ref="H2:X2"/>
    <mergeCell ref="H3:X3"/>
    <mergeCell ref="H4:X4"/>
    <mergeCell ref="Z6:AA7"/>
    <mergeCell ref="AE5:AG5"/>
    <mergeCell ref="H5:X5"/>
    <mergeCell ref="A56:A58"/>
    <mergeCell ref="B56:B58"/>
    <mergeCell ref="C56:G56"/>
    <mergeCell ref="H56:S56"/>
    <mergeCell ref="T56:T58"/>
    <mergeCell ref="U56:U58"/>
    <mergeCell ref="A54:G54"/>
    <mergeCell ref="C58:G58"/>
    <mergeCell ref="H58:S58"/>
    <mergeCell ref="X57:Y57"/>
    <mergeCell ref="C9:G9"/>
    <mergeCell ref="A11:B11"/>
    <mergeCell ref="C11:G11"/>
    <mergeCell ref="C12:G12"/>
    <mergeCell ref="H12:U12"/>
    <mergeCell ref="C13:G13"/>
    <mergeCell ref="H13:U13"/>
    <mergeCell ref="H14:U14"/>
    <mergeCell ref="H15:U15"/>
    <mergeCell ref="H16:U16"/>
    <mergeCell ref="C692:G692"/>
    <mergeCell ref="H692:S692"/>
    <mergeCell ref="T692:U692"/>
    <mergeCell ref="T683:U683"/>
    <mergeCell ref="T684:U684"/>
    <mergeCell ref="T681:U681"/>
    <mergeCell ref="C689:G689"/>
    <mergeCell ref="H689:S689"/>
    <mergeCell ref="T689:U689"/>
    <mergeCell ref="C686:G686"/>
    <mergeCell ref="H686:S686"/>
    <mergeCell ref="C687:G687"/>
    <mergeCell ref="H687:S687"/>
    <mergeCell ref="T687:U687"/>
    <mergeCell ref="C688:G688"/>
    <mergeCell ref="H688:S688"/>
    <mergeCell ref="T688:U688"/>
    <mergeCell ref="T685:U685"/>
    <mergeCell ref="T686:U686"/>
    <mergeCell ref="C685:G685"/>
    <mergeCell ref="H685:S685"/>
    <mergeCell ref="A686:B686"/>
    <mergeCell ref="A687:B687"/>
    <mergeCell ref="A688:B688"/>
    <mergeCell ref="A689:B689"/>
    <mergeCell ref="A666:B666"/>
    <mergeCell ref="A668:B668"/>
    <mergeCell ref="A669:B669"/>
    <mergeCell ref="A670:B670"/>
    <mergeCell ref="A672:B672"/>
    <mergeCell ref="A674:B674"/>
    <mergeCell ref="A681:B681"/>
    <mergeCell ref="A682:B682"/>
    <mergeCell ref="A685:B685"/>
    <mergeCell ref="C684:G684"/>
    <mergeCell ref="H684:S684"/>
    <mergeCell ref="C681:G681"/>
    <mergeCell ref="H681:S681"/>
    <mergeCell ref="H673:S673"/>
    <mergeCell ref="C674:G674"/>
    <mergeCell ref="H674:S674"/>
    <mergeCell ref="C669:G669"/>
    <mergeCell ref="H669:S669"/>
    <mergeCell ref="C667:G667"/>
  </mergeCells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R100"/>
  <sheetViews>
    <sheetView view="pageBreakPreview" zoomScale="110" zoomScaleNormal="120" zoomScaleSheetLayoutView="110" workbookViewId="0">
      <selection activeCell="AB1" sqref="AB1"/>
    </sheetView>
  </sheetViews>
  <sheetFormatPr defaultRowHeight="15" x14ac:dyDescent="0.25"/>
  <cols>
    <col min="1" max="19" width="1.7109375" customWidth="1"/>
    <col min="20" max="21" width="2.7109375" customWidth="1"/>
    <col min="22" max="27" width="8.28515625" customWidth="1"/>
  </cols>
  <sheetData>
    <row r="1" spans="1:30" ht="15.75" thickBot="1" x14ac:dyDescent="0.3">
      <c r="A1" s="525" t="s">
        <v>38</v>
      </c>
      <c r="B1" s="525"/>
      <c r="C1" s="525"/>
      <c r="D1" s="525"/>
      <c r="E1" s="525"/>
      <c r="F1" s="525"/>
      <c r="G1" s="525"/>
      <c r="H1" s="525"/>
      <c r="I1" s="525"/>
      <c r="J1" s="525"/>
      <c r="K1" s="525"/>
      <c r="L1" s="525"/>
      <c r="M1" s="525"/>
      <c r="N1" s="525"/>
      <c r="O1" s="525"/>
      <c r="P1" s="525"/>
      <c r="Q1" s="525"/>
      <c r="R1" s="525"/>
      <c r="S1" s="525"/>
      <c r="T1" s="525"/>
      <c r="U1" s="23"/>
      <c r="V1" s="23"/>
      <c r="W1" s="23"/>
      <c r="X1" s="23"/>
      <c r="Y1" s="23"/>
      <c r="Z1" s="21" t="s">
        <v>41</v>
      </c>
      <c r="AA1" s="21">
        <f>Konstrukce!AA639+1</f>
        <v>16</v>
      </c>
    </row>
    <row r="2" spans="1:30" x14ac:dyDescent="0.25">
      <c r="A2" s="528" t="s">
        <v>39</v>
      </c>
      <c r="B2" s="506"/>
      <c r="C2" s="506"/>
      <c r="D2" s="506"/>
      <c r="E2" s="506"/>
      <c r="F2" s="506"/>
      <c r="G2" s="507"/>
      <c r="H2" s="484" t="s">
        <v>1972</v>
      </c>
      <c r="I2" s="447"/>
      <c r="J2" s="447"/>
      <c r="K2" s="447"/>
      <c r="L2" s="447"/>
      <c r="M2" s="447"/>
      <c r="N2" s="447"/>
      <c r="O2" s="447"/>
      <c r="P2" s="447"/>
      <c r="Q2" s="447"/>
      <c r="R2" s="447"/>
      <c r="S2" s="447"/>
      <c r="T2" s="447"/>
      <c r="U2" s="447"/>
      <c r="V2" s="447"/>
      <c r="W2" s="447"/>
      <c r="X2" s="485"/>
      <c r="Y2" s="328" t="s">
        <v>48</v>
      </c>
      <c r="Z2" s="452"/>
      <c r="AA2" s="454"/>
    </row>
    <row r="3" spans="1:30" x14ac:dyDescent="0.25">
      <c r="A3" s="538"/>
      <c r="B3" s="518"/>
      <c r="C3" s="518"/>
      <c r="D3" s="518"/>
      <c r="E3" s="518"/>
      <c r="F3" s="518"/>
      <c r="G3" s="519"/>
      <c r="H3" s="486" t="s">
        <v>1973</v>
      </c>
      <c r="I3" s="487"/>
      <c r="J3" s="487"/>
      <c r="K3" s="487"/>
      <c r="L3" s="487"/>
      <c r="M3" s="487"/>
      <c r="N3" s="487"/>
      <c r="O3" s="487"/>
      <c r="P3" s="487"/>
      <c r="Q3" s="487"/>
      <c r="R3" s="487"/>
      <c r="S3" s="487"/>
      <c r="T3" s="487"/>
      <c r="U3" s="487"/>
      <c r="V3" s="487"/>
      <c r="W3" s="487"/>
      <c r="X3" s="488"/>
      <c r="Y3" s="24" t="s">
        <v>42</v>
      </c>
      <c r="Z3" s="526" t="s">
        <v>1980</v>
      </c>
      <c r="AA3" s="527"/>
    </row>
    <row r="4" spans="1:30" x14ac:dyDescent="0.25">
      <c r="A4" s="514" t="s">
        <v>40</v>
      </c>
      <c r="B4" s="515"/>
      <c r="C4" s="515"/>
      <c r="D4" s="515"/>
      <c r="E4" s="515"/>
      <c r="F4" s="515"/>
      <c r="G4" s="516"/>
      <c r="H4" s="489" t="s">
        <v>1974</v>
      </c>
      <c r="I4" s="490"/>
      <c r="J4" s="490"/>
      <c r="K4" s="490"/>
      <c r="L4" s="490"/>
      <c r="M4" s="490"/>
      <c r="N4" s="490"/>
      <c r="O4" s="490"/>
      <c r="P4" s="490"/>
      <c r="Q4" s="490"/>
      <c r="R4" s="490"/>
      <c r="S4" s="490"/>
      <c r="T4" s="490"/>
      <c r="U4" s="490"/>
      <c r="V4" s="490"/>
      <c r="W4" s="490"/>
      <c r="X4" s="491"/>
      <c r="Y4" s="25" t="s">
        <v>49</v>
      </c>
      <c r="Z4" s="482"/>
      <c r="AA4" s="483"/>
    </row>
    <row r="5" spans="1:30" ht="15.75" thickBot="1" x14ac:dyDescent="0.3">
      <c r="A5" s="435"/>
      <c r="B5" s="424"/>
      <c r="C5" s="424"/>
      <c r="D5" s="424"/>
      <c r="E5" s="424"/>
      <c r="F5" s="424"/>
      <c r="G5" s="432"/>
      <c r="H5" s="496" t="s">
        <v>1975</v>
      </c>
      <c r="I5" s="497"/>
      <c r="J5" s="497"/>
      <c r="K5" s="497"/>
      <c r="L5" s="497"/>
      <c r="M5" s="497"/>
      <c r="N5" s="497"/>
      <c r="O5" s="497"/>
      <c r="P5" s="497"/>
      <c r="Q5" s="497"/>
      <c r="R5" s="497"/>
      <c r="S5" s="497"/>
      <c r="T5" s="497"/>
      <c r="U5" s="497"/>
      <c r="V5" s="497"/>
      <c r="W5" s="497"/>
      <c r="X5" s="498"/>
      <c r="Y5" s="96" t="s">
        <v>42</v>
      </c>
      <c r="Z5" s="480" t="s">
        <v>1981</v>
      </c>
      <c r="AA5" s="481"/>
    </row>
    <row r="6" spans="1:30" x14ac:dyDescent="0.25">
      <c r="A6" s="499" t="s">
        <v>42</v>
      </c>
      <c r="B6" s="502" t="s">
        <v>43</v>
      </c>
      <c r="C6" s="505" t="s">
        <v>42</v>
      </c>
      <c r="D6" s="506"/>
      <c r="E6" s="506"/>
      <c r="F6" s="506"/>
      <c r="G6" s="507"/>
      <c r="H6" s="484"/>
      <c r="I6" s="447"/>
      <c r="J6" s="447"/>
      <c r="K6" s="447"/>
      <c r="L6" s="447"/>
      <c r="M6" s="447"/>
      <c r="N6" s="447"/>
      <c r="O6" s="447"/>
      <c r="P6" s="447"/>
      <c r="Q6" s="447"/>
      <c r="R6" s="447"/>
      <c r="S6" s="485"/>
      <c r="T6" s="508" t="s">
        <v>50</v>
      </c>
      <c r="U6" s="511" t="s">
        <v>51</v>
      </c>
      <c r="V6" s="529" t="s">
        <v>52</v>
      </c>
      <c r="W6" s="532" t="s">
        <v>53</v>
      </c>
      <c r="X6" s="534" t="s">
        <v>55</v>
      </c>
      <c r="Y6" s="535"/>
      <c r="Z6" s="492" t="s">
        <v>45</v>
      </c>
      <c r="AA6" s="493"/>
    </row>
    <row r="7" spans="1:30" x14ac:dyDescent="0.25">
      <c r="A7" s="500"/>
      <c r="B7" s="503"/>
      <c r="C7" s="540" t="s">
        <v>44</v>
      </c>
      <c r="D7" s="541"/>
      <c r="E7" s="541"/>
      <c r="F7" s="541"/>
      <c r="G7" s="542"/>
      <c r="H7" s="536" t="s">
        <v>59</v>
      </c>
      <c r="I7" s="450"/>
      <c r="J7" s="450"/>
      <c r="K7" s="450"/>
      <c r="L7" s="450"/>
      <c r="M7" s="450"/>
      <c r="N7" s="450"/>
      <c r="O7" s="450"/>
      <c r="P7" s="450"/>
      <c r="Q7" s="450"/>
      <c r="R7" s="450"/>
      <c r="S7" s="537"/>
      <c r="T7" s="509"/>
      <c r="U7" s="512"/>
      <c r="V7" s="530"/>
      <c r="W7" s="533"/>
      <c r="X7" s="521" t="s">
        <v>56</v>
      </c>
      <c r="Y7" s="522"/>
      <c r="Z7" s="494"/>
      <c r="AA7" s="495"/>
    </row>
    <row r="8" spans="1:30" x14ac:dyDescent="0.25">
      <c r="A8" s="501"/>
      <c r="B8" s="504"/>
      <c r="C8" s="517" t="s">
        <v>43</v>
      </c>
      <c r="D8" s="518"/>
      <c r="E8" s="518"/>
      <c r="F8" s="518"/>
      <c r="G8" s="519"/>
      <c r="H8" s="455"/>
      <c r="I8" s="456"/>
      <c r="J8" s="456"/>
      <c r="K8" s="456"/>
      <c r="L8" s="456"/>
      <c r="M8" s="456"/>
      <c r="N8" s="456"/>
      <c r="O8" s="456"/>
      <c r="P8" s="456"/>
      <c r="Q8" s="456"/>
      <c r="R8" s="456"/>
      <c r="S8" s="520"/>
      <c r="T8" s="510"/>
      <c r="U8" s="513"/>
      <c r="V8" s="531"/>
      <c r="W8" s="26" t="s">
        <v>54</v>
      </c>
      <c r="X8" s="26" t="s">
        <v>57</v>
      </c>
      <c r="Y8" s="27" t="s">
        <v>58</v>
      </c>
      <c r="Z8" s="26" t="s">
        <v>46</v>
      </c>
      <c r="AA8" s="28" t="s">
        <v>47</v>
      </c>
    </row>
    <row r="9" spans="1:30" x14ac:dyDescent="0.25">
      <c r="A9" s="23"/>
      <c r="B9" s="23"/>
      <c r="C9" s="467">
        <v>783</v>
      </c>
      <c r="D9" s="467"/>
      <c r="E9" s="467"/>
      <c r="F9" s="467"/>
      <c r="G9" s="467"/>
      <c r="H9" s="467" t="s">
        <v>133</v>
      </c>
      <c r="I9" s="467"/>
      <c r="J9" s="467"/>
      <c r="K9" s="467"/>
      <c r="L9" s="467"/>
      <c r="M9" s="467"/>
      <c r="N9" s="467"/>
      <c r="O9" s="467"/>
      <c r="P9" s="467"/>
      <c r="Q9" s="467"/>
      <c r="R9" s="467"/>
      <c r="S9" s="467"/>
      <c r="T9" s="467"/>
      <c r="U9" s="467"/>
      <c r="V9" s="23"/>
      <c r="W9" s="23"/>
      <c r="X9" s="23"/>
      <c r="Y9" s="23"/>
      <c r="Z9" s="23"/>
      <c r="AA9" s="23"/>
    </row>
    <row r="10" spans="1:30" x14ac:dyDescent="0.25">
      <c r="AB10" s="21"/>
      <c r="AC10" s="437"/>
      <c r="AD10" s="437"/>
    </row>
    <row r="11" spans="1:30" s="125" customFormat="1" x14ac:dyDescent="0.25">
      <c r="A11" s="437">
        <v>1</v>
      </c>
      <c r="B11" s="437"/>
      <c r="C11" s="437"/>
      <c r="D11" s="437"/>
      <c r="E11" s="437"/>
      <c r="F11" s="437"/>
      <c r="G11" s="437"/>
      <c r="H11" s="469" t="s">
        <v>205</v>
      </c>
      <c r="I11" s="469"/>
      <c r="J11" s="469"/>
      <c r="K11" s="469"/>
      <c r="L11" s="469"/>
      <c r="M11" s="469"/>
      <c r="N11" s="469"/>
      <c r="O11" s="469"/>
      <c r="P11" s="469"/>
      <c r="Q11" s="469"/>
      <c r="R11" s="469"/>
      <c r="S11" s="469"/>
      <c r="T11" s="469"/>
      <c r="U11" s="469"/>
    </row>
    <row r="12" spans="1:30" s="125" customFormat="1" x14ac:dyDescent="0.25">
      <c r="A12" s="121"/>
      <c r="B12" s="121"/>
      <c r="C12" s="121"/>
      <c r="D12" s="121"/>
      <c r="E12" s="121"/>
      <c r="F12" s="121"/>
      <c r="G12" s="121"/>
      <c r="H12" s="469" t="s">
        <v>206</v>
      </c>
      <c r="I12" s="469"/>
      <c r="J12" s="469"/>
      <c r="K12" s="469"/>
      <c r="L12" s="469"/>
      <c r="M12" s="469"/>
      <c r="N12" s="469"/>
      <c r="O12" s="469"/>
      <c r="P12" s="469"/>
      <c r="Q12" s="469"/>
      <c r="R12" s="469"/>
      <c r="S12" s="469"/>
      <c r="T12" s="469"/>
      <c r="U12" s="469"/>
    </row>
    <row r="13" spans="1:30" s="125" customFormat="1" x14ac:dyDescent="0.25">
      <c r="H13" s="469" t="s">
        <v>207</v>
      </c>
      <c r="I13" s="469"/>
      <c r="J13" s="469"/>
      <c r="K13" s="469"/>
      <c r="L13" s="469"/>
      <c r="M13" s="469"/>
      <c r="N13" s="469"/>
      <c r="O13" s="469"/>
      <c r="P13" s="469"/>
      <c r="Q13" s="469"/>
      <c r="R13" s="469"/>
      <c r="S13" s="469"/>
      <c r="T13" s="469"/>
      <c r="U13" s="469"/>
    </row>
    <row r="14" spans="1:30" s="125" customFormat="1" x14ac:dyDescent="0.25">
      <c r="A14" s="1"/>
      <c r="B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30" s="125" customFormat="1" x14ac:dyDescent="0.25">
      <c r="C15" s="523" t="s">
        <v>1998</v>
      </c>
      <c r="D15" s="523"/>
      <c r="E15" s="523"/>
      <c r="F15" s="523"/>
      <c r="G15" s="523"/>
      <c r="H15" s="557" t="s">
        <v>1999</v>
      </c>
      <c r="I15" s="557"/>
      <c r="J15" s="557"/>
      <c r="K15" s="557"/>
      <c r="L15" s="557"/>
      <c r="M15" s="557"/>
      <c r="N15" s="557"/>
      <c r="O15" s="557"/>
      <c r="P15" s="557"/>
      <c r="Q15" s="557"/>
      <c r="R15" s="557"/>
      <c r="S15" s="557"/>
      <c r="T15" s="557"/>
      <c r="U15" s="557"/>
      <c r="V15" s="334"/>
      <c r="AB15" s="69"/>
      <c r="AD15" s="69"/>
    </row>
    <row r="16" spans="1:30" s="125" customFormat="1" x14ac:dyDescent="0.25">
      <c r="H16" s="560" t="s">
        <v>2062</v>
      </c>
      <c r="I16" s="560"/>
      <c r="J16" s="560"/>
      <c r="K16" s="560"/>
      <c r="L16" s="560"/>
      <c r="M16" s="560"/>
      <c r="N16" s="560"/>
      <c r="O16" s="560"/>
      <c r="P16" s="560"/>
      <c r="Q16" s="560"/>
      <c r="R16" s="560"/>
      <c r="S16" s="560"/>
      <c r="T16" s="560"/>
      <c r="U16" s="560"/>
      <c r="V16" s="334"/>
    </row>
    <row r="17" spans="1:22" s="125" customFormat="1" x14ac:dyDescent="0.25">
      <c r="A17" s="1"/>
      <c r="B17" s="1"/>
      <c r="H17" s="469" t="s">
        <v>2111</v>
      </c>
      <c r="I17" s="469"/>
      <c r="J17" s="469"/>
      <c r="K17" s="469"/>
      <c r="L17" s="469"/>
      <c r="M17" s="469"/>
      <c r="N17" s="469"/>
      <c r="O17" s="469"/>
      <c r="P17" s="469"/>
      <c r="Q17" s="469"/>
      <c r="R17" s="469"/>
      <c r="S17" s="469"/>
      <c r="T17" s="437" t="s">
        <v>135</v>
      </c>
      <c r="U17" s="437"/>
      <c r="V17" s="334">
        <v>27.72</v>
      </c>
    </row>
    <row r="18" spans="1:22" s="125" customFormat="1" x14ac:dyDescent="0.25">
      <c r="A18" s="1"/>
      <c r="B18" s="1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1"/>
      <c r="U18" s="121"/>
    </row>
    <row r="19" spans="1:22" s="125" customFormat="1" x14ac:dyDescent="0.25">
      <c r="A19" s="1"/>
      <c r="B19" s="1"/>
      <c r="C19" s="523" t="s">
        <v>2028</v>
      </c>
      <c r="D19" s="523"/>
      <c r="E19" s="523"/>
      <c r="F19" s="523"/>
      <c r="G19" s="523"/>
      <c r="H19" s="557" t="s">
        <v>2029</v>
      </c>
      <c r="I19" s="557"/>
      <c r="J19" s="557"/>
      <c r="K19" s="557"/>
      <c r="L19" s="557"/>
      <c r="M19" s="557"/>
      <c r="N19" s="557"/>
      <c r="O19" s="557"/>
      <c r="P19" s="557"/>
      <c r="Q19" s="557"/>
      <c r="R19" s="557"/>
      <c r="S19" s="557"/>
      <c r="T19" s="557"/>
      <c r="U19" s="557"/>
      <c r="V19" s="334"/>
    </row>
    <row r="20" spans="1:22" s="334" customFormat="1" x14ac:dyDescent="0.25">
      <c r="A20" s="1"/>
      <c r="B20" s="1"/>
      <c r="H20" s="560" t="s">
        <v>2062</v>
      </c>
      <c r="I20" s="560"/>
      <c r="J20" s="560"/>
      <c r="K20" s="560"/>
      <c r="L20" s="560"/>
      <c r="M20" s="560"/>
      <c r="N20" s="560"/>
      <c r="O20" s="560"/>
      <c r="P20" s="560"/>
      <c r="Q20" s="560"/>
      <c r="R20" s="560"/>
      <c r="S20" s="560"/>
      <c r="T20" s="560"/>
      <c r="U20" s="560"/>
    </row>
    <row r="21" spans="1:22" s="334" customFormat="1" x14ac:dyDescent="0.25">
      <c r="A21" s="1"/>
      <c r="B21" s="1"/>
      <c r="H21" s="469" t="s">
        <v>2112</v>
      </c>
      <c r="I21" s="469"/>
      <c r="J21" s="469"/>
      <c r="K21" s="469"/>
      <c r="L21" s="469"/>
      <c r="M21" s="469"/>
      <c r="N21" s="469"/>
      <c r="O21" s="469"/>
      <c r="P21" s="469"/>
      <c r="Q21" s="469"/>
      <c r="R21" s="469"/>
      <c r="S21" s="469"/>
      <c r="T21" s="437" t="s">
        <v>135</v>
      </c>
      <c r="U21" s="437"/>
      <c r="V21" s="334">
        <v>18.655999999999999</v>
      </c>
    </row>
    <row r="22" spans="1:22" s="334" customFormat="1" x14ac:dyDescent="0.25">
      <c r="A22" s="1"/>
      <c r="B22" s="1"/>
      <c r="H22" s="330"/>
      <c r="I22" s="330"/>
      <c r="J22" s="330"/>
      <c r="K22" s="330"/>
      <c r="L22" s="330"/>
      <c r="M22" s="330"/>
      <c r="N22" s="330"/>
      <c r="O22" s="330"/>
      <c r="P22" s="330"/>
      <c r="Q22" s="330"/>
      <c r="R22" s="330"/>
      <c r="S22" s="330"/>
      <c r="T22" s="326"/>
      <c r="U22" s="326"/>
    </row>
    <row r="23" spans="1:22" s="334" customFormat="1" x14ac:dyDescent="0.25">
      <c r="A23" s="1"/>
      <c r="B23" s="1"/>
      <c r="C23" s="523" t="s">
        <v>2040</v>
      </c>
      <c r="D23" s="523"/>
      <c r="E23" s="523"/>
      <c r="F23" s="523"/>
      <c r="G23" s="523"/>
      <c r="H23" s="557" t="s">
        <v>2029</v>
      </c>
      <c r="I23" s="557"/>
      <c r="J23" s="557"/>
      <c r="K23" s="557"/>
      <c r="L23" s="557"/>
      <c r="M23" s="557"/>
      <c r="N23" s="557"/>
      <c r="O23" s="557"/>
      <c r="P23" s="557"/>
      <c r="Q23" s="557"/>
      <c r="R23" s="557"/>
      <c r="S23" s="557"/>
      <c r="T23" s="557"/>
      <c r="U23" s="557"/>
    </row>
    <row r="24" spans="1:22" s="334" customFormat="1" x14ac:dyDescent="0.25">
      <c r="A24" s="1"/>
      <c r="B24" s="1"/>
      <c r="H24" s="560" t="s">
        <v>2041</v>
      </c>
      <c r="I24" s="560"/>
      <c r="J24" s="560"/>
      <c r="K24" s="560"/>
      <c r="L24" s="560"/>
      <c r="M24" s="560"/>
      <c r="N24" s="560"/>
      <c r="O24" s="560"/>
      <c r="P24" s="560"/>
      <c r="Q24" s="560"/>
      <c r="R24" s="560"/>
      <c r="S24" s="560"/>
      <c r="T24" s="560"/>
      <c r="U24" s="560"/>
    </row>
    <row r="25" spans="1:22" s="334" customFormat="1" x14ac:dyDescent="0.25">
      <c r="A25" s="1"/>
      <c r="B25" s="1"/>
      <c r="H25" s="469" t="s">
        <v>2113</v>
      </c>
      <c r="I25" s="469"/>
      <c r="J25" s="469"/>
      <c r="K25" s="469"/>
      <c r="L25" s="469"/>
      <c r="M25" s="469"/>
      <c r="N25" s="469"/>
      <c r="O25" s="469"/>
      <c r="P25" s="469"/>
      <c r="Q25" s="469"/>
      <c r="R25" s="469"/>
      <c r="S25" s="469"/>
      <c r="T25" s="437" t="s">
        <v>135</v>
      </c>
      <c r="U25" s="437"/>
      <c r="V25" s="334">
        <v>12.19</v>
      </c>
    </row>
    <row r="26" spans="1:22" s="334" customFormat="1" x14ac:dyDescent="0.25">
      <c r="A26" s="1"/>
      <c r="B26" s="1"/>
      <c r="H26" s="330"/>
      <c r="I26" s="330"/>
      <c r="J26" s="330"/>
      <c r="K26" s="330"/>
      <c r="L26" s="330"/>
      <c r="M26" s="330"/>
      <c r="N26" s="330"/>
      <c r="O26" s="330"/>
      <c r="P26" s="330"/>
      <c r="Q26" s="330"/>
      <c r="R26" s="330"/>
      <c r="S26" s="330"/>
      <c r="T26" s="326"/>
      <c r="U26" s="326"/>
    </row>
    <row r="27" spans="1:22" s="334" customFormat="1" x14ac:dyDescent="0.25">
      <c r="A27" s="1"/>
      <c r="B27" s="1"/>
      <c r="C27" s="523" t="s">
        <v>2049</v>
      </c>
      <c r="D27" s="523"/>
      <c r="E27" s="523"/>
      <c r="F27" s="523"/>
      <c r="G27" s="523"/>
      <c r="H27" s="557" t="s">
        <v>2029</v>
      </c>
      <c r="I27" s="557"/>
      <c r="J27" s="557"/>
      <c r="K27" s="557"/>
      <c r="L27" s="557"/>
      <c r="M27" s="557"/>
      <c r="N27" s="557"/>
      <c r="O27" s="557"/>
      <c r="P27" s="557"/>
      <c r="Q27" s="557"/>
      <c r="R27" s="557"/>
      <c r="S27" s="557"/>
      <c r="T27" s="557"/>
      <c r="U27" s="557"/>
    </row>
    <row r="28" spans="1:22" s="334" customFormat="1" x14ac:dyDescent="0.25">
      <c r="A28" s="1"/>
      <c r="B28" s="1"/>
      <c r="H28" s="560" t="s">
        <v>2041</v>
      </c>
      <c r="I28" s="560"/>
      <c r="J28" s="560"/>
      <c r="K28" s="560"/>
      <c r="L28" s="560"/>
      <c r="M28" s="560"/>
      <c r="N28" s="560"/>
      <c r="O28" s="560"/>
      <c r="P28" s="560"/>
      <c r="Q28" s="560"/>
      <c r="R28" s="560"/>
      <c r="S28" s="560"/>
      <c r="T28" s="560"/>
      <c r="U28" s="560"/>
    </row>
    <row r="29" spans="1:22" s="334" customFormat="1" x14ac:dyDescent="0.25">
      <c r="A29" s="1"/>
      <c r="B29" s="1"/>
      <c r="H29" s="469" t="s">
        <v>2114</v>
      </c>
      <c r="I29" s="469"/>
      <c r="J29" s="469"/>
      <c r="K29" s="469"/>
      <c r="L29" s="469"/>
      <c r="M29" s="469"/>
      <c r="N29" s="469"/>
      <c r="O29" s="469"/>
      <c r="P29" s="469"/>
      <c r="Q29" s="469"/>
      <c r="R29" s="469"/>
      <c r="S29" s="469"/>
      <c r="T29" s="437" t="s">
        <v>135</v>
      </c>
      <c r="U29" s="437"/>
      <c r="V29" s="334">
        <v>59.45</v>
      </c>
    </row>
    <row r="30" spans="1:22" s="334" customFormat="1" x14ac:dyDescent="0.25">
      <c r="A30" s="1"/>
      <c r="B30" s="1"/>
      <c r="H30" s="330"/>
      <c r="I30" s="330"/>
      <c r="J30" s="330"/>
      <c r="K30" s="330"/>
      <c r="L30" s="330"/>
      <c r="M30" s="330"/>
      <c r="N30" s="330"/>
      <c r="O30" s="330"/>
      <c r="P30" s="330"/>
      <c r="Q30" s="330"/>
      <c r="R30" s="330"/>
      <c r="S30" s="330"/>
      <c r="T30" s="326"/>
      <c r="U30" s="326"/>
    </row>
    <row r="31" spans="1:22" s="334" customFormat="1" x14ac:dyDescent="0.25">
      <c r="A31" s="1"/>
      <c r="B31" s="1"/>
      <c r="C31" s="523" t="s">
        <v>2051</v>
      </c>
      <c r="D31" s="523"/>
      <c r="E31" s="523"/>
      <c r="F31" s="523"/>
      <c r="G31" s="523"/>
      <c r="H31" s="557" t="s">
        <v>2052</v>
      </c>
      <c r="I31" s="557"/>
      <c r="J31" s="557"/>
      <c r="K31" s="557"/>
      <c r="L31" s="557"/>
      <c r="M31" s="557"/>
      <c r="N31" s="557"/>
      <c r="O31" s="557"/>
      <c r="P31" s="557"/>
      <c r="Q31" s="557"/>
      <c r="R31" s="557"/>
      <c r="S31" s="557"/>
      <c r="T31" s="557"/>
      <c r="U31" s="557"/>
    </row>
    <row r="32" spans="1:22" s="334" customFormat="1" x14ac:dyDescent="0.25">
      <c r="A32" s="1"/>
      <c r="B32" s="1"/>
      <c r="H32" s="469" t="s">
        <v>2053</v>
      </c>
      <c r="I32" s="469"/>
      <c r="J32" s="469"/>
      <c r="K32" s="469"/>
      <c r="L32" s="469"/>
      <c r="M32" s="469"/>
      <c r="N32" s="469"/>
      <c r="O32" s="469"/>
      <c r="P32" s="469"/>
      <c r="Q32" s="469"/>
      <c r="R32" s="469"/>
      <c r="S32" s="469"/>
      <c r="T32" s="469"/>
      <c r="U32" s="469"/>
    </row>
    <row r="33" spans="1:44" s="334" customFormat="1" x14ac:dyDescent="0.25">
      <c r="A33" s="1"/>
      <c r="B33" s="1"/>
      <c r="H33" s="469" t="s">
        <v>2112</v>
      </c>
      <c r="I33" s="469"/>
      <c r="J33" s="469"/>
      <c r="K33" s="469"/>
      <c r="L33" s="469"/>
      <c r="M33" s="469"/>
      <c r="N33" s="469"/>
      <c r="O33" s="469"/>
      <c r="P33" s="469"/>
      <c r="Q33" s="469"/>
      <c r="R33" s="469"/>
      <c r="S33" s="469"/>
      <c r="T33" s="437" t="s">
        <v>135</v>
      </c>
      <c r="U33" s="437"/>
      <c r="V33" s="334">
        <v>4.74</v>
      </c>
    </row>
    <row r="34" spans="1:44" s="334" customFormat="1" x14ac:dyDescent="0.25">
      <c r="A34" s="1"/>
      <c r="B34" s="1"/>
      <c r="H34" s="330"/>
      <c r="I34" s="330"/>
      <c r="J34" s="330"/>
      <c r="K34" s="330"/>
      <c r="L34" s="330"/>
      <c r="M34" s="330"/>
      <c r="N34" s="330"/>
      <c r="O34" s="330"/>
      <c r="P34" s="330"/>
      <c r="Q34" s="330"/>
      <c r="R34" s="330"/>
      <c r="S34" s="330"/>
      <c r="T34" s="326"/>
      <c r="U34" s="326"/>
    </row>
    <row r="35" spans="1:44" s="334" customFormat="1" x14ac:dyDescent="0.25">
      <c r="A35" s="1"/>
      <c r="B35" s="1"/>
      <c r="C35" s="523" t="s">
        <v>2057</v>
      </c>
      <c r="D35" s="523"/>
      <c r="E35" s="523"/>
      <c r="F35" s="523"/>
      <c r="G35" s="523"/>
      <c r="H35" s="557" t="s">
        <v>2052</v>
      </c>
      <c r="I35" s="557"/>
      <c r="J35" s="557"/>
      <c r="K35" s="557"/>
      <c r="L35" s="557"/>
      <c r="M35" s="557"/>
      <c r="N35" s="557"/>
      <c r="O35" s="557"/>
      <c r="P35" s="557"/>
      <c r="Q35" s="557"/>
      <c r="R35" s="557"/>
      <c r="S35" s="557"/>
      <c r="T35" s="557"/>
      <c r="U35" s="557"/>
    </row>
    <row r="36" spans="1:44" s="334" customFormat="1" x14ac:dyDescent="0.25">
      <c r="A36" s="1"/>
      <c r="B36" s="1"/>
      <c r="H36" s="469" t="s">
        <v>2053</v>
      </c>
      <c r="I36" s="469"/>
      <c r="J36" s="469"/>
      <c r="K36" s="469"/>
      <c r="L36" s="469"/>
      <c r="M36" s="469"/>
      <c r="N36" s="469"/>
      <c r="O36" s="469"/>
      <c r="P36" s="469"/>
      <c r="Q36" s="469"/>
      <c r="R36" s="469"/>
      <c r="S36" s="469"/>
      <c r="T36" s="469"/>
      <c r="U36" s="469"/>
    </row>
    <row r="37" spans="1:44" s="334" customFormat="1" x14ac:dyDescent="0.25">
      <c r="A37" s="1"/>
      <c r="B37" s="1"/>
      <c r="H37" s="469" t="s">
        <v>2115</v>
      </c>
      <c r="I37" s="469"/>
      <c r="J37" s="469"/>
      <c r="K37" s="469"/>
      <c r="L37" s="469"/>
      <c r="M37" s="469"/>
      <c r="N37" s="469"/>
      <c r="O37" s="469"/>
      <c r="P37" s="469"/>
      <c r="Q37" s="469"/>
      <c r="R37" s="469"/>
      <c r="S37" s="469"/>
      <c r="T37" s="437" t="s">
        <v>135</v>
      </c>
      <c r="U37" s="437"/>
      <c r="V37" s="334">
        <v>4.6399999999999997</v>
      </c>
    </row>
    <row r="38" spans="1:44" s="334" customFormat="1" x14ac:dyDescent="0.25">
      <c r="A38" s="1"/>
      <c r="B38" s="1"/>
      <c r="H38" s="330"/>
      <c r="I38" s="330"/>
      <c r="J38" s="330"/>
      <c r="K38" s="330"/>
      <c r="L38" s="330"/>
      <c r="M38" s="330"/>
      <c r="N38" s="330"/>
      <c r="O38" s="330"/>
      <c r="P38" s="330"/>
      <c r="Q38" s="330"/>
      <c r="R38" s="330"/>
      <c r="S38" s="330"/>
      <c r="T38" s="326"/>
      <c r="U38" s="326"/>
    </row>
    <row r="39" spans="1:44" s="334" customFormat="1" x14ac:dyDescent="0.25">
      <c r="A39" s="1"/>
      <c r="B39" s="1"/>
      <c r="C39" s="523" t="s">
        <v>2060</v>
      </c>
      <c r="D39" s="523"/>
      <c r="E39" s="523"/>
      <c r="F39" s="523"/>
      <c r="G39" s="523"/>
      <c r="H39" s="557" t="s">
        <v>2061</v>
      </c>
      <c r="I39" s="557"/>
      <c r="J39" s="557"/>
      <c r="K39" s="557"/>
      <c r="L39" s="557"/>
      <c r="M39" s="557"/>
      <c r="N39" s="557"/>
      <c r="O39" s="557"/>
      <c r="P39" s="557"/>
      <c r="Q39" s="557"/>
      <c r="R39" s="557"/>
      <c r="S39" s="557"/>
      <c r="T39" s="557"/>
      <c r="U39" s="557"/>
    </row>
    <row r="40" spans="1:44" s="334" customFormat="1" x14ac:dyDescent="0.25">
      <c r="A40" s="1"/>
      <c r="B40" s="1"/>
      <c r="H40" s="560" t="s">
        <v>2062</v>
      </c>
      <c r="I40" s="560"/>
      <c r="J40" s="560"/>
      <c r="K40" s="560"/>
      <c r="L40" s="560"/>
      <c r="M40" s="560"/>
      <c r="N40" s="560"/>
      <c r="O40" s="560"/>
      <c r="P40" s="560"/>
      <c r="Q40" s="560"/>
      <c r="R40" s="560"/>
      <c r="S40" s="560"/>
      <c r="T40" s="560"/>
      <c r="U40" s="560"/>
    </row>
    <row r="41" spans="1:44" s="334" customFormat="1" x14ac:dyDescent="0.25">
      <c r="A41" s="1"/>
      <c r="B41" s="1"/>
      <c r="H41" s="469" t="s">
        <v>2116</v>
      </c>
      <c r="I41" s="469"/>
      <c r="J41" s="469"/>
      <c r="K41" s="469"/>
      <c r="L41" s="469"/>
      <c r="M41" s="469"/>
      <c r="N41" s="469"/>
      <c r="O41" s="469"/>
      <c r="P41" s="469"/>
      <c r="Q41" s="469"/>
      <c r="R41" s="469"/>
      <c r="S41" s="469"/>
      <c r="T41" s="437" t="s">
        <v>135</v>
      </c>
      <c r="U41" s="437"/>
      <c r="V41" s="334">
        <v>7.65</v>
      </c>
    </row>
    <row r="42" spans="1:44" s="334" customFormat="1" x14ac:dyDescent="0.25">
      <c r="A42" s="1"/>
      <c r="B42" s="1"/>
      <c r="H42" s="330"/>
      <c r="I42" s="330"/>
      <c r="J42" s="330"/>
      <c r="K42" s="330"/>
      <c r="L42" s="330"/>
      <c r="M42" s="330"/>
      <c r="N42" s="330"/>
      <c r="O42" s="330"/>
      <c r="P42" s="330"/>
      <c r="Q42" s="330"/>
      <c r="R42" s="330"/>
      <c r="S42" s="330"/>
      <c r="T42" s="326"/>
      <c r="U42" s="326"/>
    </row>
    <row r="43" spans="1:44" s="334" customFormat="1" x14ac:dyDescent="0.25">
      <c r="A43" s="1"/>
      <c r="B43" s="1"/>
      <c r="C43" s="523" t="s">
        <v>2065</v>
      </c>
      <c r="D43" s="523"/>
      <c r="E43" s="523"/>
      <c r="F43" s="523"/>
      <c r="G43" s="523"/>
      <c r="H43" s="557" t="s">
        <v>2029</v>
      </c>
      <c r="I43" s="557"/>
      <c r="J43" s="557"/>
      <c r="K43" s="557"/>
      <c r="L43" s="557"/>
      <c r="M43" s="557"/>
      <c r="N43" s="557"/>
      <c r="O43" s="557"/>
      <c r="P43" s="557"/>
      <c r="Q43" s="557"/>
      <c r="R43" s="557"/>
      <c r="S43" s="557"/>
      <c r="T43" s="557"/>
      <c r="U43" s="557"/>
    </row>
    <row r="44" spans="1:44" s="334" customFormat="1" x14ac:dyDescent="0.25">
      <c r="A44" s="1"/>
      <c r="B44" s="1"/>
      <c r="H44" s="560" t="s">
        <v>2030</v>
      </c>
      <c r="I44" s="560"/>
      <c r="J44" s="560"/>
      <c r="K44" s="560"/>
      <c r="L44" s="560"/>
      <c r="M44" s="560"/>
      <c r="N44" s="560"/>
      <c r="O44" s="560"/>
      <c r="P44" s="560"/>
      <c r="Q44" s="560"/>
      <c r="R44" s="560"/>
      <c r="S44" s="560"/>
      <c r="T44" s="560"/>
      <c r="U44" s="560"/>
    </row>
    <row r="45" spans="1:44" s="334" customFormat="1" x14ac:dyDescent="0.25">
      <c r="A45" s="1"/>
      <c r="B45" s="1"/>
      <c r="H45" s="469" t="s">
        <v>2117</v>
      </c>
      <c r="I45" s="469"/>
      <c r="J45" s="469"/>
      <c r="K45" s="469"/>
      <c r="L45" s="469"/>
      <c r="M45" s="469"/>
      <c r="N45" s="469"/>
      <c r="O45" s="469"/>
      <c r="P45" s="469"/>
      <c r="Q45" s="469"/>
      <c r="R45" s="469"/>
      <c r="S45" s="469"/>
      <c r="T45" s="437" t="s">
        <v>135</v>
      </c>
      <c r="U45" s="437"/>
      <c r="V45" s="334">
        <v>4.62</v>
      </c>
    </row>
    <row r="46" spans="1:44" s="334" customFormat="1" x14ac:dyDescent="0.25">
      <c r="A46" s="1"/>
      <c r="B46" s="1"/>
      <c r="H46" s="330"/>
      <c r="I46" s="330"/>
      <c r="J46" s="330"/>
      <c r="K46" s="330"/>
      <c r="L46" s="330"/>
      <c r="M46" s="330"/>
      <c r="N46" s="330"/>
      <c r="O46" s="330"/>
      <c r="P46" s="330"/>
      <c r="Q46" s="330"/>
      <c r="R46" s="330"/>
      <c r="S46" s="330"/>
      <c r="T46" s="326"/>
      <c r="U46" s="326"/>
    </row>
    <row r="47" spans="1:44" s="334" customFormat="1" x14ac:dyDescent="0.25">
      <c r="A47" s="1"/>
      <c r="B47" s="1"/>
      <c r="H47" s="330"/>
      <c r="I47" s="330"/>
      <c r="J47" s="330"/>
      <c r="K47" s="330"/>
      <c r="L47" s="330"/>
      <c r="M47" s="330"/>
      <c r="N47" s="330"/>
      <c r="O47" s="330"/>
      <c r="P47" s="330"/>
      <c r="Q47" s="330"/>
      <c r="R47" s="330"/>
      <c r="S47" s="330"/>
      <c r="T47" s="326"/>
      <c r="U47" s="326"/>
    </row>
    <row r="48" spans="1:44" s="334" customFormat="1" x14ac:dyDescent="0.25">
      <c r="A48" s="332"/>
      <c r="B48" s="332"/>
      <c r="C48" s="332"/>
      <c r="D48" s="332"/>
      <c r="E48" s="332"/>
      <c r="F48" s="332"/>
      <c r="G48" s="332"/>
      <c r="H48" s="333"/>
      <c r="I48" s="333"/>
      <c r="J48" s="333"/>
      <c r="K48" s="333"/>
      <c r="L48" s="333"/>
      <c r="M48" s="333"/>
      <c r="N48" s="333"/>
      <c r="O48" s="333"/>
      <c r="P48" s="333"/>
      <c r="Q48" s="333"/>
      <c r="R48" s="333"/>
      <c r="S48" s="333"/>
      <c r="T48" s="333"/>
      <c r="U48" s="333"/>
      <c r="V48" s="333"/>
      <c r="W48" s="72"/>
      <c r="X48" s="72"/>
      <c r="Y48" s="72"/>
      <c r="Z48" s="333"/>
      <c r="AA48" s="333"/>
      <c r="AC48" s="325"/>
      <c r="AD48" s="69"/>
      <c r="AE48" s="325"/>
      <c r="AF48" s="69"/>
      <c r="AG48" s="325"/>
      <c r="AH48" s="69"/>
      <c r="AI48" s="325"/>
      <c r="AJ48" s="69"/>
      <c r="AK48" s="325"/>
      <c r="AM48" s="67"/>
      <c r="AN48" s="69"/>
      <c r="AR48" s="325"/>
    </row>
    <row r="49" spans="1:44" s="334" customFormat="1" x14ac:dyDescent="0.25">
      <c r="H49" s="467" t="s">
        <v>183</v>
      </c>
      <c r="I49" s="467"/>
      <c r="J49" s="467"/>
      <c r="K49" s="467"/>
      <c r="L49" s="467"/>
      <c r="M49" s="467"/>
      <c r="N49" s="467"/>
      <c r="O49" s="467"/>
      <c r="P49" s="467"/>
      <c r="V49" s="334">
        <f>SUM(V9:V48)</f>
        <v>139.666</v>
      </c>
      <c r="W49" s="68"/>
      <c r="X49" s="68"/>
      <c r="Y49" s="68"/>
      <c r="AC49" s="325"/>
      <c r="AD49" s="69"/>
      <c r="AE49" s="325"/>
      <c r="AF49" s="69"/>
      <c r="AG49" s="325"/>
      <c r="AH49" s="69"/>
      <c r="AI49" s="325"/>
      <c r="AJ49" s="69"/>
      <c r="AK49" s="325"/>
      <c r="AM49" s="67"/>
      <c r="AN49" s="69"/>
      <c r="AR49" s="325"/>
    </row>
    <row r="50" spans="1:44" s="334" customFormat="1" x14ac:dyDescent="0.25">
      <c r="W50" s="68"/>
      <c r="X50" s="68"/>
      <c r="Y50" s="68"/>
    </row>
    <row r="51" spans="1:44" s="334" customFormat="1" ht="15.75" thickBot="1" x14ac:dyDescent="0.3">
      <c r="A51" s="525" t="s">
        <v>38</v>
      </c>
      <c r="B51" s="525"/>
      <c r="C51" s="525"/>
      <c r="D51" s="525"/>
      <c r="E51" s="525"/>
      <c r="F51" s="525"/>
      <c r="G51" s="525"/>
      <c r="H51" s="525"/>
      <c r="I51" s="525"/>
      <c r="J51" s="525"/>
      <c r="K51" s="525"/>
      <c r="L51" s="525"/>
      <c r="M51" s="525"/>
      <c r="N51" s="525"/>
      <c r="O51" s="525"/>
      <c r="P51" s="525"/>
      <c r="Q51" s="525"/>
      <c r="R51" s="525"/>
      <c r="S51" s="525"/>
      <c r="T51" s="525"/>
      <c r="Z51" s="326" t="s">
        <v>41</v>
      </c>
      <c r="AA51" s="326">
        <f>AA1+1</f>
        <v>17</v>
      </c>
    </row>
    <row r="52" spans="1:44" s="334" customFormat="1" x14ac:dyDescent="0.25">
      <c r="A52" s="528" t="s">
        <v>39</v>
      </c>
      <c r="B52" s="506"/>
      <c r="C52" s="506"/>
      <c r="D52" s="506"/>
      <c r="E52" s="506"/>
      <c r="F52" s="506"/>
      <c r="G52" s="507"/>
      <c r="H52" s="484" t="s">
        <v>1972</v>
      </c>
      <c r="I52" s="447"/>
      <c r="J52" s="447"/>
      <c r="K52" s="447"/>
      <c r="L52" s="447"/>
      <c r="M52" s="447"/>
      <c r="N52" s="447"/>
      <c r="O52" s="447"/>
      <c r="P52" s="447"/>
      <c r="Q52" s="447"/>
      <c r="R52" s="447"/>
      <c r="S52" s="447"/>
      <c r="T52" s="447"/>
      <c r="U52" s="447"/>
      <c r="V52" s="447"/>
      <c r="W52" s="447"/>
      <c r="X52" s="485"/>
      <c r="Y52" s="328" t="s">
        <v>48</v>
      </c>
      <c r="Z52" s="452"/>
      <c r="AA52" s="454"/>
    </row>
    <row r="53" spans="1:44" s="334" customFormat="1" x14ac:dyDescent="0.25">
      <c r="A53" s="538"/>
      <c r="B53" s="518"/>
      <c r="C53" s="518"/>
      <c r="D53" s="518"/>
      <c r="E53" s="518"/>
      <c r="F53" s="518"/>
      <c r="G53" s="519"/>
      <c r="H53" s="486" t="s">
        <v>1973</v>
      </c>
      <c r="I53" s="487"/>
      <c r="J53" s="487"/>
      <c r="K53" s="487"/>
      <c r="L53" s="487"/>
      <c r="M53" s="487"/>
      <c r="N53" s="487"/>
      <c r="O53" s="487"/>
      <c r="P53" s="487"/>
      <c r="Q53" s="487"/>
      <c r="R53" s="487"/>
      <c r="S53" s="487"/>
      <c r="T53" s="487"/>
      <c r="U53" s="487"/>
      <c r="V53" s="487"/>
      <c r="W53" s="487"/>
      <c r="X53" s="488"/>
      <c r="Y53" s="24" t="s">
        <v>42</v>
      </c>
      <c r="Z53" s="526" t="s">
        <v>1980</v>
      </c>
      <c r="AA53" s="527"/>
    </row>
    <row r="54" spans="1:44" s="334" customFormat="1" x14ac:dyDescent="0.25">
      <c r="A54" s="514" t="s">
        <v>40</v>
      </c>
      <c r="B54" s="515"/>
      <c r="C54" s="515"/>
      <c r="D54" s="515"/>
      <c r="E54" s="515"/>
      <c r="F54" s="515"/>
      <c r="G54" s="516"/>
      <c r="H54" s="489" t="s">
        <v>1974</v>
      </c>
      <c r="I54" s="490"/>
      <c r="J54" s="490"/>
      <c r="K54" s="490"/>
      <c r="L54" s="490"/>
      <c r="M54" s="490"/>
      <c r="N54" s="490"/>
      <c r="O54" s="490"/>
      <c r="P54" s="490"/>
      <c r="Q54" s="490"/>
      <c r="R54" s="490"/>
      <c r="S54" s="490"/>
      <c r="T54" s="490"/>
      <c r="U54" s="490"/>
      <c r="V54" s="490"/>
      <c r="W54" s="490"/>
      <c r="X54" s="491"/>
      <c r="Y54" s="25" t="s">
        <v>49</v>
      </c>
      <c r="Z54" s="482"/>
      <c r="AA54" s="483"/>
    </row>
    <row r="55" spans="1:44" s="334" customFormat="1" ht="15.75" thickBot="1" x14ac:dyDescent="0.3">
      <c r="A55" s="435"/>
      <c r="B55" s="424"/>
      <c r="C55" s="424"/>
      <c r="D55" s="424"/>
      <c r="E55" s="424"/>
      <c r="F55" s="424"/>
      <c r="G55" s="432"/>
      <c r="H55" s="496" t="s">
        <v>1975</v>
      </c>
      <c r="I55" s="497"/>
      <c r="J55" s="497"/>
      <c r="K55" s="497"/>
      <c r="L55" s="497"/>
      <c r="M55" s="497"/>
      <c r="N55" s="497"/>
      <c r="O55" s="497"/>
      <c r="P55" s="497"/>
      <c r="Q55" s="497"/>
      <c r="R55" s="497"/>
      <c r="S55" s="497"/>
      <c r="T55" s="497"/>
      <c r="U55" s="497"/>
      <c r="V55" s="497"/>
      <c r="W55" s="497"/>
      <c r="X55" s="498"/>
      <c r="Y55" s="96" t="s">
        <v>42</v>
      </c>
      <c r="Z55" s="480" t="s">
        <v>1981</v>
      </c>
      <c r="AA55" s="481"/>
    </row>
    <row r="56" spans="1:44" s="334" customFormat="1" x14ac:dyDescent="0.25">
      <c r="A56" s="499" t="s">
        <v>42</v>
      </c>
      <c r="B56" s="502" t="s">
        <v>43</v>
      </c>
      <c r="C56" s="505" t="s">
        <v>42</v>
      </c>
      <c r="D56" s="506"/>
      <c r="E56" s="506"/>
      <c r="F56" s="506"/>
      <c r="G56" s="507"/>
      <c r="H56" s="484"/>
      <c r="I56" s="447"/>
      <c r="J56" s="447"/>
      <c r="K56" s="447"/>
      <c r="L56" s="447"/>
      <c r="M56" s="447"/>
      <c r="N56" s="447"/>
      <c r="O56" s="447"/>
      <c r="P56" s="447"/>
      <c r="Q56" s="447"/>
      <c r="R56" s="447"/>
      <c r="S56" s="485"/>
      <c r="T56" s="508" t="s">
        <v>50</v>
      </c>
      <c r="U56" s="511" t="s">
        <v>51</v>
      </c>
      <c r="V56" s="529" t="s">
        <v>52</v>
      </c>
      <c r="W56" s="532" t="s">
        <v>53</v>
      </c>
      <c r="X56" s="534" t="s">
        <v>55</v>
      </c>
      <c r="Y56" s="535"/>
      <c r="Z56" s="492" t="s">
        <v>45</v>
      </c>
      <c r="AA56" s="493"/>
    </row>
    <row r="57" spans="1:44" s="334" customFormat="1" ht="15.75" x14ac:dyDescent="0.25">
      <c r="A57" s="500"/>
      <c r="B57" s="503"/>
      <c r="C57" s="540" t="s">
        <v>44</v>
      </c>
      <c r="D57" s="541"/>
      <c r="E57" s="541"/>
      <c r="F57" s="541"/>
      <c r="G57" s="542"/>
      <c r="H57" s="536" t="s">
        <v>59</v>
      </c>
      <c r="I57" s="450"/>
      <c r="J57" s="450"/>
      <c r="K57" s="450"/>
      <c r="L57" s="450"/>
      <c r="M57" s="450"/>
      <c r="N57" s="450"/>
      <c r="O57" s="450"/>
      <c r="P57" s="450"/>
      <c r="Q57" s="450"/>
      <c r="R57" s="450"/>
      <c r="S57" s="537"/>
      <c r="T57" s="509"/>
      <c r="U57" s="512"/>
      <c r="V57" s="530"/>
      <c r="W57" s="533"/>
      <c r="X57" s="521" t="s">
        <v>56</v>
      </c>
      <c r="Y57" s="522"/>
      <c r="Z57" s="494"/>
      <c r="AA57" s="495"/>
      <c r="AB57" s="479"/>
      <c r="AC57" s="437"/>
      <c r="AD57" s="437"/>
      <c r="AE57" s="437"/>
      <c r="AF57" s="437"/>
      <c r="AG57" s="437"/>
      <c r="AH57" s="437"/>
      <c r="AI57" s="437"/>
      <c r="AJ57" s="437"/>
      <c r="AK57" s="437"/>
      <c r="AQ57" s="437"/>
      <c r="AR57" s="437"/>
    </row>
    <row r="58" spans="1:44" s="334" customFormat="1" x14ac:dyDescent="0.25">
      <c r="A58" s="501"/>
      <c r="B58" s="504"/>
      <c r="C58" s="517" t="s">
        <v>43</v>
      </c>
      <c r="D58" s="518"/>
      <c r="E58" s="518"/>
      <c r="F58" s="518"/>
      <c r="G58" s="519"/>
      <c r="H58" s="455"/>
      <c r="I58" s="456"/>
      <c r="J58" s="456"/>
      <c r="K58" s="456"/>
      <c r="L58" s="456"/>
      <c r="M58" s="456"/>
      <c r="N58" s="456"/>
      <c r="O58" s="456"/>
      <c r="P58" s="456"/>
      <c r="Q58" s="456"/>
      <c r="R58" s="456"/>
      <c r="S58" s="520"/>
      <c r="T58" s="510"/>
      <c r="U58" s="513"/>
      <c r="V58" s="531"/>
      <c r="W58" s="26" t="s">
        <v>54</v>
      </c>
      <c r="X58" s="26" t="s">
        <v>57</v>
      </c>
      <c r="Y58" s="27" t="s">
        <v>58</v>
      </c>
      <c r="Z58" s="26" t="s">
        <v>46</v>
      </c>
      <c r="AA58" s="28" t="s">
        <v>47</v>
      </c>
      <c r="AB58" s="536"/>
      <c r="AC58" s="450"/>
      <c r="AD58" s="437"/>
      <c r="AE58" s="437"/>
      <c r="AF58" s="437"/>
      <c r="AG58" s="437"/>
      <c r="AH58" s="437"/>
      <c r="AI58" s="437"/>
      <c r="AJ58" s="437"/>
      <c r="AK58" s="437"/>
      <c r="AL58" s="437"/>
      <c r="AM58" s="437"/>
      <c r="AN58" s="437"/>
      <c r="AO58" s="437"/>
      <c r="AQ58" s="326"/>
      <c r="AR58" s="326"/>
    </row>
    <row r="59" spans="1:44" s="334" customFormat="1" x14ac:dyDescent="0.25">
      <c r="C59" s="103"/>
      <c r="D59" s="103"/>
      <c r="E59" s="103"/>
      <c r="F59" s="103"/>
      <c r="G59" s="103"/>
      <c r="H59" s="544" t="s">
        <v>185</v>
      </c>
      <c r="I59" s="544"/>
      <c r="J59" s="544"/>
      <c r="K59" s="544"/>
      <c r="L59" s="544"/>
      <c r="M59" s="544"/>
      <c r="N59" s="544"/>
      <c r="O59" s="544"/>
      <c r="P59" s="544"/>
      <c r="Q59" s="544"/>
      <c r="R59" s="544"/>
      <c r="S59" s="544"/>
      <c r="T59" s="467">
        <f>AA1</f>
        <v>16</v>
      </c>
      <c r="U59" s="467"/>
      <c r="V59" s="334">
        <f>V49</f>
        <v>139.666</v>
      </c>
      <c r="X59" s="68"/>
      <c r="Y59" s="68"/>
    </row>
    <row r="60" spans="1:44" s="334" customFormat="1" x14ac:dyDescent="0.25">
      <c r="A60" s="1"/>
      <c r="B60" s="1"/>
      <c r="H60" s="330"/>
      <c r="I60" s="330"/>
      <c r="J60" s="330"/>
      <c r="K60" s="330"/>
      <c r="L60" s="330"/>
      <c r="M60" s="330"/>
      <c r="N60" s="330"/>
      <c r="O60" s="330"/>
      <c r="P60" s="330"/>
      <c r="Q60" s="330"/>
      <c r="R60" s="330"/>
      <c r="S60" s="330"/>
      <c r="T60" s="326"/>
      <c r="U60" s="326"/>
    </row>
    <row r="61" spans="1:44" s="334" customFormat="1" x14ac:dyDescent="0.25">
      <c r="A61" s="1"/>
      <c r="B61" s="1"/>
      <c r="C61" s="523" t="s">
        <v>2096</v>
      </c>
      <c r="D61" s="523"/>
      <c r="E61" s="523"/>
      <c r="F61" s="523"/>
      <c r="G61" s="523"/>
      <c r="H61" s="557" t="s">
        <v>1999</v>
      </c>
      <c r="I61" s="557"/>
      <c r="J61" s="557"/>
      <c r="K61" s="557"/>
      <c r="L61" s="557"/>
      <c r="M61" s="557"/>
      <c r="N61" s="557"/>
      <c r="O61" s="557"/>
      <c r="P61" s="557"/>
      <c r="Q61" s="557"/>
      <c r="R61" s="557"/>
      <c r="S61" s="557"/>
      <c r="T61" s="557"/>
      <c r="U61" s="557"/>
    </row>
    <row r="62" spans="1:44" s="334" customFormat="1" x14ac:dyDescent="0.25">
      <c r="A62" s="1"/>
      <c r="B62" s="1"/>
      <c r="H62" s="560" t="s">
        <v>2062</v>
      </c>
      <c r="I62" s="560"/>
      <c r="J62" s="560"/>
      <c r="K62" s="560"/>
      <c r="L62" s="560"/>
      <c r="M62" s="560"/>
      <c r="N62" s="560"/>
      <c r="O62" s="560"/>
      <c r="P62" s="560"/>
      <c r="Q62" s="560"/>
      <c r="R62" s="560"/>
      <c r="S62" s="560"/>
      <c r="T62" s="560"/>
      <c r="U62" s="560"/>
    </row>
    <row r="63" spans="1:44" s="334" customFormat="1" x14ac:dyDescent="0.25">
      <c r="A63" s="1"/>
      <c r="B63" s="1"/>
      <c r="H63" s="469" t="s">
        <v>2111</v>
      </c>
      <c r="I63" s="469"/>
      <c r="J63" s="469"/>
      <c r="K63" s="469"/>
      <c r="L63" s="469"/>
      <c r="M63" s="469"/>
      <c r="N63" s="469"/>
      <c r="O63" s="469"/>
      <c r="P63" s="469"/>
      <c r="Q63" s="469"/>
      <c r="R63" s="469"/>
      <c r="S63" s="469"/>
      <c r="T63" s="437" t="s">
        <v>135</v>
      </c>
      <c r="U63" s="437"/>
      <c r="V63" s="334">
        <v>5.16</v>
      </c>
    </row>
    <row r="64" spans="1:44" s="334" customFormat="1" x14ac:dyDescent="0.25">
      <c r="A64" s="1"/>
      <c r="B64" s="1"/>
      <c r="H64" s="330"/>
      <c r="I64" s="330"/>
      <c r="J64" s="330"/>
      <c r="K64" s="330"/>
      <c r="L64" s="330"/>
      <c r="M64" s="330"/>
      <c r="N64" s="330"/>
      <c r="O64" s="330"/>
      <c r="P64" s="330"/>
      <c r="Q64" s="330"/>
      <c r="R64" s="330"/>
      <c r="S64" s="330"/>
      <c r="T64" s="326"/>
      <c r="U64" s="326"/>
    </row>
    <row r="65" spans="1:44" s="334" customFormat="1" x14ac:dyDescent="0.25">
      <c r="A65" s="1"/>
      <c r="B65" s="1"/>
      <c r="H65" s="557" t="s">
        <v>2097</v>
      </c>
      <c r="I65" s="557"/>
      <c r="J65" s="557"/>
      <c r="K65" s="557"/>
      <c r="L65" s="557"/>
      <c r="M65" s="557"/>
      <c r="N65" s="557"/>
      <c r="O65" s="557"/>
      <c r="P65" s="557"/>
      <c r="Q65" s="557"/>
      <c r="R65" s="557"/>
      <c r="S65" s="557"/>
      <c r="T65" s="326"/>
      <c r="U65" s="326"/>
    </row>
    <row r="66" spans="1:44" s="334" customFormat="1" x14ac:dyDescent="0.25">
      <c r="A66" s="1"/>
      <c r="B66" s="1"/>
      <c r="H66" s="469" t="s">
        <v>2118</v>
      </c>
      <c r="I66" s="469"/>
      <c r="J66" s="469"/>
      <c r="K66" s="469"/>
      <c r="L66" s="469"/>
      <c r="M66" s="469"/>
      <c r="N66" s="469"/>
      <c r="O66" s="469"/>
      <c r="P66" s="469"/>
      <c r="Q66" s="469"/>
      <c r="R66" s="469"/>
      <c r="S66" s="469"/>
      <c r="T66" s="437" t="s">
        <v>135</v>
      </c>
      <c r="U66" s="437"/>
      <c r="V66" s="334">
        <v>3.8</v>
      </c>
    </row>
    <row r="67" spans="1:44" s="334" customFormat="1" x14ac:dyDescent="0.25">
      <c r="A67" s="1"/>
      <c r="B67" s="1"/>
      <c r="H67" s="330"/>
      <c r="I67" s="330"/>
      <c r="J67" s="330"/>
      <c r="K67" s="330"/>
      <c r="L67" s="330"/>
      <c r="M67" s="330"/>
      <c r="N67" s="330"/>
      <c r="O67" s="330"/>
      <c r="P67" s="330"/>
      <c r="Q67" s="330"/>
      <c r="R67" s="330"/>
      <c r="S67" s="330"/>
      <c r="T67" s="326"/>
      <c r="U67" s="326"/>
    </row>
    <row r="68" spans="1:44" s="334" customFormat="1" x14ac:dyDescent="0.25">
      <c r="A68" s="1"/>
      <c r="B68" s="1"/>
      <c r="H68" s="557" t="s">
        <v>2105</v>
      </c>
      <c r="I68" s="557"/>
      <c r="J68" s="557"/>
      <c r="K68" s="557"/>
      <c r="L68" s="557"/>
      <c r="M68" s="557"/>
      <c r="N68" s="557"/>
      <c r="O68" s="557"/>
      <c r="P68" s="557"/>
      <c r="Q68" s="557"/>
      <c r="R68" s="557"/>
      <c r="S68" s="557"/>
      <c r="T68" s="326"/>
      <c r="U68" s="326"/>
    </row>
    <row r="69" spans="1:44" s="334" customFormat="1" x14ac:dyDescent="0.25">
      <c r="A69" s="1"/>
      <c r="B69" s="1"/>
      <c r="H69" s="469" t="s">
        <v>2119</v>
      </c>
      <c r="I69" s="469"/>
      <c r="J69" s="469"/>
      <c r="K69" s="469"/>
      <c r="L69" s="469"/>
      <c r="M69" s="469"/>
      <c r="N69" s="469"/>
      <c r="O69" s="469"/>
      <c r="P69" s="469"/>
      <c r="Q69" s="469"/>
      <c r="R69" s="469"/>
      <c r="S69" s="469"/>
      <c r="T69" s="437" t="s">
        <v>135</v>
      </c>
      <c r="U69" s="437"/>
      <c r="V69" s="334">
        <v>10</v>
      </c>
    </row>
    <row r="70" spans="1:44" s="334" customFormat="1" x14ac:dyDescent="0.25">
      <c r="A70" s="1"/>
      <c r="B70" s="1"/>
      <c r="H70" s="330"/>
      <c r="I70" s="330"/>
      <c r="J70" s="330"/>
      <c r="K70" s="330"/>
      <c r="L70" s="330"/>
      <c r="M70" s="330"/>
      <c r="N70" s="330"/>
      <c r="O70" s="330"/>
      <c r="P70" s="330"/>
      <c r="Q70" s="330"/>
      <c r="R70" s="330"/>
      <c r="S70" s="330"/>
      <c r="T70" s="326"/>
      <c r="U70" s="326"/>
    </row>
    <row r="71" spans="1:44" s="334" customFormat="1" x14ac:dyDescent="0.25">
      <c r="A71" s="1"/>
      <c r="B71" s="1"/>
      <c r="H71" s="557" t="s">
        <v>2120</v>
      </c>
      <c r="I71" s="557"/>
      <c r="J71" s="557"/>
      <c r="K71" s="557"/>
      <c r="L71" s="557"/>
      <c r="M71" s="557"/>
      <c r="N71" s="557"/>
      <c r="O71" s="557"/>
      <c r="P71" s="557"/>
      <c r="Q71" s="557"/>
      <c r="R71" s="557"/>
      <c r="S71" s="557"/>
      <c r="T71" s="437" t="s">
        <v>135</v>
      </c>
      <c r="U71" s="437"/>
      <c r="V71" s="334">
        <v>64.02</v>
      </c>
    </row>
    <row r="72" spans="1:44" s="334" customFormat="1" x14ac:dyDescent="0.25">
      <c r="A72" s="1"/>
      <c r="B72" s="1"/>
      <c r="H72" s="330"/>
      <c r="I72" s="330"/>
      <c r="J72" s="330"/>
      <c r="K72" s="330"/>
      <c r="L72" s="330"/>
      <c r="M72" s="330"/>
      <c r="N72" s="330"/>
      <c r="O72" s="330"/>
      <c r="P72" s="330"/>
      <c r="Q72" s="330"/>
      <c r="R72" s="330"/>
      <c r="S72" s="330"/>
      <c r="T72" s="326"/>
      <c r="U72" s="326"/>
    </row>
    <row r="73" spans="1:44" s="367" customFormat="1" x14ac:dyDescent="0.25">
      <c r="A73" s="1"/>
      <c r="B73" s="1"/>
      <c r="H73" s="557" t="s">
        <v>2137</v>
      </c>
      <c r="I73" s="557"/>
      <c r="J73" s="557"/>
      <c r="K73" s="557"/>
      <c r="L73" s="557"/>
      <c r="M73" s="557"/>
      <c r="N73" s="557"/>
      <c r="O73" s="557"/>
      <c r="P73" s="557"/>
      <c r="Q73" s="557"/>
      <c r="R73" s="557"/>
      <c r="S73" s="557"/>
      <c r="T73" s="359"/>
      <c r="U73" s="359"/>
    </row>
    <row r="74" spans="1:44" s="367" customFormat="1" x14ac:dyDescent="0.25">
      <c r="A74" s="1"/>
      <c r="B74" s="1"/>
      <c r="H74" s="560" t="s">
        <v>2125</v>
      </c>
      <c r="I74" s="560"/>
      <c r="J74" s="560"/>
      <c r="K74" s="560"/>
      <c r="L74" s="560"/>
      <c r="M74" s="560"/>
      <c r="N74" s="560"/>
      <c r="O74" s="560"/>
      <c r="P74" s="560"/>
      <c r="Q74" s="560"/>
      <c r="R74" s="560"/>
      <c r="S74" s="560"/>
      <c r="T74" s="437" t="s">
        <v>135</v>
      </c>
      <c r="U74" s="437"/>
      <c r="V74" s="367">
        <v>11.35</v>
      </c>
    </row>
    <row r="75" spans="1:44" s="367" customFormat="1" x14ac:dyDescent="0.25">
      <c r="A75" s="1"/>
      <c r="B75" s="1"/>
      <c r="H75" s="362"/>
      <c r="I75" s="362"/>
      <c r="J75" s="362"/>
      <c r="K75" s="362"/>
      <c r="L75" s="362"/>
      <c r="M75" s="362"/>
      <c r="N75" s="362"/>
      <c r="O75" s="362"/>
      <c r="P75" s="362"/>
      <c r="Q75" s="362"/>
      <c r="R75" s="362"/>
      <c r="S75" s="362"/>
      <c r="T75" s="359"/>
      <c r="U75" s="359"/>
    </row>
    <row r="76" spans="1:44" s="334" customFormat="1" x14ac:dyDescent="0.25">
      <c r="A76" s="332"/>
      <c r="B76" s="332"/>
      <c r="C76" s="332"/>
      <c r="D76" s="332"/>
      <c r="E76" s="332"/>
      <c r="F76" s="332"/>
      <c r="G76" s="332"/>
      <c r="H76" s="333"/>
      <c r="I76" s="333"/>
      <c r="J76" s="333"/>
      <c r="K76" s="333"/>
      <c r="L76" s="333"/>
      <c r="M76" s="333"/>
      <c r="N76" s="333"/>
      <c r="O76" s="333"/>
      <c r="P76" s="333"/>
      <c r="Q76" s="333"/>
      <c r="R76" s="333"/>
      <c r="S76" s="333"/>
      <c r="T76" s="333"/>
      <c r="U76" s="333"/>
      <c r="V76" s="333"/>
      <c r="W76" s="72"/>
      <c r="X76" s="72"/>
      <c r="Y76" s="72"/>
      <c r="Z76" s="333"/>
      <c r="AA76" s="333"/>
      <c r="AC76" s="325"/>
      <c r="AD76" s="69"/>
      <c r="AE76" s="325"/>
      <c r="AF76" s="69"/>
      <c r="AG76" s="325"/>
      <c r="AH76" s="69"/>
      <c r="AI76" s="325"/>
      <c r="AJ76" s="69"/>
      <c r="AK76" s="325"/>
      <c r="AM76" s="67"/>
      <c r="AN76" s="69"/>
      <c r="AR76" s="325"/>
    </row>
    <row r="77" spans="1:44" s="334" customFormat="1" x14ac:dyDescent="0.25">
      <c r="H77" s="467" t="s">
        <v>183</v>
      </c>
      <c r="I77" s="467"/>
      <c r="J77" s="467"/>
      <c r="K77" s="467"/>
      <c r="L77" s="467"/>
      <c r="M77" s="467"/>
      <c r="N77" s="467"/>
      <c r="O77" s="467"/>
      <c r="P77" s="467"/>
      <c r="V77" s="334">
        <f>SUM(V59:V76)</f>
        <v>233.99600000000001</v>
      </c>
      <c r="W77" s="68"/>
      <c r="X77" s="68"/>
      <c r="Y77" s="68"/>
      <c r="AC77" s="325"/>
      <c r="AD77" s="69"/>
      <c r="AE77" s="325"/>
      <c r="AF77" s="69"/>
      <c r="AG77" s="325"/>
      <c r="AH77" s="69"/>
      <c r="AI77" s="325"/>
      <c r="AJ77" s="69"/>
      <c r="AK77" s="325"/>
      <c r="AM77" s="67"/>
      <c r="AN77" s="69"/>
      <c r="AR77" s="325"/>
    </row>
    <row r="78" spans="1:44" s="125" customFormat="1" x14ac:dyDescent="0.25">
      <c r="A78" s="122"/>
      <c r="B78" s="122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</row>
    <row r="79" spans="1:44" s="125" customFormat="1" x14ac:dyDescent="0.25">
      <c r="A79" s="437">
        <v>2</v>
      </c>
      <c r="B79" s="437"/>
      <c r="C79" s="437" t="s">
        <v>208</v>
      </c>
      <c r="D79" s="437"/>
      <c r="E79" s="437"/>
      <c r="F79" s="437"/>
      <c r="G79" s="437"/>
      <c r="H79" s="469" t="s">
        <v>209</v>
      </c>
      <c r="I79" s="469"/>
      <c r="J79" s="469"/>
      <c r="K79" s="469"/>
      <c r="L79" s="469"/>
      <c r="M79" s="469"/>
      <c r="N79" s="469"/>
      <c r="O79" s="469"/>
      <c r="P79" s="469"/>
      <c r="Q79" s="469"/>
      <c r="R79" s="469"/>
      <c r="S79" s="469"/>
    </row>
    <row r="80" spans="1:44" s="125" customFormat="1" x14ac:dyDescent="0.25">
      <c r="A80" s="121"/>
      <c r="B80" s="121"/>
      <c r="C80" s="121"/>
      <c r="D80" s="121"/>
      <c r="E80" s="121"/>
      <c r="F80" s="121"/>
      <c r="G80" s="121"/>
      <c r="H80" s="469" t="s">
        <v>210</v>
      </c>
      <c r="I80" s="469"/>
      <c r="J80" s="469"/>
      <c r="K80" s="469"/>
      <c r="L80" s="469"/>
      <c r="M80" s="469"/>
      <c r="N80" s="469"/>
      <c r="O80" s="469"/>
      <c r="P80" s="469"/>
      <c r="Q80" s="469"/>
      <c r="R80" s="469"/>
      <c r="S80" s="469"/>
      <c r="T80" s="437" t="s">
        <v>135</v>
      </c>
      <c r="U80" s="437"/>
      <c r="V80" s="125">
        <f>V77</f>
        <v>233.99600000000001</v>
      </c>
      <c r="W80" s="169">
        <v>0</v>
      </c>
      <c r="X80" s="68">
        <f>V80*W80</f>
        <v>0</v>
      </c>
    </row>
    <row r="81" spans="1:30" s="125" customFormat="1" x14ac:dyDescent="0.25">
      <c r="H81" s="123"/>
      <c r="I81" s="123"/>
      <c r="J81" s="123"/>
      <c r="K81" s="123"/>
      <c r="L81" s="123"/>
      <c r="M81" s="123"/>
      <c r="N81" s="123"/>
      <c r="O81" s="123"/>
      <c r="P81" s="123"/>
      <c r="Q81" s="121"/>
      <c r="R81" s="121"/>
      <c r="S81" s="121"/>
      <c r="T81" s="121"/>
      <c r="U81" s="121"/>
      <c r="X81" s="68"/>
    </row>
    <row r="82" spans="1:30" s="125" customFormat="1" x14ac:dyDescent="0.25">
      <c r="A82" s="437">
        <v>3</v>
      </c>
      <c r="B82" s="437"/>
      <c r="C82" s="437" t="s">
        <v>211</v>
      </c>
      <c r="D82" s="437"/>
      <c r="E82" s="437"/>
      <c r="F82" s="437"/>
      <c r="G82" s="437"/>
      <c r="H82" s="469" t="s">
        <v>212</v>
      </c>
      <c r="I82" s="469"/>
      <c r="J82" s="469"/>
      <c r="K82" s="469"/>
      <c r="L82" s="469"/>
      <c r="M82" s="469"/>
      <c r="N82" s="469"/>
      <c r="O82" s="469"/>
      <c r="P82" s="469"/>
      <c r="Q82" s="469"/>
      <c r="R82" s="469"/>
      <c r="S82" s="469"/>
      <c r="X82" s="68"/>
      <c r="AB82" s="69"/>
      <c r="AD82" s="69"/>
    </row>
    <row r="83" spans="1:30" s="125" customFormat="1" x14ac:dyDescent="0.25">
      <c r="A83" s="121"/>
      <c r="B83" s="121"/>
      <c r="C83" s="121"/>
      <c r="D83" s="121"/>
      <c r="E83" s="121"/>
      <c r="F83" s="121"/>
      <c r="G83" s="121"/>
      <c r="H83" s="469" t="s">
        <v>213</v>
      </c>
      <c r="I83" s="469"/>
      <c r="J83" s="469"/>
      <c r="K83" s="469"/>
      <c r="L83" s="469"/>
      <c r="M83" s="469"/>
      <c r="N83" s="469"/>
      <c r="O83" s="469"/>
      <c r="P83" s="469"/>
      <c r="Q83" s="469"/>
      <c r="R83" s="469"/>
      <c r="S83" s="469"/>
      <c r="T83" s="437" t="s">
        <v>135</v>
      </c>
      <c r="U83" s="437"/>
      <c r="V83" s="125">
        <f>V77</f>
        <v>233.99600000000001</v>
      </c>
      <c r="W83" s="169">
        <v>0</v>
      </c>
      <c r="X83" s="68">
        <f>V83*W83</f>
        <v>0</v>
      </c>
    </row>
    <row r="84" spans="1:30" s="125" customFormat="1" x14ac:dyDescent="0.25">
      <c r="H84" s="123"/>
      <c r="I84" s="123"/>
      <c r="J84" s="123"/>
      <c r="K84" s="123"/>
      <c r="L84" s="123"/>
      <c r="M84" s="123"/>
      <c r="N84" s="123"/>
      <c r="O84" s="123"/>
      <c r="P84" s="123"/>
      <c r="Q84" s="121"/>
      <c r="R84" s="121"/>
      <c r="S84" s="121"/>
      <c r="T84" s="121"/>
      <c r="U84" s="121"/>
      <c r="X84" s="68"/>
    </row>
    <row r="85" spans="1:30" s="125" customFormat="1" x14ac:dyDescent="0.25">
      <c r="A85" s="437">
        <v>4</v>
      </c>
      <c r="B85" s="437"/>
      <c r="C85" s="437" t="s">
        <v>214</v>
      </c>
      <c r="D85" s="437"/>
      <c r="E85" s="437"/>
      <c r="F85" s="437"/>
      <c r="G85" s="437"/>
      <c r="H85" s="469" t="s">
        <v>215</v>
      </c>
      <c r="I85" s="469"/>
      <c r="J85" s="469"/>
      <c r="K85" s="469"/>
      <c r="L85" s="469"/>
      <c r="M85" s="469"/>
      <c r="N85" s="469"/>
      <c r="O85" s="469"/>
      <c r="P85" s="469"/>
      <c r="Q85" s="469"/>
      <c r="R85" s="469"/>
      <c r="S85" s="469"/>
      <c r="X85" s="68"/>
    </row>
    <row r="86" spans="1:30" s="125" customFormat="1" x14ac:dyDescent="0.25">
      <c r="A86" s="121"/>
      <c r="B86" s="121"/>
      <c r="C86" s="121"/>
      <c r="D86" s="121"/>
      <c r="E86" s="121"/>
      <c r="F86" s="121"/>
      <c r="G86" s="121"/>
      <c r="H86" s="469" t="s">
        <v>216</v>
      </c>
      <c r="I86" s="469"/>
      <c r="J86" s="469"/>
      <c r="K86" s="469"/>
      <c r="L86" s="469"/>
      <c r="M86" s="469"/>
      <c r="N86" s="469"/>
      <c r="O86" s="469"/>
      <c r="P86" s="469"/>
      <c r="Q86" s="469"/>
      <c r="R86" s="469"/>
      <c r="S86" s="469"/>
      <c r="T86" s="437" t="s">
        <v>135</v>
      </c>
      <c r="U86" s="437"/>
      <c r="V86" s="125">
        <f>V77</f>
        <v>233.99600000000001</v>
      </c>
      <c r="W86" s="169">
        <v>0</v>
      </c>
      <c r="X86" s="68">
        <f>V86*W86</f>
        <v>0</v>
      </c>
    </row>
    <row r="87" spans="1:30" s="125" customFormat="1" x14ac:dyDescent="0.25">
      <c r="A87" s="122"/>
      <c r="B87" s="122"/>
      <c r="C87" s="122"/>
      <c r="D87" s="122"/>
      <c r="E87" s="122"/>
      <c r="F87" s="122"/>
      <c r="G87" s="122"/>
      <c r="H87" s="122"/>
      <c r="I87" s="122"/>
      <c r="J87" s="122"/>
      <c r="K87" s="122"/>
      <c r="L87" s="122"/>
      <c r="M87" s="122"/>
      <c r="N87" s="122"/>
      <c r="O87" s="122"/>
      <c r="P87" s="122"/>
      <c r="Q87" s="122"/>
      <c r="R87" s="122"/>
      <c r="S87" s="122"/>
    </row>
    <row r="88" spans="1:30" s="125" customFormat="1" x14ac:dyDescent="0.25">
      <c r="A88" s="437">
        <v>5</v>
      </c>
      <c r="B88" s="437"/>
      <c r="C88" s="437" t="s">
        <v>217</v>
      </c>
      <c r="D88" s="437"/>
      <c r="E88" s="437"/>
      <c r="F88" s="437"/>
      <c r="G88" s="437"/>
      <c r="H88" s="469" t="s">
        <v>218</v>
      </c>
      <c r="I88" s="469"/>
      <c r="J88" s="469"/>
      <c r="K88" s="469"/>
      <c r="L88" s="469"/>
      <c r="M88" s="469"/>
      <c r="N88" s="469"/>
      <c r="O88" s="469"/>
      <c r="P88" s="469"/>
      <c r="Q88" s="469"/>
      <c r="R88" s="469"/>
      <c r="S88" s="469"/>
    </row>
    <row r="89" spans="1:30" s="125" customFormat="1" x14ac:dyDescent="0.25">
      <c r="A89" s="121"/>
      <c r="B89" s="121"/>
      <c r="C89" s="121"/>
      <c r="D89" s="121"/>
      <c r="E89" s="121"/>
      <c r="F89" s="121"/>
      <c r="G89" s="121"/>
      <c r="H89" s="469" t="s">
        <v>219</v>
      </c>
      <c r="I89" s="469"/>
      <c r="J89" s="469"/>
      <c r="K89" s="469"/>
      <c r="L89" s="469"/>
      <c r="M89" s="469"/>
      <c r="N89" s="469"/>
      <c r="O89" s="469"/>
      <c r="P89" s="469"/>
      <c r="Q89" s="469"/>
      <c r="R89" s="469"/>
      <c r="S89" s="469"/>
    </row>
    <row r="90" spans="1:30" s="125" customFormat="1" x14ac:dyDescent="0.25">
      <c r="A90" s="121"/>
      <c r="B90" s="121"/>
      <c r="C90" s="121"/>
      <c r="D90" s="121"/>
      <c r="E90" s="121"/>
      <c r="F90" s="121"/>
      <c r="G90" s="121"/>
      <c r="H90" s="469" t="s">
        <v>220</v>
      </c>
      <c r="I90" s="469"/>
      <c r="J90" s="469"/>
      <c r="K90" s="469"/>
      <c r="L90" s="469"/>
      <c r="M90" s="469"/>
      <c r="N90" s="469"/>
      <c r="O90" s="469"/>
      <c r="P90" s="469"/>
      <c r="Q90" s="469"/>
      <c r="R90" s="469"/>
      <c r="S90" s="469"/>
      <c r="T90" s="437" t="s">
        <v>135</v>
      </c>
      <c r="U90" s="437"/>
      <c r="V90" s="125">
        <f>V77</f>
        <v>233.99600000000001</v>
      </c>
      <c r="W90" s="169">
        <v>0</v>
      </c>
      <c r="X90" s="68">
        <f>V90*W90</f>
        <v>0</v>
      </c>
    </row>
    <row r="91" spans="1:30" s="125" customFormat="1" x14ac:dyDescent="0.25">
      <c r="A91" s="121"/>
      <c r="B91" s="121"/>
      <c r="C91" s="121"/>
      <c r="D91" s="121"/>
      <c r="E91" s="121"/>
      <c r="F91" s="121"/>
      <c r="G91" s="121"/>
      <c r="H91" s="123"/>
      <c r="I91" s="123"/>
      <c r="J91" s="123"/>
      <c r="K91" s="123"/>
      <c r="L91" s="123"/>
      <c r="M91" s="123"/>
      <c r="N91" s="123"/>
      <c r="O91" s="123"/>
      <c r="P91" s="123"/>
      <c r="Q91" s="123"/>
      <c r="R91" s="123"/>
      <c r="S91" s="123"/>
      <c r="T91" s="121"/>
      <c r="U91" s="121"/>
      <c r="X91" s="68"/>
    </row>
    <row r="92" spans="1:30" s="125" customFormat="1" x14ac:dyDescent="0.25">
      <c r="A92" s="437">
        <v>6</v>
      </c>
      <c r="B92" s="437"/>
      <c r="C92" s="437" t="s">
        <v>221</v>
      </c>
      <c r="D92" s="437"/>
      <c r="E92" s="437"/>
      <c r="F92" s="437"/>
      <c r="G92" s="437"/>
      <c r="H92" s="469" t="s">
        <v>222</v>
      </c>
      <c r="I92" s="469"/>
      <c r="J92" s="469"/>
      <c r="K92" s="469"/>
      <c r="L92" s="469"/>
      <c r="M92" s="469"/>
      <c r="N92" s="469"/>
      <c r="O92" s="469"/>
      <c r="P92" s="469"/>
      <c r="Q92" s="469"/>
      <c r="R92" s="469"/>
      <c r="S92" s="469"/>
    </row>
    <row r="93" spans="1:30" s="125" customFormat="1" x14ac:dyDescent="0.25">
      <c r="A93" s="121"/>
      <c r="B93" s="121"/>
      <c r="C93" s="121"/>
      <c r="D93" s="121"/>
      <c r="E93" s="121"/>
      <c r="F93" s="121"/>
      <c r="G93" s="121"/>
      <c r="H93" s="469" t="s">
        <v>219</v>
      </c>
      <c r="I93" s="469"/>
      <c r="J93" s="469"/>
      <c r="K93" s="469"/>
      <c r="L93" s="469"/>
      <c r="M93" s="469"/>
      <c r="N93" s="469"/>
      <c r="O93" s="469"/>
      <c r="P93" s="469"/>
      <c r="Q93" s="469"/>
      <c r="R93" s="469"/>
      <c r="S93" s="469"/>
      <c r="AB93" s="69"/>
      <c r="AD93" s="69"/>
    </row>
    <row r="94" spans="1:30" s="125" customFormat="1" x14ac:dyDescent="0.25">
      <c r="A94" s="121"/>
      <c r="B94" s="121"/>
      <c r="C94" s="121"/>
      <c r="D94" s="121"/>
      <c r="E94" s="121"/>
      <c r="F94" s="121"/>
      <c r="G94" s="121"/>
      <c r="H94" s="469" t="s">
        <v>220</v>
      </c>
      <c r="I94" s="469"/>
      <c r="J94" s="469"/>
      <c r="K94" s="469"/>
      <c r="L94" s="469"/>
      <c r="M94" s="469"/>
      <c r="N94" s="469"/>
      <c r="O94" s="469"/>
      <c r="P94" s="469"/>
      <c r="Q94" s="469"/>
      <c r="R94" s="469"/>
      <c r="S94" s="469"/>
      <c r="T94" s="437" t="s">
        <v>135</v>
      </c>
      <c r="U94" s="437"/>
      <c r="V94" s="125">
        <f>V77</f>
        <v>233.99600000000001</v>
      </c>
      <c r="W94" s="169">
        <v>0</v>
      </c>
      <c r="X94" s="68">
        <f>V94*W94</f>
        <v>0</v>
      </c>
    </row>
    <row r="95" spans="1:30" s="125" customFormat="1" x14ac:dyDescent="0.25">
      <c r="A95" s="161"/>
      <c r="B95" s="161"/>
      <c r="C95" s="161"/>
      <c r="D95" s="161"/>
      <c r="E95" s="161"/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24"/>
      <c r="W95" s="162"/>
      <c r="X95" s="72"/>
      <c r="Y95" s="124"/>
      <c r="Z95" s="124"/>
      <c r="AA95" s="124"/>
      <c r="AC95" s="83"/>
    </row>
    <row r="97" spans="1:24" x14ac:dyDescent="0.25">
      <c r="A97" s="23"/>
      <c r="B97" s="23"/>
      <c r="C97" s="23"/>
      <c r="D97" s="23"/>
      <c r="E97" s="23"/>
      <c r="F97" s="23"/>
      <c r="G97" s="23"/>
      <c r="H97" s="543" t="s">
        <v>134</v>
      </c>
      <c r="I97" s="543"/>
      <c r="J97" s="543"/>
      <c r="K97" s="543"/>
      <c r="L97" s="543"/>
      <c r="M97" s="543"/>
      <c r="N97" s="543"/>
      <c r="O97" s="543"/>
      <c r="P97" s="543"/>
      <c r="Q97" s="543"/>
      <c r="R97" s="543"/>
      <c r="S97" s="543"/>
      <c r="T97" s="543"/>
      <c r="U97" s="23"/>
      <c r="V97" s="23"/>
      <c r="W97" s="23"/>
      <c r="X97" s="68"/>
    </row>
    <row r="98" spans="1:24" x14ac:dyDescent="0.25">
      <c r="A98" s="23"/>
      <c r="B98" s="23"/>
      <c r="C98" s="23"/>
      <c r="D98" s="23"/>
      <c r="E98" s="23"/>
      <c r="F98" s="23"/>
      <c r="G98" s="23"/>
      <c r="H98" s="543" t="s">
        <v>133</v>
      </c>
      <c r="I98" s="543"/>
      <c r="J98" s="543"/>
      <c r="K98" s="543"/>
      <c r="L98" s="543"/>
      <c r="M98" s="543"/>
      <c r="N98" s="543"/>
      <c r="O98" s="543"/>
      <c r="P98" s="543"/>
      <c r="Q98" s="543"/>
      <c r="R98" s="543"/>
      <c r="S98" s="543"/>
      <c r="T98" s="543"/>
      <c r="U98" s="23"/>
      <c r="V98" s="23"/>
      <c r="W98" s="23"/>
      <c r="X98" s="68"/>
    </row>
    <row r="99" spans="1:24" x14ac:dyDescent="0.25">
      <c r="A99" s="23"/>
      <c r="B99" s="23"/>
      <c r="C99" s="23"/>
      <c r="D99" s="23"/>
      <c r="E99" s="23"/>
      <c r="F99" s="23"/>
      <c r="G99" s="23"/>
      <c r="H99" s="543" t="s">
        <v>124</v>
      </c>
      <c r="I99" s="543"/>
      <c r="J99" s="543"/>
      <c r="K99" s="543"/>
      <c r="L99" s="543"/>
      <c r="M99" s="543"/>
      <c r="N99" s="543"/>
      <c r="O99" s="543"/>
      <c r="P99" s="543"/>
      <c r="Q99" s="543"/>
      <c r="R99" s="543"/>
      <c r="S99" s="543"/>
      <c r="T99" s="543"/>
      <c r="U99" s="23"/>
      <c r="V99" s="23"/>
      <c r="W99" s="23"/>
      <c r="X99" s="70">
        <f>SUM(X78:X95)</f>
        <v>0</v>
      </c>
    </row>
    <row r="100" spans="1:24" x14ac:dyDescent="0.2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</row>
  </sheetData>
  <mergeCells count="163">
    <mergeCell ref="C61:G61"/>
    <mergeCell ref="H61:U61"/>
    <mergeCell ref="H62:U62"/>
    <mergeCell ref="H63:S63"/>
    <mergeCell ref="T63:U63"/>
    <mergeCell ref="H73:S73"/>
    <mergeCell ref="H74:S74"/>
    <mergeCell ref="T74:U74"/>
    <mergeCell ref="C43:G43"/>
    <mergeCell ref="H43:U43"/>
    <mergeCell ref="H44:U44"/>
    <mergeCell ref="H45:S45"/>
    <mergeCell ref="T45:U45"/>
    <mergeCell ref="C39:G39"/>
    <mergeCell ref="H39:U39"/>
    <mergeCell ref="H40:U40"/>
    <mergeCell ref="H41:S41"/>
    <mergeCell ref="T41:U41"/>
    <mergeCell ref="C35:G35"/>
    <mergeCell ref="H35:U35"/>
    <mergeCell ref="H36:U36"/>
    <mergeCell ref="H37:S37"/>
    <mergeCell ref="T37:U37"/>
    <mergeCell ref="C31:G31"/>
    <mergeCell ref="H31:U31"/>
    <mergeCell ref="H32:U32"/>
    <mergeCell ref="H33:S33"/>
    <mergeCell ref="T33:U33"/>
    <mergeCell ref="C19:G19"/>
    <mergeCell ref="H19:U19"/>
    <mergeCell ref="H20:U20"/>
    <mergeCell ref="H21:S21"/>
    <mergeCell ref="T21:U21"/>
    <mergeCell ref="H23:U23"/>
    <mergeCell ref="H24:U24"/>
    <mergeCell ref="H25:S25"/>
    <mergeCell ref="T25:U25"/>
    <mergeCell ref="C23:G23"/>
    <mergeCell ref="AQ57:AR57"/>
    <mergeCell ref="C58:G58"/>
    <mergeCell ref="H58:S58"/>
    <mergeCell ref="AB58:AC58"/>
    <mergeCell ref="AD58:AE58"/>
    <mergeCell ref="AF58:AG58"/>
    <mergeCell ref="AH58:AI58"/>
    <mergeCell ref="AJ58:AK58"/>
    <mergeCell ref="AL58:AM58"/>
    <mergeCell ref="AN58:AO58"/>
    <mergeCell ref="Z56:AA57"/>
    <mergeCell ref="C57:G57"/>
    <mergeCell ref="H57:S57"/>
    <mergeCell ref="X57:Y57"/>
    <mergeCell ref="AB57:AK57"/>
    <mergeCell ref="A92:B92"/>
    <mergeCell ref="C92:G92"/>
    <mergeCell ref="H92:S92"/>
    <mergeCell ref="H93:S93"/>
    <mergeCell ref="H94:S94"/>
    <mergeCell ref="A88:B88"/>
    <mergeCell ref="C88:G88"/>
    <mergeCell ref="H88:S88"/>
    <mergeCell ref="H89:S89"/>
    <mergeCell ref="H90:S90"/>
    <mergeCell ref="A85:B85"/>
    <mergeCell ref="C85:G85"/>
    <mergeCell ref="H85:S85"/>
    <mergeCell ref="H86:S86"/>
    <mergeCell ref="T86:U86"/>
    <mergeCell ref="A82:B82"/>
    <mergeCell ref="C82:G82"/>
    <mergeCell ref="H82:S82"/>
    <mergeCell ref="H83:S83"/>
    <mergeCell ref="T83:U83"/>
    <mergeCell ref="A79:B79"/>
    <mergeCell ref="C79:G79"/>
    <mergeCell ref="H79:S79"/>
    <mergeCell ref="H80:S80"/>
    <mergeCell ref="T80:U80"/>
    <mergeCell ref="AC10:AD10"/>
    <mergeCell ref="A11:B11"/>
    <mergeCell ref="C11:G11"/>
    <mergeCell ref="H11:U11"/>
    <mergeCell ref="H15:U15"/>
    <mergeCell ref="H16:U16"/>
    <mergeCell ref="C15:G15"/>
    <mergeCell ref="H49:P49"/>
    <mergeCell ref="A51:T51"/>
    <mergeCell ref="A52:G52"/>
    <mergeCell ref="H52:X52"/>
    <mergeCell ref="Z52:AA52"/>
    <mergeCell ref="A53:G53"/>
    <mergeCell ref="H53:X53"/>
    <mergeCell ref="Z53:AA53"/>
    <mergeCell ref="A56:A58"/>
    <mergeCell ref="B56:B58"/>
    <mergeCell ref="C56:G56"/>
    <mergeCell ref="H56:S56"/>
    <mergeCell ref="Z6:AA7"/>
    <mergeCell ref="C9:G9"/>
    <mergeCell ref="H9:U9"/>
    <mergeCell ref="H97:T97"/>
    <mergeCell ref="H98:T98"/>
    <mergeCell ref="H12:U12"/>
    <mergeCell ref="H13:U13"/>
    <mergeCell ref="H17:S17"/>
    <mergeCell ref="T17:U17"/>
    <mergeCell ref="T90:U90"/>
    <mergeCell ref="T94:U94"/>
    <mergeCell ref="X7:Y7"/>
    <mergeCell ref="C8:G8"/>
    <mergeCell ref="H8:S8"/>
    <mergeCell ref="U6:U8"/>
    <mergeCell ref="T56:T58"/>
    <mergeCell ref="A54:G54"/>
    <mergeCell ref="H54:X54"/>
    <mergeCell ref="Z54:AA54"/>
    <mergeCell ref="A55:G55"/>
    <mergeCell ref="H55:X55"/>
    <mergeCell ref="Z55:AA55"/>
    <mergeCell ref="C27:G27"/>
    <mergeCell ref="H27:U27"/>
    <mergeCell ref="H99:T99"/>
    <mergeCell ref="V6:V8"/>
    <mergeCell ref="W6:W7"/>
    <mergeCell ref="X6:Y6"/>
    <mergeCell ref="U56:U58"/>
    <mergeCell ref="V56:V58"/>
    <mergeCell ref="W56:W57"/>
    <mergeCell ref="X56:Y56"/>
    <mergeCell ref="H59:S59"/>
    <mergeCell ref="T59:U59"/>
    <mergeCell ref="H77:P77"/>
    <mergeCell ref="H28:U28"/>
    <mergeCell ref="H29:S29"/>
    <mergeCell ref="H71:S71"/>
    <mergeCell ref="T71:U71"/>
    <mergeCell ref="H65:S65"/>
    <mergeCell ref="H66:S66"/>
    <mergeCell ref="T66:U66"/>
    <mergeCell ref="H68:S68"/>
    <mergeCell ref="H69:S69"/>
    <mergeCell ref="T69:U69"/>
    <mergeCell ref="T29:U29"/>
    <mergeCell ref="A6:A8"/>
    <mergeCell ref="B6:B8"/>
    <mergeCell ref="C6:G6"/>
    <mergeCell ref="H6:S6"/>
    <mergeCell ref="T6:T8"/>
    <mergeCell ref="C7:G7"/>
    <mergeCell ref="H7:S7"/>
    <mergeCell ref="A4:G4"/>
    <mergeCell ref="H4:X4"/>
    <mergeCell ref="Z4:AA4"/>
    <mergeCell ref="A5:G5"/>
    <mergeCell ref="Z5:AA5"/>
    <mergeCell ref="H5:X5"/>
    <mergeCell ref="A1:T1"/>
    <mergeCell ref="A2:G2"/>
    <mergeCell ref="H2:X2"/>
    <mergeCell ref="Z2:AA2"/>
    <mergeCell ref="A3:G3"/>
    <mergeCell ref="H3:X3"/>
    <mergeCell ref="Z3:AA3"/>
  </mergeCells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78"/>
  <sheetViews>
    <sheetView showGridLines="0" topLeftCell="A13" zoomScale="120" zoomScaleNormal="120" workbookViewId="0">
      <selection sqref="A1:G1"/>
    </sheetView>
  </sheetViews>
  <sheetFormatPr defaultRowHeight="15" x14ac:dyDescent="0.25"/>
  <cols>
    <col min="1" max="1" width="12.7109375" customWidth="1"/>
    <col min="2" max="2" width="40.7109375" customWidth="1"/>
    <col min="3" max="7" width="6.7109375" customWidth="1"/>
    <col min="8" max="8" width="2.7109375" customWidth="1"/>
    <col min="9" max="10" width="30.7109375" customWidth="1"/>
    <col min="11" max="12" width="9.28515625" customWidth="1"/>
  </cols>
  <sheetData>
    <row r="1" spans="1:16" ht="27" thickBot="1" x14ac:dyDescent="0.45">
      <c r="A1" s="619" t="s">
        <v>24</v>
      </c>
      <c r="B1" s="625"/>
      <c r="C1" s="625"/>
      <c r="D1" s="625"/>
      <c r="E1" s="625"/>
      <c r="F1" s="625"/>
      <c r="G1" s="626"/>
      <c r="I1" s="619" t="s">
        <v>131</v>
      </c>
      <c r="J1" s="620"/>
      <c r="K1" s="620"/>
      <c r="L1" s="621"/>
    </row>
    <row r="2" spans="1:16" x14ac:dyDescent="0.25">
      <c r="A2" s="140" t="s">
        <v>25</v>
      </c>
      <c r="B2" s="589" t="s">
        <v>27</v>
      </c>
      <c r="C2" s="590"/>
      <c r="D2" s="590"/>
      <c r="E2" s="591"/>
      <c r="F2" s="583" t="s">
        <v>28</v>
      </c>
      <c r="G2" s="584"/>
      <c r="H2" s="8"/>
      <c r="I2" s="143"/>
      <c r="J2" s="144"/>
      <c r="K2" s="571" t="s">
        <v>84</v>
      </c>
      <c r="L2" s="572"/>
      <c r="M2" s="8"/>
      <c r="N2" s="8"/>
      <c r="O2" s="8"/>
      <c r="P2" s="8"/>
    </row>
    <row r="3" spans="1:16" x14ac:dyDescent="0.25">
      <c r="A3" s="141" t="s">
        <v>31</v>
      </c>
      <c r="B3" s="592"/>
      <c r="C3" s="593"/>
      <c r="D3" s="593"/>
      <c r="E3" s="594"/>
      <c r="F3" s="585" t="s">
        <v>29</v>
      </c>
      <c r="G3" s="586"/>
      <c r="H3" s="8"/>
      <c r="I3" s="145"/>
      <c r="J3" s="146"/>
      <c r="K3" s="573" t="s">
        <v>30</v>
      </c>
      <c r="L3" s="574"/>
      <c r="M3" s="8"/>
      <c r="N3" s="8"/>
      <c r="O3" s="8"/>
      <c r="P3" s="8"/>
    </row>
    <row r="4" spans="1:16" x14ac:dyDescent="0.25">
      <c r="A4" s="142" t="s">
        <v>26</v>
      </c>
      <c r="B4" s="595"/>
      <c r="C4" s="596"/>
      <c r="D4" s="596"/>
      <c r="E4" s="597"/>
      <c r="F4" s="587" t="s">
        <v>30</v>
      </c>
      <c r="G4" s="588"/>
      <c r="H4" s="8"/>
      <c r="I4" s="569" t="s">
        <v>83</v>
      </c>
      <c r="J4" s="570"/>
      <c r="K4" s="575" t="s">
        <v>26</v>
      </c>
      <c r="L4" s="576"/>
      <c r="M4" s="8"/>
      <c r="N4" s="8"/>
      <c r="O4" s="8"/>
      <c r="P4" s="8"/>
    </row>
    <row r="5" spans="1:16" x14ac:dyDescent="0.25">
      <c r="A5" s="33">
        <v>553329</v>
      </c>
      <c r="B5" s="577" t="s">
        <v>32</v>
      </c>
      <c r="C5" s="578"/>
      <c r="D5" s="578"/>
      <c r="E5" s="578"/>
      <c r="F5" s="579"/>
      <c r="G5" s="98">
        <v>120.58</v>
      </c>
      <c r="H5" s="8"/>
      <c r="I5" s="145"/>
      <c r="J5" s="146"/>
      <c r="K5" s="147" t="s">
        <v>85</v>
      </c>
      <c r="L5" s="148" t="s">
        <v>87</v>
      </c>
      <c r="M5" s="8"/>
      <c r="N5" s="8"/>
      <c r="O5" s="8"/>
      <c r="P5" s="8"/>
    </row>
    <row r="6" spans="1:16" x14ac:dyDescent="0.25">
      <c r="A6" s="34">
        <v>553329</v>
      </c>
      <c r="B6" s="580" t="s">
        <v>33</v>
      </c>
      <c r="C6" s="581"/>
      <c r="D6" s="581"/>
      <c r="E6" s="581"/>
      <c r="F6" s="582"/>
      <c r="G6" s="99"/>
      <c r="H6" s="8"/>
      <c r="I6" s="145"/>
      <c r="J6" s="146"/>
      <c r="K6" s="149">
        <v>553424</v>
      </c>
      <c r="L6" s="150">
        <v>553437</v>
      </c>
      <c r="M6" s="8"/>
      <c r="N6" s="8"/>
      <c r="O6" s="8"/>
      <c r="P6" s="8"/>
    </row>
    <row r="7" spans="1:16" ht="15.75" thickBot="1" x14ac:dyDescent="0.3">
      <c r="A7" s="35"/>
      <c r="B7" s="600" t="s">
        <v>34</v>
      </c>
      <c r="C7" s="601"/>
      <c r="D7" s="601"/>
      <c r="E7" s="601"/>
      <c r="F7" s="602"/>
      <c r="G7" s="100">
        <v>96.86</v>
      </c>
      <c r="H7" s="8"/>
      <c r="I7" s="145"/>
      <c r="J7" s="146"/>
      <c r="K7" s="151" t="s">
        <v>86</v>
      </c>
      <c r="L7" s="152"/>
      <c r="M7" s="8"/>
      <c r="N7" s="8"/>
      <c r="O7" s="8"/>
      <c r="P7" s="8"/>
    </row>
    <row r="8" spans="1:16" x14ac:dyDescent="0.25">
      <c r="A8" s="33">
        <v>553331</v>
      </c>
      <c r="B8" s="577" t="s">
        <v>35</v>
      </c>
      <c r="C8" s="578"/>
      <c r="D8" s="578"/>
      <c r="E8" s="578"/>
      <c r="F8" s="579"/>
      <c r="G8" s="99">
        <v>152.43</v>
      </c>
      <c r="I8" s="53" t="s">
        <v>88</v>
      </c>
      <c r="J8" s="40"/>
      <c r="K8" s="43"/>
      <c r="L8" s="45"/>
    </row>
    <row r="9" spans="1:16" x14ac:dyDescent="0.25">
      <c r="A9" s="36" t="s">
        <v>36</v>
      </c>
      <c r="B9" s="577" t="s">
        <v>37</v>
      </c>
      <c r="C9" s="578"/>
      <c r="D9" s="578"/>
      <c r="E9" s="578"/>
      <c r="F9" s="579"/>
      <c r="G9" s="98">
        <v>87.44</v>
      </c>
      <c r="I9" s="38" t="s">
        <v>99</v>
      </c>
      <c r="J9" s="41" t="s">
        <v>728</v>
      </c>
      <c r="K9" s="13">
        <v>39.18</v>
      </c>
      <c r="L9" s="52">
        <v>38</v>
      </c>
    </row>
    <row r="10" spans="1:16" x14ac:dyDescent="0.25">
      <c r="A10" s="36" t="s">
        <v>60</v>
      </c>
      <c r="B10" s="577" t="s">
        <v>61</v>
      </c>
      <c r="C10" s="578"/>
      <c r="D10" s="578"/>
      <c r="E10" s="578"/>
      <c r="F10" s="579"/>
      <c r="G10" s="98">
        <v>97.8</v>
      </c>
      <c r="I10" s="38"/>
      <c r="J10" s="41" t="s">
        <v>729</v>
      </c>
      <c r="K10" s="51">
        <v>40.549999999999997</v>
      </c>
      <c r="L10" s="46">
        <v>39.33</v>
      </c>
    </row>
    <row r="11" spans="1:16" x14ac:dyDescent="0.25">
      <c r="A11" s="36" t="s">
        <v>62</v>
      </c>
      <c r="B11" s="577" t="s">
        <v>64</v>
      </c>
      <c r="C11" s="578"/>
      <c r="D11" s="578"/>
      <c r="E11" s="578"/>
      <c r="F11" s="579"/>
      <c r="G11" s="101">
        <v>159.07</v>
      </c>
      <c r="I11" s="38"/>
      <c r="J11" s="41" t="s">
        <v>89</v>
      </c>
      <c r="K11" s="13">
        <v>38.28</v>
      </c>
      <c r="L11" s="52">
        <v>37.130000000000003</v>
      </c>
    </row>
    <row r="12" spans="1:16" x14ac:dyDescent="0.25">
      <c r="A12" s="36" t="s">
        <v>62</v>
      </c>
      <c r="B12" s="577" t="s">
        <v>65</v>
      </c>
      <c r="C12" s="578"/>
      <c r="D12" s="578"/>
      <c r="E12" s="578"/>
      <c r="F12" s="579"/>
      <c r="G12" s="101">
        <v>191.84</v>
      </c>
      <c r="I12" s="38"/>
      <c r="J12" s="8"/>
      <c r="K12" s="13"/>
      <c r="L12" s="46"/>
    </row>
    <row r="13" spans="1:16" x14ac:dyDescent="0.25">
      <c r="A13" s="36" t="s">
        <v>62</v>
      </c>
      <c r="B13" s="577" t="s">
        <v>66</v>
      </c>
      <c r="C13" s="578"/>
      <c r="D13" s="578"/>
      <c r="E13" s="578"/>
      <c r="F13" s="579"/>
      <c r="G13" s="98">
        <v>122</v>
      </c>
      <c r="I13" s="38" t="s">
        <v>100</v>
      </c>
      <c r="J13" s="41" t="s">
        <v>730</v>
      </c>
      <c r="K13" s="13">
        <v>29.29</v>
      </c>
      <c r="L13" s="46">
        <v>28.41</v>
      </c>
    </row>
    <row r="14" spans="1:16" x14ac:dyDescent="0.25">
      <c r="A14" s="36" t="s">
        <v>63</v>
      </c>
      <c r="B14" s="577" t="s">
        <v>197</v>
      </c>
      <c r="C14" s="578"/>
      <c r="D14" s="578"/>
      <c r="E14" s="578"/>
      <c r="F14" s="579"/>
      <c r="G14" s="101">
        <v>67.430000000000007</v>
      </c>
      <c r="I14" s="38"/>
      <c r="J14" s="41" t="s">
        <v>731</v>
      </c>
      <c r="K14" s="13">
        <v>27.93</v>
      </c>
      <c r="L14" s="52">
        <v>27.1</v>
      </c>
    </row>
    <row r="15" spans="1:16" ht="15.75" thickBot="1" x14ac:dyDescent="0.3">
      <c r="A15" s="33">
        <v>553421</v>
      </c>
      <c r="B15" s="577" t="s">
        <v>67</v>
      </c>
      <c r="C15" s="578"/>
      <c r="D15" s="578"/>
      <c r="E15" s="578"/>
      <c r="F15" s="579"/>
      <c r="G15" s="98">
        <v>114.9</v>
      </c>
      <c r="I15" s="39"/>
      <c r="J15" s="42" t="s">
        <v>732</v>
      </c>
      <c r="K15" s="44">
        <v>28.43</v>
      </c>
      <c r="L15" s="47">
        <v>27.58</v>
      </c>
    </row>
    <row r="16" spans="1:16" x14ac:dyDescent="0.25">
      <c r="A16" s="33">
        <v>553421</v>
      </c>
      <c r="B16" s="577" t="s">
        <v>68</v>
      </c>
      <c r="C16" s="578"/>
      <c r="D16" s="578"/>
      <c r="E16" s="578"/>
      <c r="F16" s="579"/>
      <c r="G16" s="101">
        <v>71.23</v>
      </c>
      <c r="I16" s="54" t="s">
        <v>90</v>
      </c>
      <c r="J16" s="7"/>
      <c r="K16" s="10"/>
      <c r="L16" s="49"/>
    </row>
    <row r="17" spans="1:12" x14ac:dyDescent="0.25">
      <c r="A17" s="33">
        <v>553421</v>
      </c>
      <c r="B17" s="577" t="s">
        <v>69</v>
      </c>
      <c r="C17" s="578"/>
      <c r="D17" s="578"/>
      <c r="E17" s="578"/>
      <c r="F17" s="579"/>
      <c r="G17" s="101">
        <v>37.01</v>
      </c>
      <c r="I17" s="38" t="s">
        <v>91</v>
      </c>
      <c r="J17" s="48" t="s">
        <v>733</v>
      </c>
      <c r="K17" s="51">
        <v>26.13</v>
      </c>
      <c r="L17" s="46">
        <v>25.35</v>
      </c>
    </row>
    <row r="18" spans="1:12" x14ac:dyDescent="0.25">
      <c r="A18" s="33">
        <v>553421</v>
      </c>
      <c r="B18" s="577" t="s">
        <v>70</v>
      </c>
      <c r="C18" s="578"/>
      <c r="D18" s="578"/>
      <c r="E18" s="578"/>
      <c r="F18" s="579"/>
      <c r="G18" s="98">
        <v>42.74</v>
      </c>
      <c r="I18" s="38"/>
      <c r="J18" s="41" t="s">
        <v>734</v>
      </c>
      <c r="K18" s="13">
        <v>24.56</v>
      </c>
      <c r="L18" s="52">
        <v>23.82</v>
      </c>
    </row>
    <row r="19" spans="1:12" x14ac:dyDescent="0.25">
      <c r="A19" s="33">
        <v>553422</v>
      </c>
      <c r="B19" s="577" t="s">
        <v>71</v>
      </c>
      <c r="C19" s="578"/>
      <c r="D19" s="578"/>
      <c r="E19" s="578"/>
      <c r="F19" s="579"/>
      <c r="G19" s="101">
        <v>62.21</v>
      </c>
      <c r="I19" s="38"/>
      <c r="J19" s="41" t="s">
        <v>735</v>
      </c>
      <c r="K19" s="13">
        <v>23.16</v>
      </c>
      <c r="L19" s="46">
        <v>22.47</v>
      </c>
    </row>
    <row r="20" spans="1:12" x14ac:dyDescent="0.25">
      <c r="A20" s="33">
        <v>553422</v>
      </c>
      <c r="B20" s="577" t="s">
        <v>72</v>
      </c>
      <c r="C20" s="578"/>
      <c r="D20" s="578"/>
      <c r="E20" s="578"/>
      <c r="F20" s="579"/>
      <c r="G20" s="101">
        <v>93.54</v>
      </c>
      <c r="I20" s="38"/>
      <c r="J20" s="41" t="s">
        <v>736</v>
      </c>
      <c r="K20" s="13">
        <v>23.94</v>
      </c>
      <c r="L20" s="52">
        <v>23.22</v>
      </c>
    </row>
    <row r="21" spans="1:12" x14ac:dyDescent="0.25">
      <c r="A21" s="33">
        <v>553423</v>
      </c>
      <c r="B21" s="577" t="s">
        <v>73</v>
      </c>
      <c r="C21" s="578"/>
      <c r="D21" s="578"/>
      <c r="E21" s="578"/>
      <c r="F21" s="579"/>
      <c r="G21" s="101">
        <v>69.78</v>
      </c>
      <c r="I21" s="38"/>
      <c r="J21" s="41" t="s">
        <v>737</v>
      </c>
      <c r="K21" s="13">
        <v>24.52</v>
      </c>
      <c r="L21" s="46">
        <v>23.79</v>
      </c>
    </row>
    <row r="22" spans="1:12" x14ac:dyDescent="0.25">
      <c r="A22" s="33">
        <v>553423</v>
      </c>
      <c r="B22" s="577" t="s">
        <v>74</v>
      </c>
      <c r="C22" s="578"/>
      <c r="D22" s="578"/>
      <c r="E22" s="578"/>
      <c r="F22" s="579"/>
      <c r="G22" s="101">
        <v>62.21</v>
      </c>
      <c r="I22" s="38"/>
      <c r="J22" s="41" t="s">
        <v>738</v>
      </c>
      <c r="K22" s="51">
        <v>23.86</v>
      </c>
      <c r="L22" s="46">
        <v>23.15</v>
      </c>
    </row>
    <row r="23" spans="1:12" x14ac:dyDescent="0.25">
      <c r="A23" s="33">
        <v>553423</v>
      </c>
      <c r="B23" s="577" t="s">
        <v>75</v>
      </c>
      <c r="C23" s="578"/>
      <c r="D23" s="578"/>
      <c r="E23" s="578"/>
      <c r="F23" s="579"/>
      <c r="G23" s="98">
        <v>77.400000000000006</v>
      </c>
      <c r="I23" s="38"/>
      <c r="J23" s="41" t="s">
        <v>739</v>
      </c>
      <c r="K23" s="51">
        <v>24.71</v>
      </c>
      <c r="L23" s="46">
        <v>23.97</v>
      </c>
    </row>
    <row r="24" spans="1:12" x14ac:dyDescent="0.25">
      <c r="A24" s="33">
        <v>553423</v>
      </c>
      <c r="B24" s="577" t="s">
        <v>76</v>
      </c>
      <c r="C24" s="578"/>
      <c r="D24" s="578"/>
      <c r="E24" s="578"/>
      <c r="F24" s="579"/>
      <c r="G24" s="101">
        <v>89.26</v>
      </c>
      <c r="I24" s="11"/>
      <c r="J24" s="9"/>
      <c r="K24" s="12"/>
      <c r="L24" s="50"/>
    </row>
    <row r="25" spans="1:12" x14ac:dyDescent="0.25">
      <c r="A25" s="33">
        <v>553423</v>
      </c>
      <c r="B25" s="577" t="s">
        <v>77</v>
      </c>
      <c r="C25" s="578"/>
      <c r="D25" s="578"/>
      <c r="E25" s="578"/>
      <c r="F25" s="579"/>
      <c r="G25" s="98">
        <v>52.24</v>
      </c>
      <c r="I25" s="38" t="s">
        <v>204</v>
      </c>
      <c r="J25" s="48"/>
      <c r="K25" s="51">
        <v>32.26</v>
      </c>
      <c r="L25" s="52">
        <v>31.29</v>
      </c>
    </row>
    <row r="26" spans="1:12" ht="15.75" thickBot="1" x14ac:dyDescent="0.3">
      <c r="A26" s="33">
        <v>553424</v>
      </c>
      <c r="B26" s="577" t="s">
        <v>78</v>
      </c>
      <c r="C26" s="578"/>
      <c r="D26" s="578"/>
      <c r="E26" s="578"/>
      <c r="F26" s="579"/>
      <c r="G26" s="101">
        <v>72.66</v>
      </c>
      <c r="I26" s="39" t="s">
        <v>92</v>
      </c>
      <c r="J26" s="42"/>
      <c r="K26" s="44">
        <v>21.66</v>
      </c>
      <c r="L26" s="171">
        <v>21.01</v>
      </c>
    </row>
    <row r="27" spans="1:12" x14ac:dyDescent="0.25">
      <c r="A27" s="33">
        <v>553424</v>
      </c>
      <c r="B27" s="577" t="s">
        <v>712</v>
      </c>
      <c r="C27" s="578"/>
      <c r="D27" s="578"/>
      <c r="E27" s="578"/>
      <c r="F27" s="579"/>
      <c r="G27" s="101">
        <v>105.88</v>
      </c>
      <c r="I27" s="54" t="s">
        <v>93</v>
      </c>
      <c r="J27" s="7"/>
      <c r="K27" s="10"/>
      <c r="L27" s="49"/>
    </row>
    <row r="28" spans="1:12" x14ac:dyDescent="0.25">
      <c r="A28" s="33">
        <v>553424</v>
      </c>
      <c r="B28" s="577" t="s">
        <v>79</v>
      </c>
      <c r="C28" s="578"/>
      <c r="D28" s="578"/>
      <c r="E28" s="578"/>
      <c r="F28" s="579"/>
      <c r="G28" s="101">
        <v>66.010000000000005</v>
      </c>
      <c r="I28" s="38" t="s">
        <v>96</v>
      </c>
      <c r="J28" s="41" t="s">
        <v>94</v>
      </c>
      <c r="K28" s="51">
        <v>30.14</v>
      </c>
      <c r="L28" s="46">
        <v>29.49</v>
      </c>
    </row>
    <row r="29" spans="1:12" ht="15.75" thickBot="1" x14ac:dyDescent="0.3">
      <c r="A29" s="37">
        <v>553424</v>
      </c>
      <c r="B29" s="611" t="s">
        <v>80</v>
      </c>
      <c r="C29" s="612"/>
      <c r="D29" s="612"/>
      <c r="E29" s="612"/>
      <c r="F29" s="613"/>
      <c r="G29" s="170">
        <v>54.59</v>
      </c>
      <c r="I29" s="38"/>
      <c r="J29" s="41" t="s">
        <v>740</v>
      </c>
      <c r="K29" s="13">
        <v>23.59</v>
      </c>
      <c r="L29" s="46">
        <v>22.88</v>
      </c>
    </row>
    <row r="30" spans="1:12" ht="15.75" thickBot="1" x14ac:dyDescent="0.3">
      <c r="A30" s="3"/>
      <c r="B30" s="3"/>
      <c r="C30" s="3"/>
      <c r="D30" s="3"/>
      <c r="E30" s="3"/>
      <c r="F30" s="3"/>
      <c r="G30" s="3"/>
      <c r="I30" s="38" t="s">
        <v>95</v>
      </c>
      <c r="J30" s="41" t="s">
        <v>740</v>
      </c>
      <c r="K30" s="13">
        <v>26.72</v>
      </c>
      <c r="L30" s="46">
        <v>25.92</v>
      </c>
    </row>
    <row r="31" spans="1:12" ht="15.75" thickBot="1" x14ac:dyDescent="0.3">
      <c r="A31" s="153" t="s">
        <v>25</v>
      </c>
      <c r="B31" s="616" t="s">
        <v>111</v>
      </c>
      <c r="C31" s="583" t="s">
        <v>103</v>
      </c>
      <c r="D31" s="614"/>
      <c r="E31" s="614"/>
      <c r="F31" s="614"/>
      <c r="G31" s="584"/>
      <c r="I31" s="39" t="s">
        <v>97</v>
      </c>
      <c r="J31" s="42" t="s">
        <v>94</v>
      </c>
      <c r="K31" s="172">
        <v>29.68</v>
      </c>
      <c r="L31" s="47">
        <v>28.79</v>
      </c>
    </row>
    <row r="32" spans="1:12" x14ac:dyDescent="0.25">
      <c r="A32" s="154" t="s">
        <v>31</v>
      </c>
      <c r="B32" s="617"/>
      <c r="C32" s="587" t="s">
        <v>104</v>
      </c>
      <c r="D32" s="615"/>
      <c r="E32" s="615"/>
      <c r="F32" s="615"/>
      <c r="G32" s="588"/>
      <c r="I32" s="54" t="s">
        <v>98</v>
      </c>
      <c r="J32" s="7"/>
      <c r="K32" s="10"/>
      <c r="L32" s="49"/>
    </row>
    <row r="33" spans="1:12" x14ac:dyDescent="0.25">
      <c r="A33" s="155" t="s">
        <v>26</v>
      </c>
      <c r="B33" s="618"/>
      <c r="C33" s="156">
        <v>1</v>
      </c>
      <c r="D33" s="156">
        <v>2</v>
      </c>
      <c r="E33" s="156">
        <v>3</v>
      </c>
      <c r="F33" s="156">
        <v>4</v>
      </c>
      <c r="G33" s="157">
        <v>5</v>
      </c>
      <c r="I33" s="38" t="s">
        <v>101</v>
      </c>
      <c r="J33" s="48" t="s">
        <v>733</v>
      </c>
      <c r="K33" s="13">
        <v>28.03</v>
      </c>
      <c r="L33" s="52">
        <v>27.19</v>
      </c>
    </row>
    <row r="34" spans="1:12" x14ac:dyDescent="0.25">
      <c r="A34" s="33">
        <v>553426</v>
      </c>
      <c r="B34" s="29" t="s">
        <v>105</v>
      </c>
      <c r="C34" s="31"/>
      <c r="D34" s="31"/>
      <c r="E34" s="31"/>
      <c r="F34" s="31"/>
      <c r="G34" s="56"/>
      <c r="I34" s="38"/>
      <c r="J34" s="48" t="s">
        <v>741</v>
      </c>
      <c r="K34" s="51">
        <v>29.1</v>
      </c>
      <c r="L34" s="46">
        <v>28.23</v>
      </c>
    </row>
    <row r="35" spans="1:12" x14ac:dyDescent="0.25">
      <c r="A35" s="33">
        <v>553429</v>
      </c>
      <c r="B35" s="29" t="s">
        <v>106</v>
      </c>
      <c r="C35" s="31"/>
      <c r="D35" s="31"/>
      <c r="E35" s="31"/>
      <c r="F35" s="31"/>
      <c r="G35" s="56"/>
      <c r="I35" s="38"/>
      <c r="J35" s="48" t="s">
        <v>736</v>
      </c>
      <c r="K35" s="13">
        <v>23.96</v>
      </c>
      <c r="L35" s="46">
        <v>23.24</v>
      </c>
    </row>
    <row r="36" spans="1:12" x14ac:dyDescent="0.25">
      <c r="A36" s="61">
        <v>553439</v>
      </c>
      <c r="B36" s="60" t="s">
        <v>107</v>
      </c>
      <c r="C36" s="31"/>
      <c r="D36" s="31"/>
      <c r="E36" s="31"/>
      <c r="F36" s="31"/>
      <c r="G36" s="56"/>
      <c r="I36" s="38"/>
      <c r="J36" s="8"/>
      <c r="K36" s="13"/>
      <c r="L36" s="46"/>
    </row>
    <row r="37" spans="1:12" x14ac:dyDescent="0.25">
      <c r="A37" s="35"/>
      <c r="B37" s="5" t="s">
        <v>108</v>
      </c>
      <c r="C37" s="31"/>
      <c r="D37" s="31"/>
      <c r="E37" s="31"/>
      <c r="F37" s="31"/>
      <c r="G37" s="56"/>
      <c r="I37" s="38" t="s">
        <v>102</v>
      </c>
      <c r="J37" s="48" t="s">
        <v>742</v>
      </c>
      <c r="K37" s="13">
        <v>26.09</v>
      </c>
      <c r="L37" s="46">
        <v>25.31</v>
      </c>
    </row>
    <row r="38" spans="1:12" ht="15.75" thickBot="1" x14ac:dyDescent="0.3">
      <c r="A38" s="57"/>
      <c r="B38" s="55" t="s">
        <v>721</v>
      </c>
      <c r="C38" s="114">
        <v>87.94</v>
      </c>
      <c r="D38" s="114">
        <v>114.73</v>
      </c>
      <c r="E38" s="114">
        <v>141.53</v>
      </c>
      <c r="F38" s="114">
        <v>167.88</v>
      </c>
      <c r="G38" s="119">
        <v>194.71</v>
      </c>
      <c r="I38" s="39"/>
      <c r="J38" s="42" t="s">
        <v>743</v>
      </c>
      <c r="K38" s="44">
        <v>25.69</v>
      </c>
      <c r="L38" s="47">
        <v>24.92</v>
      </c>
    </row>
    <row r="39" spans="1:12" x14ac:dyDescent="0.25">
      <c r="A39" s="57"/>
      <c r="B39" s="55" t="s">
        <v>722</v>
      </c>
      <c r="C39" s="114">
        <v>70.540000000000006</v>
      </c>
      <c r="D39" s="114">
        <v>90.29</v>
      </c>
      <c r="E39" s="114">
        <v>110.03</v>
      </c>
      <c r="F39" s="114">
        <v>129.76</v>
      </c>
      <c r="G39" s="119">
        <v>149.99</v>
      </c>
    </row>
    <row r="40" spans="1:12" x14ac:dyDescent="0.25">
      <c r="A40" s="57"/>
      <c r="B40" s="55" t="s">
        <v>724</v>
      </c>
      <c r="C40" s="114">
        <v>58.32</v>
      </c>
      <c r="D40" s="114">
        <v>76.62</v>
      </c>
      <c r="E40" s="114">
        <v>94.96</v>
      </c>
      <c r="F40" s="114">
        <v>113.34</v>
      </c>
      <c r="G40" s="119">
        <v>131.76</v>
      </c>
    </row>
    <row r="41" spans="1:12" x14ac:dyDescent="0.25">
      <c r="A41" s="57"/>
      <c r="B41" s="55" t="s">
        <v>723</v>
      </c>
      <c r="C41" s="114">
        <v>48.87</v>
      </c>
      <c r="D41" s="114">
        <v>64.900000000000006</v>
      </c>
      <c r="E41" s="114">
        <v>80.849999999999994</v>
      </c>
      <c r="F41" s="114">
        <v>96.86</v>
      </c>
      <c r="G41" s="119">
        <v>106.25</v>
      </c>
    </row>
    <row r="42" spans="1:12" x14ac:dyDescent="0.25">
      <c r="A42" s="57"/>
      <c r="B42" s="55" t="s">
        <v>725</v>
      </c>
      <c r="C42" s="114">
        <v>39.03</v>
      </c>
      <c r="D42" s="114">
        <v>53.11</v>
      </c>
      <c r="E42" s="114">
        <v>66.78</v>
      </c>
      <c r="F42" s="114">
        <v>80.88</v>
      </c>
      <c r="G42" s="119">
        <v>94.54</v>
      </c>
    </row>
    <row r="43" spans="1:12" x14ac:dyDescent="0.25">
      <c r="A43" s="57"/>
      <c r="B43" s="55" t="s">
        <v>726</v>
      </c>
      <c r="C43" s="114">
        <v>31.96</v>
      </c>
      <c r="D43" s="114">
        <v>44.18</v>
      </c>
      <c r="E43" s="114">
        <v>56.87</v>
      </c>
      <c r="F43" s="114">
        <v>69.099999999999994</v>
      </c>
      <c r="G43" s="119">
        <v>81.83</v>
      </c>
    </row>
    <row r="44" spans="1:12" ht="15.75" thickBot="1" x14ac:dyDescent="0.3">
      <c r="A44" s="58"/>
      <c r="B44" s="59" t="s">
        <v>727</v>
      </c>
      <c r="C44" s="126">
        <v>27.26</v>
      </c>
      <c r="D44" s="126">
        <v>44.04</v>
      </c>
      <c r="E44" s="126">
        <v>47.01</v>
      </c>
      <c r="F44" s="126">
        <v>56.91</v>
      </c>
      <c r="G44" s="173">
        <v>66.78</v>
      </c>
    </row>
    <row r="45" spans="1:12" x14ac:dyDescent="0.25">
      <c r="A45" s="31"/>
      <c r="B45" s="55"/>
      <c r="C45" s="31"/>
      <c r="D45" s="31"/>
      <c r="E45" s="31"/>
      <c r="F45" s="31"/>
      <c r="G45" s="31"/>
    </row>
    <row r="46" spans="1:12" x14ac:dyDescent="0.25">
      <c r="A46" s="3"/>
      <c r="B46" s="3"/>
      <c r="C46" s="3"/>
      <c r="D46" s="3"/>
      <c r="E46" s="3"/>
      <c r="F46" s="3"/>
      <c r="G46" s="3"/>
    </row>
    <row r="47" spans="1:12" x14ac:dyDescent="0.25">
      <c r="A47" s="3"/>
      <c r="B47" s="3"/>
      <c r="C47" s="3"/>
      <c r="D47" s="3"/>
      <c r="E47" s="3"/>
      <c r="F47" s="3"/>
      <c r="G47" s="3"/>
    </row>
    <row r="48" spans="1:12" ht="15.75" thickBot="1" x14ac:dyDescent="0.3">
      <c r="A48" s="3"/>
      <c r="B48" s="3"/>
      <c r="C48" s="3"/>
      <c r="D48" s="3"/>
      <c r="E48" s="3"/>
      <c r="F48" s="3"/>
      <c r="G48" s="3"/>
    </row>
    <row r="49" spans="1:7" x14ac:dyDescent="0.25">
      <c r="A49" s="153" t="s">
        <v>25</v>
      </c>
      <c r="B49" s="616" t="s">
        <v>111</v>
      </c>
      <c r="C49" s="583" t="s">
        <v>103</v>
      </c>
      <c r="D49" s="614"/>
      <c r="E49" s="614"/>
      <c r="F49" s="614"/>
      <c r="G49" s="584"/>
    </row>
    <row r="50" spans="1:7" x14ac:dyDescent="0.25">
      <c r="A50" s="154" t="s">
        <v>31</v>
      </c>
      <c r="B50" s="617"/>
      <c r="C50" s="587" t="s">
        <v>104</v>
      </c>
      <c r="D50" s="615"/>
      <c r="E50" s="615"/>
      <c r="F50" s="615"/>
      <c r="G50" s="588"/>
    </row>
    <row r="51" spans="1:7" x14ac:dyDescent="0.25">
      <c r="A51" s="155" t="s">
        <v>26</v>
      </c>
      <c r="B51" s="617"/>
      <c r="C51" s="156">
        <v>1</v>
      </c>
      <c r="D51" s="156">
        <v>2</v>
      </c>
      <c r="E51" s="156">
        <v>3</v>
      </c>
      <c r="F51" s="156">
        <v>4</v>
      </c>
      <c r="G51" s="157">
        <v>5</v>
      </c>
    </row>
    <row r="52" spans="1:7" x14ac:dyDescent="0.25">
      <c r="A52" s="62">
        <v>553437</v>
      </c>
      <c r="B52" s="30" t="s">
        <v>110</v>
      </c>
      <c r="C52" s="31"/>
      <c r="D52" s="31"/>
      <c r="E52" s="31"/>
      <c r="F52" s="31"/>
      <c r="G52" s="56"/>
    </row>
    <row r="53" spans="1:7" x14ac:dyDescent="0.25">
      <c r="A53" s="63"/>
      <c r="B53" s="64" t="s">
        <v>108</v>
      </c>
      <c r="C53" s="31"/>
      <c r="D53" s="31"/>
      <c r="E53" s="31"/>
      <c r="F53" s="31"/>
      <c r="G53" s="56"/>
    </row>
    <row r="54" spans="1:7" x14ac:dyDescent="0.25">
      <c r="A54" s="57"/>
      <c r="B54" s="55" t="s">
        <v>109</v>
      </c>
      <c r="C54" s="115">
        <v>83.55</v>
      </c>
      <c r="D54" s="115">
        <v>111.1</v>
      </c>
      <c r="E54" s="115">
        <v>138.65</v>
      </c>
      <c r="F54" s="115">
        <v>166.19</v>
      </c>
      <c r="G54" s="119">
        <v>193.75</v>
      </c>
    </row>
    <row r="55" spans="1:7" x14ac:dyDescent="0.25">
      <c r="A55" s="57"/>
      <c r="B55" s="55" t="s">
        <v>722</v>
      </c>
      <c r="C55" s="115">
        <v>68.819999999999993</v>
      </c>
      <c r="D55" s="114">
        <v>88.8</v>
      </c>
      <c r="E55" s="115">
        <v>108.26</v>
      </c>
      <c r="F55" s="115">
        <v>128.35</v>
      </c>
      <c r="G55" s="116">
        <v>147.66999999999999</v>
      </c>
    </row>
    <row r="56" spans="1:7" x14ac:dyDescent="0.25">
      <c r="A56" s="57"/>
      <c r="B56" s="55" t="s">
        <v>724</v>
      </c>
      <c r="C56" s="115">
        <v>56.52</v>
      </c>
      <c r="D56" s="115">
        <v>75.03</v>
      </c>
      <c r="E56" s="115">
        <v>93.07</v>
      </c>
      <c r="F56" s="115">
        <v>111.57</v>
      </c>
      <c r="G56" s="119">
        <v>130.09</v>
      </c>
    </row>
    <row r="57" spans="1:7" x14ac:dyDescent="0.25">
      <c r="A57" s="57"/>
      <c r="B57" s="55" t="s">
        <v>723</v>
      </c>
      <c r="C57" s="115">
        <v>47.45</v>
      </c>
      <c r="D57" s="115">
        <v>63.17</v>
      </c>
      <c r="E57" s="115">
        <v>79.290000000000006</v>
      </c>
      <c r="F57" s="115">
        <v>95.45</v>
      </c>
      <c r="G57" s="116">
        <v>112.53</v>
      </c>
    </row>
    <row r="58" spans="1:7" x14ac:dyDescent="0.25">
      <c r="A58" s="57"/>
      <c r="B58" s="55" t="s">
        <v>725</v>
      </c>
      <c r="C58" s="115">
        <v>37.979999999999997</v>
      </c>
      <c r="D58" s="115">
        <v>51.27</v>
      </c>
      <c r="E58" s="115">
        <v>65.040000000000006</v>
      </c>
      <c r="F58" s="115">
        <v>79.290000000000006</v>
      </c>
      <c r="G58" s="116">
        <v>94.35</v>
      </c>
    </row>
    <row r="59" spans="1:7" x14ac:dyDescent="0.25">
      <c r="A59" s="57"/>
      <c r="B59" s="55" t="s">
        <v>726</v>
      </c>
      <c r="C59" s="115">
        <v>29.44</v>
      </c>
      <c r="D59" s="115">
        <v>41.78</v>
      </c>
      <c r="E59" s="114">
        <v>54.59</v>
      </c>
      <c r="F59" s="114">
        <v>66.95</v>
      </c>
      <c r="G59" s="116">
        <v>80.25</v>
      </c>
    </row>
    <row r="60" spans="1:7" ht="15.75" thickBot="1" x14ac:dyDescent="0.3">
      <c r="A60" s="58"/>
      <c r="B60" s="59" t="s">
        <v>727</v>
      </c>
      <c r="C60" s="117">
        <v>25.62</v>
      </c>
      <c r="D60" s="126">
        <v>35.6</v>
      </c>
      <c r="E60" s="126">
        <v>46.07</v>
      </c>
      <c r="F60" s="117">
        <v>56.02</v>
      </c>
      <c r="G60" s="118">
        <v>67.430000000000007</v>
      </c>
    </row>
    <row r="61" spans="1:7" ht="15.75" thickBot="1" x14ac:dyDescent="0.3"/>
    <row r="62" spans="1:7" x14ac:dyDescent="0.25">
      <c r="A62" s="158" t="s">
        <v>26</v>
      </c>
      <c r="B62" s="603" t="s">
        <v>112</v>
      </c>
      <c r="C62" s="605" t="s">
        <v>113</v>
      </c>
      <c r="D62" s="606"/>
      <c r="E62" s="606"/>
      <c r="F62" s="606"/>
      <c r="G62" s="607"/>
    </row>
    <row r="63" spans="1:7" s="23" customFormat="1" x14ac:dyDescent="0.25">
      <c r="A63" s="159">
        <v>553439</v>
      </c>
      <c r="B63" s="604"/>
      <c r="C63" s="608"/>
      <c r="D63" s="609"/>
      <c r="E63" s="609"/>
      <c r="F63" s="609"/>
      <c r="G63" s="610"/>
    </row>
    <row r="64" spans="1:7" x14ac:dyDescent="0.25">
      <c r="A64" s="598" t="s">
        <v>114</v>
      </c>
      <c r="B64" s="599"/>
      <c r="C64" s="466" t="s">
        <v>115</v>
      </c>
      <c r="D64" s="467"/>
      <c r="E64" s="466">
        <v>33.72</v>
      </c>
      <c r="F64" s="467"/>
      <c r="G64" s="468"/>
    </row>
    <row r="65" spans="1:7" x14ac:dyDescent="0.25">
      <c r="A65" s="568"/>
      <c r="B65" s="456"/>
      <c r="C65" s="455" t="s">
        <v>116</v>
      </c>
      <c r="D65" s="456"/>
      <c r="E65" s="622">
        <v>24.2</v>
      </c>
      <c r="F65" s="623"/>
      <c r="G65" s="624"/>
    </row>
    <row r="66" spans="1:7" x14ac:dyDescent="0.25">
      <c r="A66" s="562" t="s">
        <v>117</v>
      </c>
      <c r="B66" s="477"/>
      <c r="C66" s="536" t="s">
        <v>115</v>
      </c>
      <c r="D66" s="450"/>
      <c r="E66" s="536">
        <v>70.75</v>
      </c>
      <c r="F66" s="450"/>
      <c r="G66" s="451"/>
    </row>
    <row r="67" spans="1:7" x14ac:dyDescent="0.25">
      <c r="A67" s="568"/>
      <c r="B67" s="456"/>
      <c r="C67" s="455" t="s">
        <v>116</v>
      </c>
      <c r="D67" s="456"/>
      <c r="E67" s="455">
        <v>92.11</v>
      </c>
      <c r="F67" s="456"/>
      <c r="G67" s="457"/>
    </row>
    <row r="68" spans="1:7" x14ac:dyDescent="0.25">
      <c r="A68" s="562" t="s">
        <v>118</v>
      </c>
      <c r="B68" s="477"/>
      <c r="C68" s="536" t="s">
        <v>115</v>
      </c>
      <c r="D68" s="450"/>
      <c r="E68" s="536">
        <v>22.28</v>
      </c>
      <c r="F68" s="450"/>
      <c r="G68" s="451"/>
    </row>
    <row r="69" spans="1:7" x14ac:dyDescent="0.25">
      <c r="A69" s="568"/>
      <c r="B69" s="456"/>
      <c r="C69" s="455" t="s">
        <v>116</v>
      </c>
      <c r="D69" s="456"/>
      <c r="E69" s="622">
        <v>18.5</v>
      </c>
      <c r="F69" s="623"/>
      <c r="G69" s="624"/>
    </row>
    <row r="70" spans="1:7" x14ac:dyDescent="0.25">
      <c r="A70" s="562" t="s">
        <v>119</v>
      </c>
      <c r="B70" s="477"/>
      <c r="C70" s="536" t="s">
        <v>115</v>
      </c>
      <c r="D70" s="450"/>
      <c r="E70" s="536">
        <v>51.73</v>
      </c>
      <c r="F70" s="450"/>
      <c r="G70" s="451"/>
    </row>
    <row r="71" spans="1:7" x14ac:dyDescent="0.25">
      <c r="A71" s="568"/>
      <c r="B71" s="456"/>
      <c r="C71" s="455" t="s">
        <v>116</v>
      </c>
      <c r="D71" s="456"/>
      <c r="E71" s="622">
        <v>43.2</v>
      </c>
      <c r="F71" s="623"/>
      <c r="G71" s="624"/>
    </row>
    <row r="72" spans="1:7" x14ac:dyDescent="0.25">
      <c r="A72" s="562" t="s">
        <v>120</v>
      </c>
      <c r="B72" s="477"/>
      <c r="C72" s="536" t="s">
        <v>115</v>
      </c>
      <c r="D72" s="450"/>
      <c r="E72" s="536">
        <v>52.71</v>
      </c>
      <c r="F72" s="450"/>
      <c r="G72" s="451"/>
    </row>
    <row r="73" spans="1:7" ht="15.75" thickBot="1" x14ac:dyDescent="0.3">
      <c r="A73" s="435"/>
      <c r="B73" s="424"/>
      <c r="C73" s="423" t="s">
        <v>116</v>
      </c>
      <c r="D73" s="424"/>
      <c r="E73" s="423">
        <v>44.16</v>
      </c>
      <c r="F73" s="424"/>
      <c r="G73" s="425"/>
    </row>
    <row r="74" spans="1:7" ht="15.75" thickBot="1" x14ac:dyDescent="0.3"/>
    <row r="75" spans="1:7" s="113" customFormat="1" x14ac:dyDescent="0.25">
      <c r="A75" s="566" t="s">
        <v>199</v>
      </c>
      <c r="B75" s="567"/>
      <c r="C75" s="484" t="s">
        <v>115</v>
      </c>
      <c r="D75" s="447"/>
      <c r="E75" s="484" t="s">
        <v>200</v>
      </c>
      <c r="F75" s="447"/>
      <c r="G75" s="448"/>
    </row>
    <row r="76" spans="1:7" s="113" customFormat="1" x14ac:dyDescent="0.25">
      <c r="A76" s="568" t="s">
        <v>198</v>
      </c>
      <c r="B76" s="520"/>
      <c r="C76" s="455" t="s">
        <v>116</v>
      </c>
      <c r="D76" s="456"/>
      <c r="E76" s="455" t="s">
        <v>201</v>
      </c>
      <c r="F76" s="456"/>
      <c r="G76" s="457"/>
    </row>
    <row r="77" spans="1:7" s="113" customFormat="1" x14ac:dyDescent="0.25">
      <c r="A77" s="562" t="s">
        <v>202</v>
      </c>
      <c r="B77" s="477"/>
      <c r="C77" s="536" t="s">
        <v>115</v>
      </c>
      <c r="D77" s="450"/>
      <c r="E77" s="536" t="s">
        <v>200</v>
      </c>
      <c r="F77" s="450"/>
      <c r="G77" s="451"/>
    </row>
    <row r="78" spans="1:7" s="113" customFormat="1" ht="15.75" thickBot="1" x14ac:dyDescent="0.3">
      <c r="A78" s="435" t="s">
        <v>203</v>
      </c>
      <c r="B78" s="424"/>
      <c r="C78" s="423" t="s">
        <v>116</v>
      </c>
      <c r="D78" s="424"/>
      <c r="E78" s="563" t="s">
        <v>201</v>
      </c>
      <c r="F78" s="564"/>
      <c r="G78" s="565"/>
    </row>
  </sheetData>
  <mergeCells count="85">
    <mergeCell ref="I1:L1"/>
    <mergeCell ref="C72:D72"/>
    <mergeCell ref="C73:D73"/>
    <mergeCell ref="E64:G64"/>
    <mergeCell ref="E65:G65"/>
    <mergeCell ref="E66:G66"/>
    <mergeCell ref="E67:G67"/>
    <mergeCell ref="E68:G68"/>
    <mergeCell ref="E69:G69"/>
    <mergeCell ref="E70:G70"/>
    <mergeCell ref="E71:G71"/>
    <mergeCell ref="E72:G72"/>
    <mergeCell ref="E73:G73"/>
    <mergeCell ref="C65:D65"/>
    <mergeCell ref="C66:D66"/>
    <mergeCell ref="A1:G1"/>
    <mergeCell ref="A64:B64"/>
    <mergeCell ref="A65:B65"/>
    <mergeCell ref="A66:B66"/>
    <mergeCell ref="B7:F7"/>
    <mergeCell ref="A72:B72"/>
    <mergeCell ref="B62:B63"/>
    <mergeCell ref="C62:G63"/>
    <mergeCell ref="C64:D64"/>
    <mergeCell ref="B29:F29"/>
    <mergeCell ref="C31:G31"/>
    <mergeCell ref="C32:G32"/>
    <mergeCell ref="B31:B33"/>
    <mergeCell ref="B49:B51"/>
    <mergeCell ref="C49:G49"/>
    <mergeCell ref="C50:G50"/>
    <mergeCell ref="A73:B73"/>
    <mergeCell ref="C68:D68"/>
    <mergeCell ref="C69:D69"/>
    <mergeCell ref="C67:D67"/>
    <mergeCell ref="C70:D70"/>
    <mergeCell ref="C71:D71"/>
    <mergeCell ref="A67:B67"/>
    <mergeCell ref="A68:B68"/>
    <mergeCell ref="A69:B69"/>
    <mergeCell ref="A70:B70"/>
    <mergeCell ref="A71:B71"/>
    <mergeCell ref="F2:G2"/>
    <mergeCell ref="F3:G3"/>
    <mergeCell ref="F4:G4"/>
    <mergeCell ref="B2:E4"/>
    <mergeCell ref="B28:F28"/>
    <mergeCell ref="B22:F22"/>
    <mergeCell ref="B23:F23"/>
    <mergeCell ref="B24:F24"/>
    <mergeCell ref="B25:F25"/>
    <mergeCell ref="B26:F26"/>
    <mergeCell ref="B8:F8"/>
    <mergeCell ref="B9:F9"/>
    <mergeCell ref="B10:F10"/>
    <mergeCell ref="B11:F11"/>
    <mergeCell ref="B12:F12"/>
    <mergeCell ref="I4:J4"/>
    <mergeCell ref="K2:L2"/>
    <mergeCell ref="K3:L3"/>
    <mergeCell ref="K4:L4"/>
    <mergeCell ref="B27:F27"/>
    <mergeCell ref="B18:F18"/>
    <mergeCell ref="B19:F19"/>
    <mergeCell ref="B20:F20"/>
    <mergeCell ref="B21:F21"/>
    <mergeCell ref="B13:F13"/>
    <mergeCell ref="B14:F14"/>
    <mergeCell ref="B15:F15"/>
    <mergeCell ref="B16:F16"/>
    <mergeCell ref="B17:F17"/>
    <mergeCell ref="B5:F5"/>
    <mergeCell ref="B6:F6"/>
    <mergeCell ref="A75:B75"/>
    <mergeCell ref="C75:D75"/>
    <mergeCell ref="E75:G75"/>
    <mergeCell ref="A76:B76"/>
    <mergeCell ref="C76:D76"/>
    <mergeCell ref="E76:G76"/>
    <mergeCell ref="A77:B77"/>
    <mergeCell ref="C77:D77"/>
    <mergeCell ref="E77:G77"/>
    <mergeCell ref="A78:B78"/>
    <mergeCell ref="C78:D78"/>
    <mergeCell ref="E78:G78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30"/>
  <sheetViews>
    <sheetView zoomScale="120" zoomScaleNormal="120" workbookViewId="0">
      <selection activeCell="B31" sqref="B31"/>
    </sheetView>
  </sheetViews>
  <sheetFormatPr defaultRowHeight="15" x14ac:dyDescent="0.25"/>
  <sheetData>
    <row r="1" spans="1:20" ht="23.25" x14ac:dyDescent="0.35">
      <c r="A1" s="630" t="s">
        <v>138</v>
      </c>
      <c r="B1" s="631"/>
      <c r="C1" s="631"/>
      <c r="D1" s="631"/>
      <c r="E1" s="631"/>
      <c r="F1" s="631"/>
      <c r="G1" s="631"/>
      <c r="H1" s="631"/>
      <c r="I1" s="631"/>
      <c r="J1" s="631"/>
      <c r="K1" s="631"/>
      <c r="L1" s="631"/>
      <c r="M1" s="631"/>
      <c r="N1" s="631"/>
      <c r="O1" s="631"/>
      <c r="P1" s="631"/>
      <c r="Q1" s="631"/>
      <c r="R1" s="631"/>
      <c r="S1" s="631"/>
      <c r="T1" s="632"/>
    </row>
    <row r="2" spans="1:20" ht="18.75" x14ac:dyDescent="0.3">
      <c r="A2" s="633" t="s">
        <v>139</v>
      </c>
      <c r="B2" s="634"/>
      <c r="C2" s="635" t="s">
        <v>140</v>
      </c>
      <c r="D2" s="634"/>
      <c r="E2" s="635" t="s">
        <v>141</v>
      </c>
      <c r="F2" s="634"/>
      <c r="G2" s="635" t="s">
        <v>143</v>
      </c>
      <c r="H2" s="634"/>
      <c r="I2" s="635" t="s">
        <v>142</v>
      </c>
      <c r="J2" s="634"/>
      <c r="K2" s="635" t="s">
        <v>144</v>
      </c>
      <c r="L2" s="634"/>
      <c r="M2" s="635" t="s">
        <v>145</v>
      </c>
      <c r="N2" s="634"/>
      <c r="O2" s="635" t="s">
        <v>147</v>
      </c>
      <c r="P2" s="634"/>
      <c r="Q2" s="635" t="s">
        <v>148</v>
      </c>
      <c r="R2" s="634"/>
      <c r="S2" s="635" t="s">
        <v>146</v>
      </c>
      <c r="T2" s="636"/>
    </row>
    <row r="3" spans="1:20" x14ac:dyDescent="0.25">
      <c r="A3" s="131">
        <v>8</v>
      </c>
      <c r="B3" s="112">
        <v>0.30299999999999999</v>
      </c>
      <c r="C3" s="134">
        <v>8</v>
      </c>
      <c r="D3" s="112">
        <v>0.32800000000000001</v>
      </c>
      <c r="E3" s="134">
        <v>5</v>
      </c>
      <c r="F3" s="112">
        <v>0.23</v>
      </c>
      <c r="G3" s="134">
        <v>5</v>
      </c>
      <c r="H3" s="112">
        <v>0.20799999999999999</v>
      </c>
      <c r="I3" s="134">
        <v>8</v>
      </c>
      <c r="J3" s="112">
        <v>0.34300000000000003</v>
      </c>
      <c r="K3" s="134">
        <v>10</v>
      </c>
      <c r="L3" s="77">
        <v>0.56100000000000005</v>
      </c>
      <c r="M3" s="134">
        <v>10</v>
      </c>
      <c r="N3" s="112">
        <v>0.56699999999999995</v>
      </c>
      <c r="O3" s="139">
        <v>20</v>
      </c>
      <c r="P3" s="81">
        <v>0.08</v>
      </c>
      <c r="Q3" s="134" t="s">
        <v>149</v>
      </c>
      <c r="R3" s="75">
        <v>0.1</v>
      </c>
      <c r="S3" s="134">
        <v>20</v>
      </c>
      <c r="T3" s="110">
        <v>7.5999999999999998E-2</v>
      </c>
    </row>
    <row r="4" spans="1:20" x14ac:dyDescent="0.25">
      <c r="A4" s="131">
        <v>10</v>
      </c>
      <c r="B4" s="75">
        <v>0.37</v>
      </c>
      <c r="C4" s="134">
        <v>10</v>
      </c>
      <c r="D4" s="75">
        <v>0.4</v>
      </c>
      <c r="E4" s="134">
        <v>6.5</v>
      </c>
      <c r="F4" s="112">
        <v>0.27300000000000002</v>
      </c>
      <c r="G4" s="134">
        <v>6.5</v>
      </c>
      <c r="H4" s="112">
        <v>0.254</v>
      </c>
      <c r="I4" s="134">
        <v>10</v>
      </c>
      <c r="J4" s="112">
        <v>0.40200000000000002</v>
      </c>
      <c r="K4" s="134">
        <v>12</v>
      </c>
      <c r="L4" s="77">
        <v>0.67700000000000005</v>
      </c>
      <c r="M4" s="134">
        <v>12</v>
      </c>
      <c r="N4" s="112">
        <v>0.68600000000000005</v>
      </c>
      <c r="O4" s="134">
        <v>25</v>
      </c>
      <c r="P4" s="75">
        <v>0.1</v>
      </c>
      <c r="Q4" s="134" t="s">
        <v>151</v>
      </c>
      <c r="R4" s="112">
        <v>0.127</v>
      </c>
      <c r="S4" s="134">
        <v>25</v>
      </c>
      <c r="T4" s="110">
        <v>9.4E-2</v>
      </c>
    </row>
    <row r="5" spans="1:20" x14ac:dyDescent="0.25">
      <c r="A5" s="131">
        <v>12</v>
      </c>
      <c r="B5" s="112">
        <v>0.438</v>
      </c>
      <c r="C5" s="134">
        <v>12</v>
      </c>
      <c r="D5" s="112">
        <v>0.47499999999999998</v>
      </c>
      <c r="E5" s="134">
        <v>8</v>
      </c>
      <c r="F5" s="112">
        <v>0.314</v>
      </c>
      <c r="G5" s="134">
        <v>8</v>
      </c>
      <c r="H5" s="112">
        <v>0.29799999999999999</v>
      </c>
      <c r="I5" s="134">
        <v>12</v>
      </c>
      <c r="J5" s="75">
        <v>0.46</v>
      </c>
      <c r="K5" s="134">
        <v>14</v>
      </c>
      <c r="L5" s="77">
        <v>0.79400000000000004</v>
      </c>
      <c r="M5" s="134">
        <v>14</v>
      </c>
      <c r="N5" s="112">
        <v>0.80500000000000005</v>
      </c>
      <c r="O5" s="134">
        <v>30</v>
      </c>
      <c r="P5" s="75">
        <v>0.12</v>
      </c>
      <c r="Q5" s="134" t="s">
        <v>152</v>
      </c>
      <c r="R5" s="75">
        <v>0.14000000000000001</v>
      </c>
      <c r="S5" s="134">
        <v>30</v>
      </c>
      <c r="T5" s="110">
        <v>0.114</v>
      </c>
    </row>
    <row r="6" spans="1:20" x14ac:dyDescent="0.25">
      <c r="A6" s="131">
        <v>14</v>
      </c>
      <c r="B6" s="112">
        <v>0.50600000000000001</v>
      </c>
      <c r="C6" s="134">
        <v>14</v>
      </c>
      <c r="D6" s="112">
        <v>0.55100000000000005</v>
      </c>
      <c r="E6" s="134">
        <v>10</v>
      </c>
      <c r="F6" s="112">
        <v>0.372</v>
      </c>
      <c r="G6" s="134">
        <v>10</v>
      </c>
      <c r="H6" s="112">
        <v>0.36</v>
      </c>
      <c r="I6" s="134">
        <v>14</v>
      </c>
      <c r="J6" s="75">
        <v>0.52</v>
      </c>
      <c r="K6" s="134">
        <v>16</v>
      </c>
      <c r="L6" s="77">
        <v>0.90600000000000003</v>
      </c>
      <c r="M6" s="134">
        <v>16</v>
      </c>
      <c r="N6" s="112">
        <v>0.91800000000000004</v>
      </c>
      <c r="O6" s="134">
        <v>35</v>
      </c>
      <c r="P6" s="75">
        <v>0.14000000000000001</v>
      </c>
      <c r="Q6" s="134" t="s">
        <v>153</v>
      </c>
      <c r="R6" s="75">
        <v>0.15</v>
      </c>
      <c r="S6" s="134">
        <v>40</v>
      </c>
      <c r="T6" s="110">
        <v>0.153</v>
      </c>
    </row>
    <row r="7" spans="1:20" x14ac:dyDescent="0.25">
      <c r="A7" s="131">
        <v>16</v>
      </c>
      <c r="B7" s="112">
        <v>0.57399999999999995</v>
      </c>
      <c r="C7" s="134">
        <v>16</v>
      </c>
      <c r="D7" s="112">
        <v>0.623</v>
      </c>
      <c r="E7" s="134">
        <v>12</v>
      </c>
      <c r="F7" s="112">
        <v>0.42899999999999999</v>
      </c>
      <c r="G7" s="134">
        <v>12</v>
      </c>
      <c r="H7" s="112">
        <v>0.42199999999999999</v>
      </c>
      <c r="I7" s="134">
        <v>16</v>
      </c>
      <c r="J7" s="112">
        <v>0.57899999999999996</v>
      </c>
      <c r="K7" s="134">
        <v>18</v>
      </c>
      <c r="L7" s="78">
        <v>1.02</v>
      </c>
      <c r="M7" s="134">
        <v>18</v>
      </c>
      <c r="N7" s="75">
        <v>1.04</v>
      </c>
      <c r="O7" s="134">
        <v>40</v>
      </c>
      <c r="P7" s="112">
        <v>0.156</v>
      </c>
      <c r="Q7" s="134" t="s">
        <v>154</v>
      </c>
      <c r="R7" s="75">
        <v>0.16</v>
      </c>
      <c r="S7" s="134">
        <v>50</v>
      </c>
      <c r="T7" s="110">
        <v>0.191</v>
      </c>
    </row>
    <row r="8" spans="1:20" x14ac:dyDescent="0.25">
      <c r="A8" s="131">
        <v>18</v>
      </c>
      <c r="B8" s="112">
        <v>0.64100000000000001</v>
      </c>
      <c r="C8" s="134">
        <v>18</v>
      </c>
      <c r="D8" s="112">
        <v>0.69799999999999995</v>
      </c>
      <c r="E8" s="134">
        <v>14</v>
      </c>
      <c r="F8" s="112">
        <v>0.48699999999999999</v>
      </c>
      <c r="G8" s="134">
        <v>14</v>
      </c>
      <c r="H8" s="112">
        <v>0.48499999999999999</v>
      </c>
      <c r="I8" s="134">
        <v>18</v>
      </c>
      <c r="J8" s="112">
        <v>0.63900000000000001</v>
      </c>
      <c r="K8" s="134">
        <v>20</v>
      </c>
      <c r="L8" s="78">
        <v>1.1399999999999999</v>
      </c>
      <c r="M8" s="134">
        <v>20</v>
      </c>
      <c r="N8" s="75">
        <v>1.1499999999999999</v>
      </c>
      <c r="O8" s="134">
        <v>45</v>
      </c>
      <c r="P8" s="112">
        <v>0.17599999999999999</v>
      </c>
      <c r="Q8" s="134" t="s">
        <v>155</v>
      </c>
      <c r="R8" s="75">
        <v>0.2</v>
      </c>
      <c r="S8" s="134">
        <v>60</v>
      </c>
      <c r="T8" s="110">
        <v>0.22900000000000001</v>
      </c>
    </row>
    <row r="9" spans="1:20" x14ac:dyDescent="0.25">
      <c r="A9" s="131">
        <v>20</v>
      </c>
      <c r="B9" s="112">
        <v>0.70899999999999996</v>
      </c>
      <c r="C9" s="134">
        <v>20</v>
      </c>
      <c r="D9" s="112">
        <v>0.76800000000000002</v>
      </c>
      <c r="E9" s="134">
        <v>16</v>
      </c>
      <c r="F9" s="112">
        <v>0.54500000000000004</v>
      </c>
      <c r="G9" s="134">
        <v>16</v>
      </c>
      <c r="H9" s="112">
        <v>0.54700000000000004</v>
      </c>
      <c r="I9" s="134">
        <v>20</v>
      </c>
      <c r="J9" s="112">
        <v>0.69699999999999995</v>
      </c>
      <c r="K9" s="134">
        <v>22</v>
      </c>
      <c r="L9" s="78">
        <v>1.26</v>
      </c>
      <c r="M9" s="134">
        <v>22</v>
      </c>
      <c r="N9" s="75">
        <v>1.27</v>
      </c>
      <c r="O9" s="134">
        <v>50</v>
      </c>
      <c r="P9" s="112">
        <v>0.19600000000000001</v>
      </c>
      <c r="Q9" s="134" t="s">
        <v>156</v>
      </c>
      <c r="R9" s="75">
        <v>0.23</v>
      </c>
      <c r="S9" s="134">
        <v>80</v>
      </c>
      <c r="T9" s="110">
        <v>0.307</v>
      </c>
    </row>
    <row r="10" spans="1:20" x14ac:dyDescent="0.25">
      <c r="A10" s="131">
        <v>22</v>
      </c>
      <c r="B10" s="112">
        <v>0.77700000000000002</v>
      </c>
      <c r="C10" s="134">
        <v>22</v>
      </c>
      <c r="D10" s="112">
        <v>0.84799999999999998</v>
      </c>
      <c r="E10" s="134">
        <v>18</v>
      </c>
      <c r="F10" s="112">
        <v>0.60299999999999998</v>
      </c>
      <c r="G10" s="134">
        <v>18</v>
      </c>
      <c r="H10" s="112">
        <v>0.60899999999999999</v>
      </c>
      <c r="I10" s="134">
        <v>22</v>
      </c>
      <c r="J10" s="112">
        <v>0.75600000000000001</v>
      </c>
      <c r="K10" s="134">
        <v>24</v>
      </c>
      <c r="L10" s="78">
        <v>1.37</v>
      </c>
      <c r="M10" s="134">
        <v>24</v>
      </c>
      <c r="N10" s="75">
        <v>1.38</v>
      </c>
      <c r="O10" s="134">
        <v>55</v>
      </c>
      <c r="P10" s="75">
        <v>0.21</v>
      </c>
      <c r="Q10" s="134" t="s">
        <v>157</v>
      </c>
      <c r="R10" s="112">
        <v>0.22500000000000001</v>
      </c>
      <c r="S10" s="135"/>
      <c r="T10" s="127"/>
    </row>
    <row r="11" spans="1:20" x14ac:dyDescent="0.25">
      <c r="A11" s="131">
        <v>24</v>
      </c>
      <c r="B11" s="112">
        <v>0.84499999999999997</v>
      </c>
      <c r="C11" s="134">
        <v>24</v>
      </c>
      <c r="D11" s="112">
        <v>1.0409999999999999</v>
      </c>
      <c r="E11" s="134">
        <v>20</v>
      </c>
      <c r="F11" s="112">
        <v>0.66</v>
      </c>
      <c r="G11" s="134">
        <v>20</v>
      </c>
      <c r="H11" s="112">
        <v>0.67100000000000004</v>
      </c>
      <c r="I11" s="134">
        <v>24</v>
      </c>
      <c r="J11" s="112">
        <v>0.81299999999999994</v>
      </c>
      <c r="K11" s="134">
        <v>26</v>
      </c>
      <c r="L11" s="78">
        <v>1.48</v>
      </c>
      <c r="M11" s="134">
        <v>26</v>
      </c>
      <c r="N11" s="75">
        <v>1.5</v>
      </c>
      <c r="O11" s="134">
        <v>60</v>
      </c>
      <c r="P11" s="75">
        <v>0.23</v>
      </c>
      <c r="Q11" s="134" t="s">
        <v>150</v>
      </c>
      <c r="R11" s="75">
        <v>0.24</v>
      </c>
      <c r="S11" s="135"/>
      <c r="T11" s="127"/>
    </row>
    <row r="12" spans="1:20" x14ac:dyDescent="0.25">
      <c r="A12" s="131">
        <v>26</v>
      </c>
      <c r="B12" s="112">
        <v>0.90800000000000003</v>
      </c>
      <c r="C12" s="134">
        <v>27</v>
      </c>
      <c r="D12" s="75">
        <v>1.1599999999999999</v>
      </c>
      <c r="E12" s="134">
        <v>22</v>
      </c>
      <c r="F12" s="112">
        <v>0.71799999999999997</v>
      </c>
      <c r="G12" s="134">
        <v>22</v>
      </c>
      <c r="H12" s="112">
        <v>0.73299999999999998</v>
      </c>
      <c r="I12" s="134">
        <v>27</v>
      </c>
      <c r="J12" s="112">
        <v>0.89200000000000002</v>
      </c>
      <c r="K12" s="134">
        <v>28</v>
      </c>
      <c r="L12" s="78">
        <v>1.6</v>
      </c>
      <c r="M12" s="134">
        <v>28</v>
      </c>
      <c r="N12" s="75">
        <v>1.62</v>
      </c>
      <c r="O12" s="134">
        <v>65</v>
      </c>
      <c r="P12" s="75">
        <v>0.25</v>
      </c>
      <c r="Q12" s="134" t="s">
        <v>158</v>
      </c>
      <c r="R12" s="75">
        <v>0.27</v>
      </c>
      <c r="S12" s="135"/>
      <c r="T12" s="127"/>
    </row>
    <row r="13" spans="1:20" x14ac:dyDescent="0.25">
      <c r="A13" s="131">
        <v>28</v>
      </c>
      <c r="B13" s="112">
        <v>0.96799999999999997</v>
      </c>
      <c r="C13" s="134">
        <v>30</v>
      </c>
      <c r="D13" s="112">
        <v>1.254</v>
      </c>
      <c r="E13" s="134">
        <v>24</v>
      </c>
      <c r="F13" s="112">
        <v>0.77600000000000002</v>
      </c>
      <c r="G13" s="134">
        <v>24</v>
      </c>
      <c r="H13" s="112">
        <v>0.80300000000000005</v>
      </c>
      <c r="I13" s="134">
        <v>30</v>
      </c>
      <c r="J13" s="112">
        <v>0.96799999999999997</v>
      </c>
      <c r="K13" s="134">
        <v>30</v>
      </c>
      <c r="L13" s="78">
        <v>1.72</v>
      </c>
      <c r="M13" s="134">
        <v>30</v>
      </c>
      <c r="N13" s="75">
        <v>1.73</v>
      </c>
      <c r="O13" s="134">
        <v>70</v>
      </c>
      <c r="P13" s="112">
        <v>0.27400000000000002</v>
      </c>
      <c r="Q13" s="134" t="s">
        <v>159</v>
      </c>
      <c r="R13" s="75">
        <v>0.28999999999999998</v>
      </c>
      <c r="S13" s="135"/>
      <c r="T13" s="127"/>
    </row>
    <row r="14" spans="1:20" x14ac:dyDescent="0.25">
      <c r="A14" s="131">
        <v>30</v>
      </c>
      <c r="B14" s="112">
        <v>1.028</v>
      </c>
      <c r="C14" s="134">
        <v>33</v>
      </c>
      <c r="D14" s="112">
        <v>1.353</v>
      </c>
      <c r="E14" s="134">
        <v>26</v>
      </c>
      <c r="F14" s="112">
        <v>0.83299999999999996</v>
      </c>
      <c r="G14" s="134">
        <v>27</v>
      </c>
      <c r="H14" s="112">
        <v>0.88100000000000001</v>
      </c>
      <c r="I14" s="134">
        <v>33</v>
      </c>
      <c r="J14" s="112"/>
      <c r="K14" s="134">
        <v>32</v>
      </c>
      <c r="L14" s="78">
        <v>1.76</v>
      </c>
      <c r="M14" s="134">
        <v>32</v>
      </c>
      <c r="N14" s="75">
        <v>1.77</v>
      </c>
      <c r="O14" s="134">
        <v>75</v>
      </c>
      <c r="P14" s="75">
        <v>0.24</v>
      </c>
      <c r="Q14" s="134" t="s">
        <v>160</v>
      </c>
      <c r="R14" s="75">
        <v>0.3</v>
      </c>
      <c r="S14" s="135"/>
      <c r="T14" s="127"/>
    </row>
    <row r="15" spans="1:20" x14ac:dyDescent="0.25">
      <c r="A15" s="131">
        <v>32</v>
      </c>
      <c r="B15" s="112">
        <v>1.0880000000000001</v>
      </c>
      <c r="C15" s="134">
        <v>36</v>
      </c>
      <c r="D15" s="112">
        <v>1.4670000000000001</v>
      </c>
      <c r="E15" s="134">
        <v>28</v>
      </c>
      <c r="F15" s="112">
        <v>0.89100000000000001</v>
      </c>
      <c r="G15" s="134">
        <v>30</v>
      </c>
      <c r="H15" s="112">
        <v>0.95799999999999996</v>
      </c>
      <c r="I15" s="134">
        <v>36</v>
      </c>
      <c r="J15" s="112"/>
      <c r="K15" s="134">
        <v>34</v>
      </c>
      <c r="L15" s="78">
        <v>1.79</v>
      </c>
      <c r="M15" s="134">
        <v>34</v>
      </c>
      <c r="N15" s="75">
        <v>1.81</v>
      </c>
      <c r="O15" s="134">
        <v>80</v>
      </c>
      <c r="P15" s="112">
        <v>0.314</v>
      </c>
      <c r="Q15" s="134" t="s">
        <v>161</v>
      </c>
      <c r="R15" s="75">
        <v>0.32</v>
      </c>
      <c r="S15" s="135"/>
      <c r="T15" s="127"/>
    </row>
    <row r="16" spans="1:20" x14ac:dyDescent="0.25">
      <c r="A16" s="131">
        <v>34</v>
      </c>
      <c r="B16" s="112">
        <v>1.1479999999999999</v>
      </c>
      <c r="C16" s="134">
        <v>40</v>
      </c>
      <c r="D16" s="112">
        <v>1.605</v>
      </c>
      <c r="E16" s="134">
        <v>30</v>
      </c>
      <c r="F16" s="112">
        <v>0.94899999999999995</v>
      </c>
      <c r="G16" s="137"/>
      <c r="H16" s="111"/>
      <c r="I16" s="134">
        <v>40</v>
      </c>
      <c r="J16" s="112"/>
      <c r="K16" s="134">
        <v>36</v>
      </c>
      <c r="L16" s="78">
        <v>1.83</v>
      </c>
      <c r="M16" s="134">
        <v>36</v>
      </c>
      <c r="N16" s="75">
        <v>1.85</v>
      </c>
      <c r="O16" s="134">
        <v>90</v>
      </c>
      <c r="P16" s="112">
        <v>0.35299999999999998</v>
      </c>
      <c r="Q16" s="134" t="s">
        <v>162</v>
      </c>
      <c r="R16" s="75">
        <v>0.39</v>
      </c>
      <c r="S16" s="135"/>
      <c r="T16" s="127"/>
    </row>
    <row r="17" spans="1:20" x14ac:dyDescent="0.25">
      <c r="A17" s="131">
        <v>38</v>
      </c>
      <c r="B17" s="112">
        <v>1.2669999999999999</v>
      </c>
      <c r="C17" s="134">
        <v>45</v>
      </c>
      <c r="D17" s="112">
        <v>1.7430000000000001</v>
      </c>
      <c r="E17" s="134"/>
      <c r="F17" s="111"/>
      <c r="G17" s="137"/>
      <c r="H17" s="111"/>
      <c r="I17" s="135"/>
      <c r="J17" s="112"/>
      <c r="K17" s="134">
        <v>40</v>
      </c>
      <c r="L17" s="78">
        <v>1.91</v>
      </c>
      <c r="M17" s="134">
        <v>40</v>
      </c>
      <c r="N17" s="75">
        <v>1.93</v>
      </c>
      <c r="O17" s="134">
        <v>100</v>
      </c>
      <c r="P17" s="112">
        <v>0.39100000000000001</v>
      </c>
      <c r="Q17" s="134" t="s">
        <v>163</v>
      </c>
      <c r="R17" s="112">
        <v>0.45100000000000001</v>
      </c>
      <c r="S17" s="135"/>
      <c r="T17" s="127"/>
    </row>
    <row r="18" spans="1:20" x14ac:dyDescent="0.25">
      <c r="A18" s="131">
        <v>40</v>
      </c>
      <c r="B18" s="112">
        <v>1.3280000000000001</v>
      </c>
      <c r="C18" s="134">
        <v>50</v>
      </c>
      <c r="D18" s="111"/>
      <c r="E18" s="134"/>
      <c r="F18" s="111"/>
      <c r="G18" s="137"/>
      <c r="H18" s="111"/>
      <c r="I18" s="135"/>
      <c r="J18" s="112"/>
      <c r="K18" s="134">
        <v>45</v>
      </c>
      <c r="L18" s="78">
        <v>2.0099999999999998</v>
      </c>
      <c r="M18" s="134">
        <v>45</v>
      </c>
      <c r="N18" s="75">
        <v>2.0299999999999998</v>
      </c>
      <c r="O18" s="134">
        <v>110</v>
      </c>
      <c r="P18" s="112">
        <v>0.43099999999999999</v>
      </c>
      <c r="Q18" s="134" t="s">
        <v>164</v>
      </c>
      <c r="R18" s="112">
        <v>0.51100000000000001</v>
      </c>
      <c r="S18" s="135"/>
      <c r="T18" s="127"/>
    </row>
    <row r="19" spans="1:20" x14ac:dyDescent="0.25">
      <c r="A19" s="131">
        <v>45</v>
      </c>
      <c r="B19" s="112">
        <v>1.476</v>
      </c>
      <c r="C19" s="134"/>
      <c r="D19" s="111"/>
      <c r="E19" s="134"/>
      <c r="F19" s="111"/>
      <c r="G19" s="137"/>
      <c r="H19" s="111"/>
      <c r="I19" s="135"/>
      <c r="J19" s="112"/>
      <c r="K19" s="134">
        <v>50</v>
      </c>
      <c r="L19" s="78">
        <v>2.11</v>
      </c>
      <c r="M19" s="134">
        <v>50</v>
      </c>
      <c r="N19" s="75">
        <v>2.12</v>
      </c>
      <c r="O19" s="134">
        <v>120</v>
      </c>
      <c r="P19" s="75">
        <v>0.47</v>
      </c>
      <c r="Q19" s="134"/>
      <c r="R19" s="112"/>
      <c r="S19" s="135"/>
      <c r="T19" s="127"/>
    </row>
    <row r="20" spans="1:20" x14ac:dyDescent="0.25">
      <c r="A20" s="131">
        <v>50</v>
      </c>
      <c r="B20" s="112">
        <v>1.6259999999999999</v>
      </c>
      <c r="C20" s="134"/>
      <c r="D20" s="111"/>
      <c r="E20" s="134"/>
      <c r="F20" s="111"/>
      <c r="G20" s="137"/>
      <c r="H20" s="111"/>
      <c r="I20" s="135"/>
      <c r="J20" s="112"/>
      <c r="K20" s="134">
        <v>55</v>
      </c>
      <c r="L20" s="78">
        <v>2.21</v>
      </c>
      <c r="M20" s="134">
        <v>55</v>
      </c>
      <c r="N20" s="75">
        <v>2.2200000000000002</v>
      </c>
      <c r="O20" s="134">
        <v>140</v>
      </c>
      <c r="P20" s="75">
        <v>0.55000000000000004</v>
      </c>
      <c r="Q20" s="134"/>
      <c r="R20" s="112"/>
      <c r="S20" s="135"/>
      <c r="T20" s="127"/>
    </row>
    <row r="21" spans="1:20" x14ac:dyDescent="0.25">
      <c r="A21" s="132"/>
      <c r="B21" s="111"/>
      <c r="C21" s="135"/>
      <c r="D21" s="111"/>
      <c r="E21" s="135"/>
      <c r="F21" s="111"/>
      <c r="G21" s="135"/>
      <c r="H21" s="111"/>
      <c r="I21" s="135"/>
      <c r="J21" s="111"/>
      <c r="K21" s="134">
        <v>60</v>
      </c>
      <c r="L21" s="78">
        <v>2.31</v>
      </c>
      <c r="M21" s="134">
        <v>60</v>
      </c>
      <c r="N21" s="75">
        <v>2.3199999999999998</v>
      </c>
      <c r="O21" s="134">
        <v>160</v>
      </c>
      <c r="P21" s="112">
        <v>0.629</v>
      </c>
      <c r="Q21" s="134"/>
      <c r="R21" s="112"/>
      <c r="S21" s="135"/>
      <c r="T21" s="127"/>
    </row>
    <row r="22" spans="1:20" x14ac:dyDescent="0.25">
      <c r="A22" s="132"/>
      <c r="B22" s="111"/>
      <c r="C22" s="135"/>
      <c r="D22" s="111"/>
      <c r="E22" s="135"/>
      <c r="F22" s="111"/>
      <c r="G22" s="135"/>
      <c r="H22" s="111"/>
      <c r="I22" s="135"/>
      <c r="J22" s="111"/>
      <c r="K22" s="134">
        <v>65</v>
      </c>
      <c r="L22" s="78">
        <v>2.41</v>
      </c>
      <c r="M22" s="134">
        <v>65</v>
      </c>
      <c r="N22" s="75">
        <v>2.42</v>
      </c>
      <c r="O22" s="134">
        <v>180</v>
      </c>
      <c r="P22" s="112">
        <v>0.70899999999999996</v>
      </c>
      <c r="Q22" s="134"/>
      <c r="R22" s="112"/>
      <c r="S22" s="135"/>
      <c r="T22" s="127"/>
    </row>
    <row r="23" spans="1:20" x14ac:dyDescent="0.25">
      <c r="A23" s="132"/>
      <c r="B23" s="111"/>
      <c r="C23" s="135"/>
      <c r="D23" s="111"/>
      <c r="E23" s="135"/>
      <c r="F23" s="111"/>
      <c r="G23" s="135"/>
      <c r="H23" s="111"/>
      <c r="I23" s="135"/>
      <c r="J23" s="111"/>
      <c r="K23" s="134">
        <v>70</v>
      </c>
      <c r="L23" s="78">
        <v>2.5</v>
      </c>
      <c r="M23" s="134">
        <v>70</v>
      </c>
      <c r="N23" s="75">
        <v>2.52</v>
      </c>
      <c r="O23" s="134">
        <v>200</v>
      </c>
      <c r="P23" s="112">
        <v>0.78700000000000003</v>
      </c>
      <c r="Q23" s="134"/>
      <c r="R23" s="112"/>
      <c r="S23" s="135"/>
      <c r="T23" s="127"/>
    </row>
    <row r="24" spans="1:20" x14ac:dyDescent="0.25">
      <c r="A24" s="132"/>
      <c r="B24" s="111"/>
      <c r="C24" s="135"/>
      <c r="D24" s="111"/>
      <c r="E24" s="135"/>
      <c r="F24" s="111"/>
      <c r="G24" s="135"/>
      <c r="H24" s="111"/>
      <c r="I24" s="135"/>
      <c r="J24" s="111"/>
      <c r="K24" s="134">
        <v>80</v>
      </c>
      <c r="L24" s="78">
        <v>2.7</v>
      </c>
      <c r="M24" s="134">
        <v>80</v>
      </c>
      <c r="N24" s="75">
        <v>2.71</v>
      </c>
      <c r="O24" s="135"/>
      <c r="P24" s="112"/>
      <c r="Q24" s="134"/>
      <c r="R24" s="112"/>
      <c r="S24" s="135"/>
      <c r="T24" s="127"/>
    </row>
    <row r="25" spans="1:20" x14ac:dyDescent="0.25">
      <c r="A25" s="132"/>
      <c r="B25" s="111"/>
      <c r="C25" s="135"/>
      <c r="D25" s="111"/>
      <c r="E25" s="135"/>
      <c r="F25" s="111"/>
      <c r="G25" s="135"/>
      <c r="H25" s="111"/>
      <c r="I25" s="135"/>
      <c r="J25" s="111"/>
      <c r="K25" s="134">
        <v>90</v>
      </c>
      <c r="L25" s="78">
        <v>2.9</v>
      </c>
      <c r="M25" s="134">
        <v>100</v>
      </c>
      <c r="N25" s="75">
        <v>3.11</v>
      </c>
      <c r="O25" s="135"/>
      <c r="P25" s="112"/>
      <c r="Q25" s="134"/>
      <c r="R25" s="112"/>
      <c r="S25" s="135"/>
      <c r="T25" s="127"/>
    </row>
    <row r="26" spans="1:20" ht="15.75" thickBot="1" x14ac:dyDescent="0.3">
      <c r="A26" s="133"/>
      <c r="B26" s="128"/>
      <c r="C26" s="136"/>
      <c r="D26" s="128"/>
      <c r="E26" s="136"/>
      <c r="F26" s="128"/>
      <c r="G26" s="136"/>
      <c r="H26" s="128"/>
      <c r="I26" s="136"/>
      <c r="J26" s="128"/>
      <c r="K26" s="138">
        <v>100</v>
      </c>
      <c r="L26" s="128"/>
      <c r="M26" s="136"/>
      <c r="N26" s="129"/>
      <c r="O26" s="136"/>
      <c r="P26" s="109"/>
      <c r="Q26" s="138"/>
      <c r="R26" s="109"/>
      <c r="S26" s="136"/>
      <c r="T26" s="130"/>
    </row>
    <row r="27" spans="1:20" ht="15.75" thickBot="1" x14ac:dyDescent="0.3">
      <c r="K27" s="76"/>
    </row>
    <row r="28" spans="1:20" x14ac:dyDescent="0.25">
      <c r="A28" s="627" t="s">
        <v>706</v>
      </c>
      <c r="B28" s="628"/>
      <c r="C28" s="628"/>
      <c r="D28" s="629"/>
      <c r="E28" s="1"/>
      <c r="F28" s="627" t="s">
        <v>711</v>
      </c>
      <c r="G28" s="628"/>
      <c r="H28" s="628"/>
      <c r="I28" s="629"/>
    </row>
    <row r="29" spans="1:20" x14ac:dyDescent="0.25">
      <c r="A29" s="239" t="s">
        <v>707</v>
      </c>
      <c r="B29" s="238" t="s">
        <v>708</v>
      </c>
      <c r="C29" s="238" t="s">
        <v>709</v>
      </c>
      <c r="D29" s="240" t="s">
        <v>135</v>
      </c>
      <c r="F29" s="239" t="s">
        <v>707</v>
      </c>
      <c r="G29" s="238" t="s">
        <v>708</v>
      </c>
      <c r="H29" s="238" t="s">
        <v>709</v>
      </c>
      <c r="I29" s="240" t="s">
        <v>135</v>
      </c>
    </row>
    <row r="30" spans="1:20" ht="15.75" thickBot="1" x14ac:dyDescent="0.3">
      <c r="A30" s="241">
        <v>900</v>
      </c>
      <c r="B30" s="242">
        <v>2000</v>
      </c>
      <c r="C30" s="242">
        <v>150</v>
      </c>
      <c r="D30" s="243">
        <f>2*(B30+C30)*(A30+2*C30)/1000000</f>
        <v>5.16</v>
      </c>
      <c r="F30" s="241">
        <v>700</v>
      </c>
      <c r="G30" s="242">
        <v>1970</v>
      </c>
      <c r="H30" s="242">
        <v>160</v>
      </c>
      <c r="I30" s="243">
        <f>((2*G30+F30)*(H30+100))/1000000</f>
        <v>1.2063999999999999</v>
      </c>
    </row>
  </sheetData>
  <mergeCells count="13">
    <mergeCell ref="A28:D28"/>
    <mergeCell ref="A1:T1"/>
    <mergeCell ref="A2:B2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F28:I28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388"/>
  <sheetViews>
    <sheetView view="pageBreakPreview" zoomScale="160" zoomScaleNormal="150" zoomScaleSheetLayoutView="160" workbookViewId="0">
      <selection activeCell="A1274" sqref="A1274:D1322"/>
    </sheetView>
  </sheetViews>
  <sheetFormatPr defaultRowHeight="15" x14ac:dyDescent="0.25"/>
  <cols>
    <col min="1" max="1" width="10.7109375" customWidth="1"/>
    <col min="2" max="2" width="50.7109375" customWidth="1"/>
    <col min="3" max="4" width="10.7109375" customWidth="1"/>
  </cols>
  <sheetData>
    <row r="1" spans="1:12" s="168" customFormat="1" ht="15.75" thickBot="1" x14ac:dyDescent="0.3">
      <c r="A1" s="259"/>
      <c r="B1" s="643" t="s">
        <v>1342</v>
      </c>
      <c r="C1" s="644"/>
      <c r="D1" s="292" t="s">
        <v>223</v>
      </c>
      <c r="F1" s="646" t="s">
        <v>1342</v>
      </c>
      <c r="G1" s="647"/>
      <c r="H1" s="647"/>
      <c r="I1" s="647"/>
      <c r="J1" s="647"/>
      <c r="K1" s="647"/>
      <c r="L1" s="648"/>
    </row>
    <row r="2" spans="1:12" s="168" customFormat="1" ht="15.75" thickBot="1" x14ac:dyDescent="0.3">
      <c r="A2" s="182" t="s">
        <v>224</v>
      </c>
      <c r="B2" s="183" t="s">
        <v>225</v>
      </c>
      <c r="C2" s="183" t="s">
        <v>226</v>
      </c>
      <c r="D2" s="184" t="s">
        <v>125</v>
      </c>
      <c r="F2" s="649" t="s">
        <v>225</v>
      </c>
      <c r="G2" s="417"/>
      <c r="H2" s="417"/>
      <c r="I2" s="417"/>
      <c r="J2" s="418"/>
      <c r="K2" s="316" t="s">
        <v>41</v>
      </c>
      <c r="L2" s="317" t="s">
        <v>1864</v>
      </c>
    </row>
    <row r="3" spans="1:12" s="168" customFormat="1" ht="15.75" thickBot="1" x14ac:dyDescent="0.3">
      <c r="A3" s="637" t="s">
        <v>759</v>
      </c>
      <c r="B3" s="638"/>
      <c r="C3" s="638"/>
      <c r="D3" s="639"/>
      <c r="F3" s="650" t="s">
        <v>1863</v>
      </c>
      <c r="G3" s="545"/>
      <c r="H3" s="545"/>
      <c r="I3" s="545"/>
      <c r="J3" s="651"/>
      <c r="K3" s="315">
        <v>1</v>
      </c>
      <c r="L3" s="50">
        <v>3</v>
      </c>
    </row>
    <row r="4" spans="1:12" s="258" customFormat="1" x14ac:dyDescent="0.25">
      <c r="A4" s="285"/>
      <c r="B4" s="286" t="s">
        <v>781</v>
      </c>
      <c r="C4" s="287"/>
      <c r="D4" s="288"/>
      <c r="F4" s="652" t="s">
        <v>1865</v>
      </c>
      <c r="G4" s="653"/>
      <c r="H4" s="653"/>
      <c r="I4" s="653"/>
      <c r="J4" s="654"/>
      <c r="K4" s="238">
        <v>1</v>
      </c>
      <c r="L4" s="240">
        <v>19</v>
      </c>
    </row>
    <row r="5" spans="1:12" s="258" customFormat="1" x14ac:dyDescent="0.25">
      <c r="A5" s="284" t="s">
        <v>768</v>
      </c>
      <c r="B5" s="186" t="s">
        <v>760</v>
      </c>
      <c r="C5" s="255" t="s">
        <v>135</v>
      </c>
      <c r="D5" s="187">
        <v>344</v>
      </c>
      <c r="F5" s="652" t="s">
        <v>1866</v>
      </c>
      <c r="G5" s="653"/>
      <c r="H5" s="653"/>
      <c r="I5" s="653"/>
      <c r="J5" s="654"/>
      <c r="K5" s="238">
        <v>1</v>
      </c>
      <c r="L5" s="240">
        <v>23</v>
      </c>
    </row>
    <row r="6" spans="1:12" s="258" customFormat="1" x14ac:dyDescent="0.25">
      <c r="A6" s="284" t="s">
        <v>769</v>
      </c>
      <c r="B6" s="186" t="s">
        <v>761</v>
      </c>
      <c r="C6" s="255" t="s">
        <v>135</v>
      </c>
      <c r="D6" s="187">
        <v>453</v>
      </c>
      <c r="F6" s="652" t="s">
        <v>1867</v>
      </c>
      <c r="G6" s="653"/>
      <c r="H6" s="653"/>
      <c r="I6" s="653"/>
      <c r="J6" s="654"/>
      <c r="K6" s="238">
        <v>2</v>
      </c>
      <c r="L6" s="240">
        <v>87</v>
      </c>
    </row>
    <row r="7" spans="1:12" s="258" customFormat="1" x14ac:dyDescent="0.25">
      <c r="A7" s="284" t="s">
        <v>770</v>
      </c>
      <c r="B7" s="186" t="s">
        <v>762</v>
      </c>
      <c r="C7" s="255" t="s">
        <v>135</v>
      </c>
      <c r="D7" s="187">
        <v>477</v>
      </c>
      <c r="F7" s="652" t="s">
        <v>1868</v>
      </c>
      <c r="G7" s="653"/>
      <c r="H7" s="653"/>
      <c r="I7" s="653"/>
      <c r="J7" s="654"/>
      <c r="K7" s="238">
        <v>3</v>
      </c>
      <c r="L7" s="240">
        <v>121</v>
      </c>
    </row>
    <row r="8" spans="1:12" s="258" customFormat="1" x14ac:dyDescent="0.25">
      <c r="A8" s="284" t="s">
        <v>771</v>
      </c>
      <c r="B8" s="186" t="s">
        <v>763</v>
      </c>
      <c r="C8" s="255" t="s">
        <v>135</v>
      </c>
      <c r="D8" s="187">
        <v>542</v>
      </c>
      <c r="F8" s="652" t="s">
        <v>1869</v>
      </c>
      <c r="G8" s="653"/>
      <c r="H8" s="653"/>
      <c r="I8" s="653"/>
      <c r="J8" s="654"/>
      <c r="K8" s="238">
        <v>4</v>
      </c>
      <c r="L8" s="240">
        <v>153</v>
      </c>
    </row>
    <row r="9" spans="1:12" s="258" customFormat="1" x14ac:dyDescent="0.25">
      <c r="A9" s="284" t="s">
        <v>772</v>
      </c>
      <c r="B9" s="186" t="s">
        <v>764</v>
      </c>
      <c r="C9" s="255" t="s">
        <v>135</v>
      </c>
      <c r="D9" s="187">
        <v>581</v>
      </c>
      <c r="F9" s="652" t="s">
        <v>1870</v>
      </c>
      <c r="G9" s="653"/>
      <c r="H9" s="653"/>
      <c r="I9" s="653"/>
      <c r="J9" s="654"/>
      <c r="K9" s="238">
        <v>4</v>
      </c>
      <c r="L9" s="240">
        <v>163</v>
      </c>
    </row>
    <row r="10" spans="1:12" s="258" customFormat="1" x14ac:dyDescent="0.25">
      <c r="A10" s="284" t="s">
        <v>773</v>
      </c>
      <c r="B10" s="186" t="s">
        <v>765</v>
      </c>
      <c r="C10" s="255" t="s">
        <v>135</v>
      </c>
      <c r="D10" s="187">
        <v>617</v>
      </c>
      <c r="F10" s="652" t="s">
        <v>1871</v>
      </c>
      <c r="G10" s="653"/>
      <c r="H10" s="653"/>
      <c r="I10" s="653"/>
      <c r="J10" s="654"/>
      <c r="K10" s="238">
        <v>4</v>
      </c>
      <c r="L10" s="240">
        <v>172</v>
      </c>
    </row>
    <row r="11" spans="1:12" s="258" customFormat="1" x14ac:dyDescent="0.25">
      <c r="A11" s="284" t="s">
        <v>774</v>
      </c>
      <c r="B11" s="186" t="s">
        <v>766</v>
      </c>
      <c r="C11" s="255" t="s">
        <v>135</v>
      </c>
      <c r="D11" s="187">
        <v>682</v>
      </c>
      <c r="F11" s="652" t="s">
        <v>1872</v>
      </c>
      <c r="G11" s="653"/>
      <c r="H11" s="653"/>
      <c r="I11" s="653"/>
      <c r="J11" s="654"/>
      <c r="K11" s="238">
        <v>4</v>
      </c>
      <c r="L11" s="240">
        <v>184</v>
      </c>
    </row>
    <row r="12" spans="1:12" s="258" customFormat="1" x14ac:dyDescent="0.25">
      <c r="A12" s="284" t="s">
        <v>775</v>
      </c>
      <c r="B12" s="186" t="s">
        <v>767</v>
      </c>
      <c r="C12" s="255" t="s">
        <v>135</v>
      </c>
      <c r="D12" s="187">
        <v>811</v>
      </c>
      <c r="F12" s="652" t="s">
        <v>1873</v>
      </c>
      <c r="G12" s="653"/>
      <c r="H12" s="653"/>
      <c r="I12" s="653"/>
      <c r="J12" s="654"/>
      <c r="K12" s="238">
        <v>5</v>
      </c>
      <c r="L12" s="240">
        <v>199</v>
      </c>
    </row>
    <row r="13" spans="1:12" s="258" customFormat="1" x14ac:dyDescent="0.25">
      <c r="A13" s="38"/>
      <c r="B13" s="189" t="s">
        <v>782</v>
      </c>
      <c r="C13" s="270"/>
      <c r="D13" s="271"/>
      <c r="F13" s="652" t="s">
        <v>1874</v>
      </c>
      <c r="G13" s="653"/>
      <c r="H13" s="653"/>
      <c r="I13" s="653"/>
      <c r="J13" s="654"/>
      <c r="K13" s="238">
        <v>5</v>
      </c>
      <c r="L13" s="240">
        <v>203</v>
      </c>
    </row>
    <row r="14" spans="1:12" s="258" customFormat="1" x14ac:dyDescent="0.25">
      <c r="A14" s="284" t="s">
        <v>776</v>
      </c>
      <c r="B14" s="186" t="s">
        <v>811</v>
      </c>
      <c r="C14" s="255" t="s">
        <v>135</v>
      </c>
      <c r="D14" s="187">
        <v>195</v>
      </c>
      <c r="F14" s="652" t="s">
        <v>1875</v>
      </c>
      <c r="G14" s="653"/>
      <c r="H14" s="653"/>
      <c r="I14" s="653"/>
      <c r="J14" s="654"/>
      <c r="K14" s="238">
        <v>5</v>
      </c>
      <c r="L14" s="240">
        <v>213</v>
      </c>
    </row>
    <row r="15" spans="1:12" s="258" customFormat="1" x14ac:dyDescent="0.25">
      <c r="A15" s="284" t="s">
        <v>777</v>
      </c>
      <c r="B15" s="186" t="s">
        <v>812</v>
      </c>
      <c r="C15" s="255" t="s">
        <v>135</v>
      </c>
      <c r="D15" s="187">
        <v>219</v>
      </c>
      <c r="F15" s="652" t="s">
        <v>1876</v>
      </c>
      <c r="G15" s="653"/>
      <c r="H15" s="653"/>
      <c r="I15" s="653"/>
      <c r="J15" s="654"/>
      <c r="K15" s="238">
        <v>5</v>
      </c>
      <c r="L15" s="240">
        <v>238</v>
      </c>
    </row>
    <row r="16" spans="1:12" s="258" customFormat="1" x14ac:dyDescent="0.25">
      <c r="A16" s="284" t="s">
        <v>778</v>
      </c>
      <c r="B16" s="186" t="s">
        <v>813</v>
      </c>
      <c r="C16" s="255" t="s">
        <v>135</v>
      </c>
      <c r="D16" s="187">
        <v>242</v>
      </c>
      <c r="F16" s="652" t="s">
        <v>1877</v>
      </c>
      <c r="G16" s="653"/>
      <c r="H16" s="653"/>
      <c r="I16" s="653"/>
      <c r="J16" s="654"/>
      <c r="K16" s="238">
        <v>5</v>
      </c>
      <c r="L16" s="240">
        <v>242</v>
      </c>
    </row>
    <row r="17" spans="1:12" s="258" customFormat="1" x14ac:dyDescent="0.25">
      <c r="A17" s="284" t="s">
        <v>779</v>
      </c>
      <c r="B17" s="186" t="s">
        <v>814</v>
      </c>
      <c r="C17" s="255" t="s">
        <v>135</v>
      </c>
      <c r="D17" s="187">
        <v>284</v>
      </c>
      <c r="F17" s="652" t="s">
        <v>1878</v>
      </c>
      <c r="G17" s="653"/>
      <c r="H17" s="653"/>
      <c r="I17" s="653"/>
      <c r="J17" s="654"/>
      <c r="K17" s="238">
        <v>6</v>
      </c>
      <c r="L17" s="240">
        <v>248</v>
      </c>
    </row>
    <row r="18" spans="1:12" s="258" customFormat="1" ht="15.75" thickBot="1" x14ac:dyDescent="0.3">
      <c r="A18" s="289" t="s">
        <v>780</v>
      </c>
      <c r="B18" s="193" t="s">
        <v>815</v>
      </c>
      <c r="C18" s="256" t="s">
        <v>135</v>
      </c>
      <c r="D18" s="191">
        <v>325</v>
      </c>
      <c r="F18" s="652" t="s">
        <v>1879</v>
      </c>
      <c r="G18" s="653"/>
      <c r="H18" s="653"/>
      <c r="I18" s="653"/>
      <c r="J18" s="654"/>
      <c r="K18" s="238">
        <v>6</v>
      </c>
      <c r="L18" s="240">
        <v>261</v>
      </c>
    </row>
    <row r="19" spans="1:12" s="258" customFormat="1" ht="15.75" thickBot="1" x14ac:dyDescent="0.3">
      <c r="A19" s="637" t="s">
        <v>783</v>
      </c>
      <c r="B19" s="638"/>
      <c r="C19" s="638"/>
      <c r="D19" s="639"/>
      <c r="F19" s="652" t="s">
        <v>1880</v>
      </c>
      <c r="G19" s="653"/>
      <c r="H19" s="653"/>
      <c r="I19" s="653"/>
      <c r="J19" s="654"/>
      <c r="K19" s="238">
        <v>6</v>
      </c>
      <c r="L19" s="240">
        <v>264</v>
      </c>
    </row>
    <row r="20" spans="1:12" s="258" customFormat="1" x14ac:dyDescent="0.25">
      <c r="A20" s="291" t="s">
        <v>784</v>
      </c>
      <c r="B20" s="272" t="s">
        <v>787</v>
      </c>
      <c r="C20" s="254" t="s">
        <v>135</v>
      </c>
      <c r="D20" s="273">
        <v>326</v>
      </c>
      <c r="F20" s="652" t="s">
        <v>1881</v>
      </c>
      <c r="G20" s="653"/>
      <c r="H20" s="653"/>
      <c r="I20" s="653"/>
      <c r="J20" s="654"/>
      <c r="K20" s="238">
        <v>6</v>
      </c>
      <c r="L20" s="240">
        <v>270</v>
      </c>
    </row>
    <row r="21" spans="1:12" s="258" customFormat="1" x14ac:dyDescent="0.25">
      <c r="A21" s="284" t="s">
        <v>785</v>
      </c>
      <c r="B21" s="186" t="s">
        <v>788</v>
      </c>
      <c r="C21" s="255" t="s">
        <v>135</v>
      </c>
      <c r="D21" s="187">
        <v>349</v>
      </c>
      <c r="F21" s="652" t="s">
        <v>1882</v>
      </c>
      <c r="G21" s="653"/>
      <c r="H21" s="653"/>
      <c r="I21" s="653"/>
      <c r="J21" s="654"/>
      <c r="K21" s="238">
        <v>6</v>
      </c>
      <c r="L21" s="240">
        <v>277</v>
      </c>
    </row>
    <row r="22" spans="1:12" s="258" customFormat="1" ht="15.75" thickBot="1" x14ac:dyDescent="0.3">
      <c r="A22" s="289" t="s">
        <v>786</v>
      </c>
      <c r="B22" s="193" t="s">
        <v>789</v>
      </c>
      <c r="C22" s="256" t="s">
        <v>135</v>
      </c>
      <c r="D22" s="191">
        <v>343</v>
      </c>
      <c r="F22" s="652" t="s">
        <v>1883</v>
      </c>
      <c r="G22" s="653"/>
      <c r="H22" s="653"/>
      <c r="I22" s="653"/>
      <c r="J22" s="654"/>
      <c r="K22" s="238">
        <v>6</v>
      </c>
      <c r="L22" s="240">
        <v>285</v>
      </c>
    </row>
    <row r="23" spans="1:12" s="258" customFormat="1" ht="15.75" thickBot="1" x14ac:dyDescent="0.3">
      <c r="A23" s="637" t="s">
        <v>790</v>
      </c>
      <c r="B23" s="638"/>
      <c r="C23" s="638"/>
      <c r="D23" s="639"/>
      <c r="F23" s="652" t="s">
        <v>1884</v>
      </c>
      <c r="G23" s="653"/>
      <c r="H23" s="653"/>
      <c r="I23" s="653"/>
      <c r="J23" s="654"/>
      <c r="K23" s="238">
        <v>7</v>
      </c>
      <c r="L23" s="240">
        <v>322</v>
      </c>
    </row>
    <row r="24" spans="1:12" s="258" customFormat="1" x14ac:dyDescent="0.25">
      <c r="A24" s="291" t="s">
        <v>791</v>
      </c>
      <c r="B24" s="272" t="s">
        <v>816</v>
      </c>
      <c r="C24" s="254" t="s">
        <v>135</v>
      </c>
      <c r="D24" s="273">
        <v>365</v>
      </c>
      <c r="F24" s="652" t="s">
        <v>1885</v>
      </c>
      <c r="G24" s="653"/>
      <c r="H24" s="653"/>
      <c r="I24" s="653"/>
      <c r="J24" s="654"/>
      <c r="K24" s="238">
        <v>8</v>
      </c>
      <c r="L24" s="240">
        <v>384</v>
      </c>
    </row>
    <row r="25" spans="1:12" s="258" customFormat="1" x14ac:dyDescent="0.25">
      <c r="A25" s="284" t="s">
        <v>792</v>
      </c>
      <c r="B25" s="186" t="s">
        <v>817</v>
      </c>
      <c r="C25" s="255" t="s">
        <v>135</v>
      </c>
      <c r="D25" s="187">
        <v>381</v>
      </c>
      <c r="F25" s="652" t="s">
        <v>1886</v>
      </c>
      <c r="G25" s="653"/>
      <c r="H25" s="653"/>
      <c r="I25" s="653"/>
      <c r="J25" s="654"/>
      <c r="K25" s="238">
        <v>9</v>
      </c>
      <c r="L25" s="240">
        <v>411</v>
      </c>
    </row>
    <row r="26" spans="1:12" s="258" customFormat="1" x14ac:dyDescent="0.25">
      <c r="A26" s="284" t="s">
        <v>793</v>
      </c>
      <c r="B26" s="186" t="s">
        <v>818</v>
      </c>
      <c r="C26" s="255" t="s">
        <v>135</v>
      </c>
      <c r="D26" s="187">
        <v>377</v>
      </c>
      <c r="F26" s="652" t="s">
        <v>1887</v>
      </c>
      <c r="G26" s="653"/>
      <c r="H26" s="653"/>
      <c r="I26" s="653"/>
      <c r="J26" s="654"/>
      <c r="K26" s="238">
        <v>10</v>
      </c>
      <c r="L26" s="240">
        <v>460</v>
      </c>
    </row>
    <row r="27" spans="1:12" s="258" customFormat="1" x14ac:dyDescent="0.25">
      <c r="A27" s="284"/>
      <c r="B27" s="189" t="s">
        <v>802</v>
      </c>
      <c r="C27" s="255"/>
      <c r="D27" s="187"/>
      <c r="F27" s="652" t="s">
        <v>1888</v>
      </c>
      <c r="G27" s="653"/>
      <c r="H27" s="653"/>
      <c r="I27" s="653"/>
      <c r="J27" s="654"/>
      <c r="K27" s="238">
        <v>11</v>
      </c>
      <c r="L27" s="240">
        <v>509</v>
      </c>
    </row>
    <row r="28" spans="1:12" s="258" customFormat="1" x14ac:dyDescent="0.25">
      <c r="A28" s="284" t="s">
        <v>794</v>
      </c>
      <c r="B28" s="188" t="s">
        <v>803</v>
      </c>
      <c r="C28" s="255" t="s">
        <v>280</v>
      </c>
      <c r="D28" s="187">
        <v>705</v>
      </c>
      <c r="F28" s="652" t="s">
        <v>1889</v>
      </c>
      <c r="G28" s="653"/>
      <c r="H28" s="653"/>
      <c r="I28" s="653"/>
      <c r="J28" s="654"/>
      <c r="K28" s="238">
        <v>13</v>
      </c>
      <c r="L28" s="240">
        <v>591</v>
      </c>
    </row>
    <row r="29" spans="1:12" s="258" customFormat="1" x14ac:dyDescent="0.25">
      <c r="A29" s="284" t="s">
        <v>795</v>
      </c>
      <c r="B29" s="188" t="s">
        <v>804</v>
      </c>
      <c r="C29" s="255" t="s">
        <v>280</v>
      </c>
      <c r="D29" s="187">
        <v>604</v>
      </c>
      <c r="F29" s="652" t="s">
        <v>1890</v>
      </c>
      <c r="G29" s="653"/>
      <c r="H29" s="653"/>
      <c r="I29" s="653"/>
      <c r="J29" s="654"/>
      <c r="K29" s="238">
        <v>13</v>
      </c>
      <c r="L29" s="240">
        <v>604</v>
      </c>
    </row>
    <row r="30" spans="1:12" s="258" customFormat="1" x14ac:dyDescent="0.25">
      <c r="A30" s="284" t="s">
        <v>796</v>
      </c>
      <c r="B30" s="186" t="s">
        <v>409</v>
      </c>
      <c r="C30" s="255" t="s">
        <v>280</v>
      </c>
      <c r="D30" s="187">
        <v>524</v>
      </c>
      <c r="F30" s="652" t="s">
        <v>1891</v>
      </c>
      <c r="G30" s="653"/>
      <c r="H30" s="653"/>
      <c r="I30" s="653"/>
      <c r="J30" s="654"/>
      <c r="K30" s="238">
        <v>13</v>
      </c>
      <c r="L30" s="240">
        <v>619</v>
      </c>
    </row>
    <row r="31" spans="1:12" s="258" customFormat="1" x14ac:dyDescent="0.25">
      <c r="A31" s="284" t="s">
        <v>797</v>
      </c>
      <c r="B31" s="186" t="s">
        <v>405</v>
      </c>
      <c r="C31" s="255" t="s">
        <v>280</v>
      </c>
      <c r="D31" s="187">
        <v>443</v>
      </c>
      <c r="F31" s="652" t="s">
        <v>1892</v>
      </c>
      <c r="G31" s="653"/>
      <c r="H31" s="653"/>
      <c r="I31" s="653"/>
      <c r="J31" s="654"/>
      <c r="K31" s="238">
        <v>13</v>
      </c>
      <c r="L31" s="240">
        <v>623</v>
      </c>
    </row>
    <row r="32" spans="1:12" s="258" customFormat="1" x14ac:dyDescent="0.25">
      <c r="A32" s="284"/>
      <c r="B32" s="189" t="s">
        <v>805</v>
      </c>
      <c r="C32" s="255"/>
      <c r="D32" s="187"/>
      <c r="F32" s="652" t="s">
        <v>1893</v>
      </c>
      <c r="G32" s="653"/>
      <c r="H32" s="653"/>
      <c r="I32" s="653"/>
      <c r="J32" s="654"/>
      <c r="K32" s="238">
        <v>13</v>
      </c>
      <c r="L32" s="240">
        <v>629</v>
      </c>
    </row>
    <row r="33" spans="1:12" s="258" customFormat="1" x14ac:dyDescent="0.25">
      <c r="A33" s="284" t="s">
        <v>798</v>
      </c>
      <c r="B33" s="186" t="s">
        <v>806</v>
      </c>
      <c r="C33" s="255" t="s">
        <v>135</v>
      </c>
      <c r="D33" s="187">
        <v>228</v>
      </c>
      <c r="F33" s="652" t="s">
        <v>1894</v>
      </c>
      <c r="G33" s="653"/>
      <c r="H33" s="653"/>
      <c r="I33" s="653"/>
      <c r="J33" s="654"/>
      <c r="K33" s="238">
        <v>14</v>
      </c>
      <c r="L33" s="240">
        <v>640</v>
      </c>
    </row>
    <row r="34" spans="1:12" s="258" customFormat="1" x14ac:dyDescent="0.25">
      <c r="A34" s="284" t="s">
        <v>799</v>
      </c>
      <c r="B34" s="186" t="s">
        <v>807</v>
      </c>
      <c r="C34" s="255" t="s">
        <v>135</v>
      </c>
      <c r="D34" s="187">
        <v>335</v>
      </c>
      <c r="F34" s="652" t="s">
        <v>1895</v>
      </c>
      <c r="G34" s="653"/>
      <c r="H34" s="653"/>
      <c r="I34" s="653"/>
      <c r="J34" s="654"/>
      <c r="K34" s="238">
        <v>14</v>
      </c>
      <c r="L34" s="240">
        <v>649</v>
      </c>
    </row>
    <row r="35" spans="1:12" s="258" customFormat="1" x14ac:dyDescent="0.25">
      <c r="A35" s="284" t="s">
        <v>800</v>
      </c>
      <c r="B35" s="186" t="s">
        <v>808</v>
      </c>
      <c r="C35" s="255" t="s">
        <v>135</v>
      </c>
      <c r="D35" s="187">
        <v>305</v>
      </c>
      <c r="F35" s="652" t="s">
        <v>1896</v>
      </c>
      <c r="G35" s="653"/>
      <c r="H35" s="653"/>
      <c r="I35" s="653"/>
      <c r="J35" s="654"/>
      <c r="K35" s="238">
        <v>14</v>
      </c>
      <c r="L35" s="240">
        <v>666</v>
      </c>
    </row>
    <row r="36" spans="1:12" s="258" customFormat="1" x14ac:dyDescent="0.25">
      <c r="A36" s="284" t="s">
        <v>801</v>
      </c>
      <c r="B36" s="186" t="s">
        <v>809</v>
      </c>
      <c r="C36" s="255" t="s">
        <v>135</v>
      </c>
      <c r="D36" s="187">
        <v>391</v>
      </c>
      <c r="F36" s="652" t="s">
        <v>1897</v>
      </c>
      <c r="G36" s="653"/>
      <c r="H36" s="653"/>
      <c r="I36" s="653"/>
      <c r="J36" s="654"/>
      <c r="K36" s="238">
        <v>14</v>
      </c>
      <c r="L36" s="240">
        <v>675</v>
      </c>
    </row>
    <row r="37" spans="1:12" s="258" customFormat="1" x14ac:dyDescent="0.25">
      <c r="A37" s="284"/>
      <c r="B37" s="189" t="s">
        <v>826</v>
      </c>
      <c r="C37" s="255"/>
      <c r="D37" s="187"/>
      <c r="F37" s="652" t="s">
        <v>1898</v>
      </c>
      <c r="G37" s="653"/>
      <c r="H37" s="653"/>
      <c r="I37" s="653"/>
      <c r="J37" s="654"/>
      <c r="K37" s="238">
        <v>14</v>
      </c>
      <c r="L37" s="240">
        <v>679</v>
      </c>
    </row>
    <row r="38" spans="1:12" s="258" customFormat="1" x14ac:dyDescent="0.25">
      <c r="A38" s="284" t="s">
        <v>822</v>
      </c>
      <c r="B38" s="186" t="s">
        <v>810</v>
      </c>
      <c r="C38" s="255" t="s">
        <v>232</v>
      </c>
      <c r="D38" s="187">
        <v>112</v>
      </c>
      <c r="F38" s="652" t="s">
        <v>1899</v>
      </c>
      <c r="G38" s="653"/>
      <c r="H38" s="653"/>
      <c r="I38" s="653"/>
      <c r="J38" s="654"/>
      <c r="K38" s="238">
        <v>15</v>
      </c>
      <c r="L38" s="240">
        <v>689</v>
      </c>
    </row>
    <row r="39" spans="1:12" s="258" customFormat="1" x14ac:dyDescent="0.25">
      <c r="A39" s="284" t="s">
        <v>823</v>
      </c>
      <c r="B39" s="186" t="s">
        <v>819</v>
      </c>
      <c r="C39" s="255" t="s">
        <v>232</v>
      </c>
      <c r="D39" s="187">
        <v>125</v>
      </c>
      <c r="F39" s="652" t="s">
        <v>1900</v>
      </c>
      <c r="G39" s="653"/>
      <c r="H39" s="653"/>
      <c r="I39" s="653"/>
      <c r="J39" s="654"/>
      <c r="K39" s="238">
        <v>15</v>
      </c>
      <c r="L39" s="240">
        <v>710</v>
      </c>
    </row>
    <row r="40" spans="1:12" s="258" customFormat="1" x14ac:dyDescent="0.25">
      <c r="A40" s="284" t="s">
        <v>824</v>
      </c>
      <c r="B40" s="186" t="s">
        <v>820</v>
      </c>
      <c r="C40" s="255" t="s">
        <v>232</v>
      </c>
      <c r="D40" s="187">
        <v>171</v>
      </c>
      <c r="F40" s="652" t="s">
        <v>1901</v>
      </c>
      <c r="G40" s="653"/>
      <c r="H40" s="653"/>
      <c r="I40" s="653"/>
      <c r="J40" s="654"/>
      <c r="K40" s="238">
        <v>15</v>
      </c>
      <c r="L40" s="240">
        <v>712</v>
      </c>
    </row>
    <row r="41" spans="1:12" s="258" customFormat="1" x14ac:dyDescent="0.25">
      <c r="A41" s="284" t="s">
        <v>825</v>
      </c>
      <c r="B41" s="186" t="s">
        <v>821</v>
      </c>
      <c r="C41" s="255" t="s">
        <v>232</v>
      </c>
      <c r="D41" s="187">
        <v>197</v>
      </c>
      <c r="F41" s="652" t="s">
        <v>1902</v>
      </c>
      <c r="G41" s="653"/>
      <c r="H41" s="653"/>
      <c r="I41" s="653"/>
      <c r="J41" s="654"/>
      <c r="K41" s="238">
        <v>16</v>
      </c>
      <c r="L41" s="240">
        <v>738</v>
      </c>
    </row>
    <row r="42" spans="1:12" s="258" customFormat="1" x14ac:dyDescent="0.25">
      <c r="A42" s="284"/>
      <c r="B42" s="189" t="s">
        <v>827</v>
      </c>
      <c r="C42" s="255"/>
      <c r="D42" s="187"/>
      <c r="F42" s="652" t="s">
        <v>1903</v>
      </c>
      <c r="G42" s="653"/>
      <c r="H42" s="653"/>
      <c r="I42" s="653"/>
      <c r="J42" s="654"/>
      <c r="K42" s="238">
        <v>16</v>
      </c>
      <c r="L42" s="240">
        <v>746</v>
      </c>
    </row>
    <row r="43" spans="1:12" s="258" customFormat="1" ht="15.75" thickBot="1" x14ac:dyDescent="0.3">
      <c r="A43" s="284" t="s">
        <v>828</v>
      </c>
      <c r="B43" s="186" t="s">
        <v>810</v>
      </c>
      <c r="C43" s="255" t="s">
        <v>232</v>
      </c>
      <c r="D43" s="187">
        <v>289</v>
      </c>
      <c r="F43" s="655" t="s">
        <v>1904</v>
      </c>
      <c r="G43" s="656"/>
      <c r="H43" s="656"/>
      <c r="I43" s="656"/>
      <c r="J43" s="657"/>
      <c r="K43" s="242">
        <v>16</v>
      </c>
      <c r="L43" s="318">
        <v>754</v>
      </c>
    </row>
    <row r="44" spans="1:12" s="258" customFormat="1" x14ac:dyDescent="0.25">
      <c r="A44" s="284" t="s">
        <v>829</v>
      </c>
      <c r="B44" s="186" t="s">
        <v>819</v>
      </c>
      <c r="C44" s="255" t="s">
        <v>232</v>
      </c>
      <c r="D44" s="187">
        <v>323</v>
      </c>
    </row>
    <row r="45" spans="1:12" s="258" customFormat="1" x14ac:dyDescent="0.25">
      <c r="A45" s="284" t="s">
        <v>830</v>
      </c>
      <c r="B45" s="186" t="s">
        <v>820</v>
      </c>
      <c r="C45" s="255" t="s">
        <v>232</v>
      </c>
      <c r="D45" s="187">
        <v>354</v>
      </c>
    </row>
    <row r="46" spans="1:12" s="258" customFormat="1" x14ac:dyDescent="0.25">
      <c r="A46" s="284" t="s">
        <v>831</v>
      </c>
      <c r="B46" s="186" t="s">
        <v>821</v>
      </c>
      <c r="C46" s="255" t="s">
        <v>232</v>
      </c>
      <c r="D46" s="187">
        <v>374</v>
      </c>
    </row>
    <row r="47" spans="1:12" s="258" customFormat="1" x14ac:dyDescent="0.25">
      <c r="A47" s="284"/>
      <c r="B47" s="186"/>
      <c r="C47" s="255"/>
      <c r="D47" s="187"/>
    </row>
    <row r="48" spans="1:12" s="258" customFormat="1" x14ac:dyDescent="0.25">
      <c r="A48" s="284"/>
      <c r="B48" s="186"/>
      <c r="C48" s="255"/>
      <c r="D48" s="187"/>
    </row>
    <row r="49" spans="1:4" s="258" customFormat="1" ht="15.75" thickBot="1" x14ac:dyDescent="0.3">
      <c r="A49" s="289"/>
      <c r="B49" s="193"/>
      <c r="C49" s="256"/>
      <c r="D49" s="191"/>
    </row>
    <row r="50" spans="1:4" s="258" customFormat="1" ht="15.75" thickBot="1" x14ac:dyDescent="0.3">
      <c r="A50" s="259"/>
      <c r="B50" s="260"/>
      <c r="C50" s="260"/>
      <c r="D50" s="292" t="s">
        <v>282</v>
      </c>
    </row>
    <row r="51" spans="1:4" s="258" customFormat="1" x14ac:dyDescent="0.25">
      <c r="A51" s="182" t="s">
        <v>224</v>
      </c>
      <c r="B51" s="183" t="s">
        <v>225</v>
      </c>
      <c r="C51" s="183" t="s">
        <v>226</v>
      </c>
      <c r="D51" s="184" t="s">
        <v>125</v>
      </c>
    </row>
    <row r="52" spans="1:4" s="258" customFormat="1" x14ac:dyDescent="0.25">
      <c r="A52" s="284"/>
      <c r="B52" s="189" t="s">
        <v>832</v>
      </c>
      <c r="C52" s="255"/>
      <c r="D52" s="187"/>
    </row>
    <row r="53" spans="1:4" s="258" customFormat="1" x14ac:dyDescent="0.25">
      <c r="A53" s="284" t="s">
        <v>833</v>
      </c>
      <c r="B53" s="186" t="s">
        <v>835</v>
      </c>
      <c r="C53" s="255" t="s">
        <v>232</v>
      </c>
      <c r="D53" s="187">
        <v>123</v>
      </c>
    </row>
    <row r="54" spans="1:4" s="258" customFormat="1" x14ac:dyDescent="0.25">
      <c r="A54" s="284" t="s">
        <v>834</v>
      </c>
      <c r="B54" s="186" t="s">
        <v>836</v>
      </c>
      <c r="C54" s="255" t="s">
        <v>232</v>
      </c>
      <c r="D54" s="187">
        <v>268</v>
      </c>
    </row>
    <row r="55" spans="1:4" s="258" customFormat="1" x14ac:dyDescent="0.25">
      <c r="A55" s="284"/>
      <c r="B55" s="189" t="s">
        <v>837</v>
      </c>
      <c r="C55" s="255"/>
      <c r="D55" s="187"/>
    </row>
    <row r="56" spans="1:4" s="258" customFormat="1" x14ac:dyDescent="0.25">
      <c r="A56" s="284" t="s">
        <v>838</v>
      </c>
      <c r="B56" s="186" t="s">
        <v>842</v>
      </c>
      <c r="C56" s="255" t="s">
        <v>135</v>
      </c>
      <c r="D56" s="187">
        <v>426</v>
      </c>
    </row>
    <row r="57" spans="1:4" s="258" customFormat="1" x14ac:dyDescent="0.25">
      <c r="A57" s="284" t="s">
        <v>839</v>
      </c>
      <c r="B57" s="186" t="s">
        <v>843</v>
      </c>
      <c r="C57" s="255" t="s">
        <v>135</v>
      </c>
      <c r="D57" s="187">
        <v>524</v>
      </c>
    </row>
    <row r="58" spans="1:4" s="258" customFormat="1" x14ac:dyDescent="0.25">
      <c r="A58" s="284" t="s">
        <v>840</v>
      </c>
      <c r="B58" s="186" t="s">
        <v>844</v>
      </c>
      <c r="C58" s="255" t="s">
        <v>135</v>
      </c>
      <c r="D58" s="187">
        <v>693</v>
      </c>
    </row>
    <row r="59" spans="1:4" s="258" customFormat="1" x14ac:dyDescent="0.25">
      <c r="A59" s="284" t="s">
        <v>841</v>
      </c>
      <c r="B59" s="186" t="s">
        <v>845</v>
      </c>
      <c r="C59" s="255" t="s">
        <v>280</v>
      </c>
      <c r="D59" s="187">
        <v>1640</v>
      </c>
    </row>
    <row r="60" spans="1:4" s="258" customFormat="1" x14ac:dyDescent="0.25">
      <c r="A60" s="284" t="s">
        <v>848</v>
      </c>
      <c r="B60" s="186" t="s">
        <v>846</v>
      </c>
      <c r="C60" s="255" t="s">
        <v>280</v>
      </c>
      <c r="D60" s="187">
        <v>891</v>
      </c>
    </row>
    <row r="61" spans="1:4" s="258" customFormat="1" x14ac:dyDescent="0.25">
      <c r="A61" s="284" t="s">
        <v>849</v>
      </c>
      <c r="B61" s="186" t="s">
        <v>847</v>
      </c>
      <c r="C61" s="255" t="s">
        <v>280</v>
      </c>
      <c r="D61" s="187">
        <v>1410</v>
      </c>
    </row>
    <row r="62" spans="1:4" s="258" customFormat="1" x14ac:dyDescent="0.25">
      <c r="A62" s="284" t="s">
        <v>850</v>
      </c>
      <c r="B62" s="186" t="s">
        <v>852</v>
      </c>
      <c r="C62" s="255" t="s">
        <v>280</v>
      </c>
      <c r="D62" s="187">
        <v>427</v>
      </c>
    </row>
    <row r="63" spans="1:4" s="258" customFormat="1" x14ac:dyDescent="0.25">
      <c r="A63" s="284" t="s">
        <v>851</v>
      </c>
      <c r="B63" s="186" t="s">
        <v>853</v>
      </c>
      <c r="C63" s="255" t="s">
        <v>280</v>
      </c>
      <c r="D63" s="187">
        <v>427</v>
      </c>
    </row>
    <row r="64" spans="1:4" s="258" customFormat="1" x14ac:dyDescent="0.25">
      <c r="A64" s="284"/>
      <c r="B64" s="189" t="s">
        <v>854</v>
      </c>
      <c r="C64" s="255"/>
      <c r="D64" s="187"/>
    </row>
    <row r="65" spans="1:4" s="258" customFormat="1" x14ac:dyDescent="0.25">
      <c r="A65" s="284" t="s">
        <v>855</v>
      </c>
      <c r="B65" s="186" t="s">
        <v>856</v>
      </c>
      <c r="C65" s="255" t="s">
        <v>280</v>
      </c>
      <c r="D65" s="187">
        <v>201</v>
      </c>
    </row>
    <row r="66" spans="1:4" s="258" customFormat="1" x14ac:dyDescent="0.25">
      <c r="A66" s="284" t="s">
        <v>857</v>
      </c>
      <c r="B66" s="186" t="s">
        <v>859</v>
      </c>
      <c r="C66" s="255" t="s">
        <v>280</v>
      </c>
      <c r="D66" s="187">
        <v>532</v>
      </c>
    </row>
    <row r="67" spans="1:4" s="258" customFormat="1" x14ac:dyDescent="0.25">
      <c r="A67" s="284" t="s">
        <v>858</v>
      </c>
      <c r="B67" s="186" t="s">
        <v>860</v>
      </c>
      <c r="C67" s="255" t="s">
        <v>280</v>
      </c>
      <c r="D67" s="187">
        <v>307</v>
      </c>
    </row>
    <row r="68" spans="1:4" s="258" customFormat="1" x14ac:dyDescent="0.25">
      <c r="A68" s="284"/>
      <c r="B68" s="189" t="s">
        <v>861</v>
      </c>
      <c r="C68" s="255"/>
      <c r="D68" s="187"/>
    </row>
    <row r="69" spans="1:4" s="258" customFormat="1" x14ac:dyDescent="0.25">
      <c r="A69" s="284" t="s">
        <v>862</v>
      </c>
      <c r="B69" s="186" t="s">
        <v>865</v>
      </c>
      <c r="C69" s="255" t="s">
        <v>232</v>
      </c>
      <c r="D69" s="187">
        <v>266</v>
      </c>
    </row>
    <row r="70" spans="1:4" s="258" customFormat="1" x14ac:dyDescent="0.25">
      <c r="A70" s="284" t="s">
        <v>863</v>
      </c>
      <c r="B70" s="186" t="s">
        <v>866</v>
      </c>
      <c r="C70" s="255" t="s">
        <v>232</v>
      </c>
      <c r="D70" s="187">
        <v>276</v>
      </c>
    </row>
    <row r="71" spans="1:4" s="258" customFormat="1" x14ac:dyDescent="0.25">
      <c r="A71" s="284" t="s">
        <v>864</v>
      </c>
      <c r="B71" s="186" t="s">
        <v>867</v>
      </c>
      <c r="C71" s="255" t="s">
        <v>280</v>
      </c>
      <c r="D71" s="187">
        <v>68.5</v>
      </c>
    </row>
    <row r="72" spans="1:4" s="258" customFormat="1" x14ac:dyDescent="0.25">
      <c r="A72" s="284"/>
      <c r="B72" s="189" t="s">
        <v>868</v>
      </c>
      <c r="C72" s="255"/>
      <c r="D72" s="187"/>
    </row>
    <row r="73" spans="1:4" s="258" customFormat="1" x14ac:dyDescent="0.25">
      <c r="A73" s="284" t="s">
        <v>869</v>
      </c>
      <c r="B73" s="186" t="s">
        <v>314</v>
      </c>
      <c r="C73" s="255" t="s">
        <v>135</v>
      </c>
      <c r="D73" s="187">
        <v>174</v>
      </c>
    </row>
    <row r="74" spans="1:4" s="258" customFormat="1" x14ac:dyDescent="0.25">
      <c r="A74" s="284" t="s">
        <v>870</v>
      </c>
      <c r="B74" s="186" t="s">
        <v>261</v>
      </c>
      <c r="C74" s="255" t="s">
        <v>135</v>
      </c>
      <c r="D74" s="187">
        <v>244</v>
      </c>
    </row>
    <row r="75" spans="1:4" s="258" customFormat="1" x14ac:dyDescent="0.25">
      <c r="A75" s="284" t="s">
        <v>871</v>
      </c>
      <c r="B75" s="186" t="s">
        <v>316</v>
      </c>
      <c r="C75" s="255" t="s">
        <v>135</v>
      </c>
      <c r="D75" s="187">
        <v>329</v>
      </c>
    </row>
    <row r="76" spans="1:4" s="258" customFormat="1" x14ac:dyDescent="0.25">
      <c r="A76" s="284"/>
      <c r="B76" s="189" t="s">
        <v>872</v>
      </c>
      <c r="C76" s="255"/>
      <c r="D76" s="187"/>
    </row>
    <row r="77" spans="1:4" s="258" customFormat="1" x14ac:dyDescent="0.25">
      <c r="A77" s="284" t="s">
        <v>875</v>
      </c>
      <c r="B77" s="186" t="s">
        <v>873</v>
      </c>
      <c r="C77" s="255" t="s">
        <v>232</v>
      </c>
      <c r="D77" s="187">
        <v>137</v>
      </c>
    </row>
    <row r="78" spans="1:4" s="258" customFormat="1" x14ac:dyDescent="0.25">
      <c r="A78" s="284" t="s">
        <v>876</v>
      </c>
      <c r="B78" s="186" t="s">
        <v>874</v>
      </c>
      <c r="C78" s="255" t="s">
        <v>232</v>
      </c>
      <c r="D78" s="187">
        <v>205</v>
      </c>
    </row>
    <row r="79" spans="1:4" s="258" customFormat="1" x14ac:dyDescent="0.25">
      <c r="A79" s="284"/>
      <c r="B79" s="189" t="s">
        <v>877</v>
      </c>
      <c r="C79" s="255"/>
      <c r="D79" s="187"/>
    </row>
    <row r="80" spans="1:4" s="258" customFormat="1" x14ac:dyDescent="0.25">
      <c r="A80" s="284" t="s">
        <v>881</v>
      </c>
      <c r="B80" s="186" t="s">
        <v>878</v>
      </c>
      <c r="C80" s="255" t="s">
        <v>280</v>
      </c>
      <c r="D80" s="187">
        <v>175</v>
      </c>
    </row>
    <row r="81" spans="1:4" s="258" customFormat="1" x14ac:dyDescent="0.25">
      <c r="A81" s="284" t="s">
        <v>883</v>
      </c>
      <c r="B81" s="186" t="s">
        <v>879</v>
      </c>
      <c r="C81" s="255" t="s">
        <v>280</v>
      </c>
      <c r="D81" s="187">
        <v>282</v>
      </c>
    </row>
    <row r="82" spans="1:4" s="258" customFormat="1" x14ac:dyDescent="0.25">
      <c r="A82" s="284" t="s">
        <v>882</v>
      </c>
      <c r="B82" s="186" t="s">
        <v>880</v>
      </c>
      <c r="C82" s="255" t="s">
        <v>280</v>
      </c>
      <c r="D82" s="187">
        <v>318</v>
      </c>
    </row>
    <row r="83" spans="1:4" s="258" customFormat="1" x14ac:dyDescent="0.25">
      <c r="A83" s="284"/>
      <c r="B83" s="189" t="s">
        <v>884</v>
      </c>
      <c r="C83" s="255"/>
      <c r="D83" s="187"/>
    </row>
    <row r="84" spans="1:4" s="258" customFormat="1" x14ac:dyDescent="0.25">
      <c r="A84" s="284" t="s">
        <v>885</v>
      </c>
      <c r="B84" s="186" t="s">
        <v>878</v>
      </c>
      <c r="C84" s="255" t="s">
        <v>280</v>
      </c>
      <c r="D84" s="187">
        <v>182</v>
      </c>
    </row>
    <row r="85" spans="1:4" s="258" customFormat="1" x14ac:dyDescent="0.25">
      <c r="A85" s="284" t="s">
        <v>886</v>
      </c>
      <c r="B85" s="186" t="s">
        <v>879</v>
      </c>
      <c r="C85" s="255" t="s">
        <v>280</v>
      </c>
      <c r="D85" s="187">
        <v>291</v>
      </c>
    </row>
    <row r="86" spans="1:4" s="258" customFormat="1" ht="15.75" thickBot="1" x14ac:dyDescent="0.3">
      <c r="A86" s="284" t="s">
        <v>887</v>
      </c>
      <c r="B86" s="186" t="s">
        <v>880</v>
      </c>
      <c r="C86" s="255" t="s">
        <v>280</v>
      </c>
      <c r="D86" s="187">
        <v>332</v>
      </c>
    </row>
    <row r="87" spans="1:4" s="258" customFormat="1" ht="15.75" thickBot="1" x14ac:dyDescent="0.3">
      <c r="A87" s="637" t="s">
        <v>888</v>
      </c>
      <c r="B87" s="638"/>
      <c r="C87" s="638"/>
      <c r="D87" s="639"/>
    </row>
    <row r="88" spans="1:4" s="258" customFormat="1" x14ac:dyDescent="0.25">
      <c r="A88" s="284"/>
      <c r="B88" s="189" t="s">
        <v>889</v>
      </c>
      <c r="C88" s="255"/>
      <c r="D88" s="187"/>
    </row>
    <row r="89" spans="1:4" s="258" customFormat="1" x14ac:dyDescent="0.25">
      <c r="A89" s="284" t="s">
        <v>890</v>
      </c>
      <c r="B89" s="186" t="s">
        <v>893</v>
      </c>
      <c r="C89" s="255" t="s">
        <v>135</v>
      </c>
      <c r="D89" s="187">
        <v>905</v>
      </c>
    </row>
    <row r="90" spans="1:4" s="258" customFormat="1" x14ac:dyDescent="0.25">
      <c r="A90" s="284" t="s">
        <v>891</v>
      </c>
      <c r="B90" s="186" t="s">
        <v>894</v>
      </c>
      <c r="C90" s="255" t="s">
        <v>135</v>
      </c>
      <c r="D90" s="187">
        <v>925</v>
      </c>
    </row>
    <row r="91" spans="1:4" s="258" customFormat="1" x14ac:dyDescent="0.25">
      <c r="A91" s="284" t="s">
        <v>892</v>
      </c>
      <c r="B91" s="186" t="s">
        <v>895</v>
      </c>
      <c r="C91" s="255" t="s">
        <v>135</v>
      </c>
      <c r="D91" s="187">
        <v>885</v>
      </c>
    </row>
    <row r="92" spans="1:4" s="258" customFormat="1" x14ac:dyDescent="0.25">
      <c r="A92" s="284" t="s">
        <v>896</v>
      </c>
      <c r="B92" s="186" t="s">
        <v>899</v>
      </c>
      <c r="C92" s="255" t="s">
        <v>135</v>
      </c>
      <c r="D92" s="187">
        <v>1100</v>
      </c>
    </row>
    <row r="93" spans="1:4" s="258" customFormat="1" x14ac:dyDescent="0.25">
      <c r="A93" s="284" t="s">
        <v>897</v>
      </c>
      <c r="B93" s="186" t="s">
        <v>900</v>
      </c>
      <c r="C93" s="255" t="s">
        <v>135</v>
      </c>
      <c r="D93" s="187">
        <v>1130</v>
      </c>
    </row>
    <row r="94" spans="1:4" s="258" customFormat="1" x14ac:dyDescent="0.25">
      <c r="A94" s="284" t="s">
        <v>898</v>
      </c>
      <c r="B94" s="186" t="s">
        <v>901</v>
      </c>
      <c r="C94" s="255" t="s">
        <v>135</v>
      </c>
      <c r="D94" s="187">
        <v>1080</v>
      </c>
    </row>
    <row r="95" spans="1:4" s="258" customFormat="1" x14ac:dyDescent="0.25">
      <c r="A95" s="284"/>
      <c r="B95" s="186"/>
      <c r="C95" s="255"/>
      <c r="D95" s="187"/>
    </row>
    <row r="96" spans="1:4" s="258" customFormat="1" x14ac:dyDescent="0.25">
      <c r="A96" s="284"/>
      <c r="B96" s="186"/>
      <c r="C96" s="255"/>
      <c r="D96" s="187"/>
    </row>
    <row r="97" spans="1:4" s="258" customFormat="1" x14ac:dyDescent="0.25">
      <c r="A97" s="284"/>
      <c r="B97" s="186"/>
      <c r="C97" s="255"/>
      <c r="D97" s="187"/>
    </row>
    <row r="98" spans="1:4" s="258" customFormat="1" ht="15.75" thickBot="1" x14ac:dyDescent="0.3">
      <c r="A98" s="289"/>
      <c r="B98" s="193"/>
      <c r="C98" s="256"/>
      <c r="D98" s="191"/>
    </row>
    <row r="99" spans="1:4" s="258" customFormat="1" ht="15.75" thickBot="1" x14ac:dyDescent="0.3">
      <c r="A99" s="259"/>
      <c r="B99" s="260"/>
      <c r="C99" s="260"/>
      <c r="D99" s="292" t="s">
        <v>339</v>
      </c>
    </row>
    <row r="100" spans="1:4" s="258" customFormat="1" x14ac:dyDescent="0.25">
      <c r="A100" s="182" t="s">
        <v>224</v>
      </c>
      <c r="B100" s="183" t="s">
        <v>225</v>
      </c>
      <c r="C100" s="183" t="s">
        <v>226</v>
      </c>
      <c r="D100" s="184" t="s">
        <v>125</v>
      </c>
    </row>
    <row r="101" spans="1:4" s="258" customFormat="1" x14ac:dyDescent="0.25">
      <c r="A101" s="284"/>
      <c r="B101" s="189" t="s">
        <v>902</v>
      </c>
      <c r="C101" s="255"/>
      <c r="D101" s="187"/>
    </row>
    <row r="102" spans="1:4" s="258" customFormat="1" x14ac:dyDescent="0.25">
      <c r="A102" s="284" t="s">
        <v>905</v>
      </c>
      <c r="B102" s="186" t="s">
        <v>903</v>
      </c>
      <c r="C102" s="255" t="s">
        <v>135</v>
      </c>
      <c r="D102" s="187">
        <v>830</v>
      </c>
    </row>
    <row r="103" spans="1:4" s="258" customFormat="1" x14ac:dyDescent="0.25">
      <c r="A103" s="284" t="s">
        <v>906</v>
      </c>
      <c r="B103" s="186" t="s">
        <v>904</v>
      </c>
      <c r="C103" s="255" t="s">
        <v>135</v>
      </c>
      <c r="D103" s="187">
        <v>1110</v>
      </c>
    </row>
    <row r="104" spans="1:4" s="258" customFormat="1" x14ac:dyDescent="0.25">
      <c r="A104" s="284"/>
      <c r="B104" s="189" t="s">
        <v>907</v>
      </c>
      <c r="C104" s="255"/>
      <c r="D104" s="187"/>
    </row>
    <row r="105" spans="1:4" s="258" customFormat="1" x14ac:dyDescent="0.25">
      <c r="A105" s="284" t="s">
        <v>908</v>
      </c>
      <c r="B105" s="186" t="s">
        <v>903</v>
      </c>
      <c r="C105" s="255" t="s">
        <v>135</v>
      </c>
      <c r="D105" s="187">
        <v>1380</v>
      </c>
    </row>
    <row r="106" spans="1:4" s="258" customFormat="1" x14ac:dyDescent="0.25">
      <c r="A106" s="284" t="s">
        <v>909</v>
      </c>
      <c r="B106" s="186" t="s">
        <v>904</v>
      </c>
      <c r="C106" s="255" t="s">
        <v>135</v>
      </c>
      <c r="D106" s="187">
        <v>1520</v>
      </c>
    </row>
    <row r="107" spans="1:4" s="258" customFormat="1" x14ac:dyDescent="0.25">
      <c r="A107" s="284"/>
      <c r="B107" s="189" t="s">
        <v>910</v>
      </c>
      <c r="C107" s="255"/>
      <c r="D107" s="187"/>
    </row>
    <row r="108" spans="1:4" s="258" customFormat="1" x14ac:dyDescent="0.25">
      <c r="A108" s="284" t="s">
        <v>912</v>
      </c>
      <c r="B108" s="186" t="s">
        <v>903</v>
      </c>
      <c r="C108" s="255" t="s">
        <v>135</v>
      </c>
      <c r="D108" s="187">
        <v>929</v>
      </c>
    </row>
    <row r="109" spans="1:4" s="258" customFormat="1" x14ac:dyDescent="0.25">
      <c r="A109" s="284" t="s">
        <v>913</v>
      </c>
      <c r="B109" s="186" t="s">
        <v>911</v>
      </c>
      <c r="C109" s="255" t="s">
        <v>135</v>
      </c>
      <c r="D109" s="187">
        <v>1070</v>
      </c>
    </row>
    <row r="110" spans="1:4" s="258" customFormat="1" x14ac:dyDescent="0.25">
      <c r="A110" s="284"/>
      <c r="B110" s="189" t="s">
        <v>914</v>
      </c>
      <c r="C110" s="255"/>
      <c r="D110" s="187"/>
    </row>
    <row r="111" spans="1:4" s="258" customFormat="1" x14ac:dyDescent="0.25">
      <c r="A111" s="284" t="s">
        <v>921</v>
      </c>
      <c r="B111" s="186" t="s">
        <v>915</v>
      </c>
      <c r="C111" s="255" t="s">
        <v>135</v>
      </c>
      <c r="D111" s="187">
        <v>967</v>
      </c>
    </row>
    <row r="112" spans="1:4" s="258" customFormat="1" x14ac:dyDescent="0.25">
      <c r="A112" s="284" t="s">
        <v>922</v>
      </c>
      <c r="B112" s="186" t="s">
        <v>916</v>
      </c>
      <c r="C112" s="255" t="s">
        <v>135</v>
      </c>
      <c r="D112" s="187">
        <v>1010</v>
      </c>
    </row>
    <row r="113" spans="1:4" s="258" customFormat="1" x14ac:dyDescent="0.25">
      <c r="A113" s="284" t="s">
        <v>924</v>
      </c>
      <c r="B113" s="186" t="s">
        <v>917</v>
      </c>
      <c r="C113" s="255" t="s">
        <v>135</v>
      </c>
      <c r="D113" s="187">
        <v>1110</v>
      </c>
    </row>
    <row r="114" spans="1:4" s="258" customFormat="1" x14ac:dyDescent="0.25">
      <c r="A114" s="284" t="s">
        <v>923</v>
      </c>
      <c r="B114" s="186" t="s">
        <v>918</v>
      </c>
      <c r="C114" s="255" t="s">
        <v>135</v>
      </c>
      <c r="D114" s="187">
        <v>1150</v>
      </c>
    </row>
    <row r="115" spans="1:4" s="258" customFormat="1" x14ac:dyDescent="0.25">
      <c r="A115" s="284"/>
      <c r="B115" s="189" t="s">
        <v>919</v>
      </c>
      <c r="C115" s="255"/>
      <c r="D115" s="187"/>
    </row>
    <row r="116" spans="1:4" s="258" customFormat="1" x14ac:dyDescent="0.25">
      <c r="A116" s="284" t="s">
        <v>925</v>
      </c>
      <c r="B116" s="186" t="s">
        <v>920</v>
      </c>
      <c r="C116" s="255" t="s">
        <v>232</v>
      </c>
      <c r="D116" s="187">
        <v>2490</v>
      </c>
    </row>
    <row r="117" spans="1:4" s="258" customFormat="1" x14ac:dyDescent="0.25">
      <c r="A117" s="284" t="s">
        <v>926</v>
      </c>
      <c r="B117" s="186" t="s">
        <v>927</v>
      </c>
      <c r="C117" s="255" t="s">
        <v>232</v>
      </c>
      <c r="D117" s="187">
        <v>2770</v>
      </c>
    </row>
    <row r="118" spans="1:4" s="258" customFormat="1" x14ac:dyDescent="0.25">
      <c r="A118" s="284"/>
      <c r="B118" s="189" t="s">
        <v>928</v>
      </c>
      <c r="C118" s="255"/>
      <c r="D118" s="187"/>
    </row>
    <row r="119" spans="1:4" s="258" customFormat="1" x14ac:dyDescent="0.25">
      <c r="A119" s="284" t="s">
        <v>931</v>
      </c>
      <c r="B119" s="188" t="s">
        <v>929</v>
      </c>
      <c r="C119" s="255" t="s">
        <v>280</v>
      </c>
      <c r="D119" s="187">
        <v>1660</v>
      </c>
    </row>
    <row r="120" spans="1:4" s="258" customFormat="1" ht="15.75" thickBot="1" x14ac:dyDescent="0.3">
      <c r="A120" s="289" t="s">
        <v>932</v>
      </c>
      <c r="B120" s="195" t="s">
        <v>930</v>
      </c>
      <c r="C120" s="256" t="s">
        <v>280</v>
      </c>
      <c r="D120" s="191">
        <v>2490</v>
      </c>
    </row>
    <row r="121" spans="1:4" s="258" customFormat="1" ht="15.75" thickBot="1" x14ac:dyDescent="0.3">
      <c r="A121" s="640" t="s">
        <v>227</v>
      </c>
      <c r="B121" s="641"/>
      <c r="C121" s="641"/>
      <c r="D121" s="642"/>
    </row>
    <row r="122" spans="1:4" s="168" customFormat="1" x14ac:dyDescent="0.25">
      <c r="A122" s="38"/>
      <c r="B122" s="185" t="s">
        <v>228</v>
      </c>
      <c r="C122" s="255"/>
      <c r="D122" s="127"/>
    </row>
    <row r="123" spans="1:4" s="168" customFormat="1" x14ac:dyDescent="0.25">
      <c r="A123" s="38"/>
      <c r="B123" s="185" t="s">
        <v>229</v>
      </c>
      <c r="C123" s="255"/>
      <c r="D123" s="127"/>
    </row>
    <row r="124" spans="1:4" s="168" customFormat="1" x14ac:dyDescent="0.25">
      <c r="A124" s="38" t="s">
        <v>230</v>
      </c>
      <c r="B124" s="186" t="s">
        <v>231</v>
      </c>
      <c r="C124" s="255" t="s">
        <v>232</v>
      </c>
      <c r="D124" s="187">
        <v>214</v>
      </c>
    </row>
    <row r="125" spans="1:4" s="168" customFormat="1" x14ac:dyDescent="0.25">
      <c r="A125" s="38" t="s">
        <v>233</v>
      </c>
      <c r="B125" s="188" t="s">
        <v>234</v>
      </c>
      <c r="C125" s="255" t="s">
        <v>232</v>
      </c>
      <c r="D125" s="187">
        <v>254</v>
      </c>
    </row>
    <row r="126" spans="1:4" s="168" customFormat="1" x14ac:dyDescent="0.25">
      <c r="A126" s="38" t="s">
        <v>235</v>
      </c>
      <c r="B126" s="188" t="s">
        <v>236</v>
      </c>
      <c r="C126" s="255" t="s">
        <v>232</v>
      </c>
      <c r="D126" s="187">
        <v>303</v>
      </c>
    </row>
    <row r="127" spans="1:4" s="168" customFormat="1" x14ac:dyDescent="0.25">
      <c r="A127" s="38" t="s">
        <v>237</v>
      </c>
      <c r="B127" s="186" t="s">
        <v>238</v>
      </c>
      <c r="C127" s="255" t="s">
        <v>232</v>
      </c>
      <c r="D127" s="187">
        <v>470</v>
      </c>
    </row>
    <row r="128" spans="1:4" s="168" customFormat="1" x14ac:dyDescent="0.25">
      <c r="A128" s="38"/>
      <c r="B128" s="185" t="s">
        <v>239</v>
      </c>
      <c r="C128" s="255"/>
      <c r="D128" s="127"/>
    </row>
    <row r="129" spans="1:4" s="168" customFormat="1" x14ac:dyDescent="0.25">
      <c r="A129" s="38" t="s">
        <v>240</v>
      </c>
      <c r="B129" s="186" t="s">
        <v>231</v>
      </c>
      <c r="C129" s="255" t="s">
        <v>232</v>
      </c>
      <c r="D129" s="187">
        <v>288</v>
      </c>
    </row>
    <row r="130" spans="1:4" s="168" customFormat="1" x14ac:dyDescent="0.25">
      <c r="A130" s="38" t="s">
        <v>241</v>
      </c>
      <c r="B130" s="188" t="s">
        <v>234</v>
      </c>
      <c r="C130" s="255" t="s">
        <v>232</v>
      </c>
      <c r="D130" s="187">
        <v>382</v>
      </c>
    </row>
    <row r="131" spans="1:4" s="168" customFormat="1" x14ac:dyDescent="0.25">
      <c r="A131" s="38" t="s">
        <v>242</v>
      </c>
      <c r="B131" s="188" t="s">
        <v>236</v>
      </c>
      <c r="C131" s="255" t="s">
        <v>232</v>
      </c>
      <c r="D131" s="187">
        <v>397</v>
      </c>
    </row>
    <row r="132" spans="1:4" s="168" customFormat="1" x14ac:dyDescent="0.25">
      <c r="A132" s="38" t="s">
        <v>243</v>
      </c>
      <c r="B132" s="186" t="s">
        <v>238</v>
      </c>
      <c r="C132" s="255" t="s">
        <v>232</v>
      </c>
      <c r="D132" s="187">
        <v>620</v>
      </c>
    </row>
    <row r="133" spans="1:4" s="168" customFormat="1" x14ac:dyDescent="0.25">
      <c r="A133" s="38"/>
      <c r="B133" s="189" t="s">
        <v>244</v>
      </c>
      <c r="C133" s="255"/>
      <c r="D133" s="127"/>
    </row>
    <row r="134" spans="1:4" s="168" customFormat="1" x14ac:dyDescent="0.25">
      <c r="A134" s="38"/>
      <c r="B134" s="185" t="s">
        <v>229</v>
      </c>
      <c r="C134" s="255"/>
      <c r="D134" s="127"/>
    </row>
    <row r="135" spans="1:4" s="168" customFormat="1" x14ac:dyDescent="0.25">
      <c r="A135" s="38" t="s">
        <v>245</v>
      </c>
      <c r="B135" s="186" t="s">
        <v>231</v>
      </c>
      <c r="C135" s="255" t="s">
        <v>232</v>
      </c>
      <c r="D135" s="187">
        <v>224</v>
      </c>
    </row>
    <row r="136" spans="1:4" s="168" customFormat="1" x14ac:dyDescent="0.25">
      <c r="A136" s="38" t="s">
        <v>246</v>
      </c>
      <c r="B136" s="188" t="s">
        <v>234</v>
      </c>
      <c r="C136" s="255" t="s">
        <v>232</v>
      </c>
      <c r="D136" s="187">
        <v>259</v>
      </c>
    </row>
    <row r="137" spans="1:4" s="168" customFormat="1" x14ac:dyDescent="0.25">
      <c r="A137" s="38" t="s">
        <v>247</v>
      </c>
      <c r="B137" s="188" t="s">
        <v>236</v>
      </c>
      <c r="C137" s="255" t="s">
        <v>232</v>
      </c>
      <c r="D137" s="187">
        <v>303</v>
      </c>
    </row>
    <row r="138" spans="1:4" s="168" customFormat="1" x14ac:dyDescent="0.25">
      <c r="A138" s="38" t="s">
        <v>248</v>
      </c>
      <c r="B138" s="188" t="s">
        <v>249</v>
      </c>
      <c r="C138" s="255" t="s">
        <v>232</v>
      </c>
      <c r="D138" s="187">
        <v>377</v>
      </c>
    </row>
    <row r="139" spans="1:4" s="168" customFormat="1" x14ac:dyDescent="0.25">
      <c r="A139" s="38" t="s">
        <v>250</v>
      </c>
      <c r="B139" s="186" t="s">
        <v>251</v>
      </c>
      <c r="C139" s="255" t="s">
        <v>232</v>
      </c>
      <c r="D139" s="187">
        <v>588</v>
      </c>
    </row>
    <row r="140" spans="1:4" s="168" customFormat="1" x14ac:dyDescent="0.25">
      <c r="A140" s="38"/>
      <c r="B140" s="185" t="s">
        <v>239</v>
      </c>
      <c r="C140" s="255"/>
      <c r="D140" s="127"/>
    </row>
    <row r="141" spans="1:4" s="168" customFormat="1" x14ac:dyDescent="0.25">
      <c r="A141" s="38" t="s">
        <v>252</v>
      </c>
      <c r="B141" s="186" t="s">
        <v>231</v>
      </c>
      <c r="C141" s="255" t="s">
        <v>232</v>
      </c>
      <c r="D141" s="187">
        <v>273</v>
      </c>
    </row>
    <row r="142" spans="1:4" s="168" customFormat="1" x14ac:dyDescent="0.25">
      <c r="A142" s="38" t="s">
        <v>253</v>
      </c>
      <c r="B142" s="188" t="s">
        <v>234</v>
      </c>
      <c r="C142" s="255" t="s">
        <v>232</v>
      </c>
      <c r="D142" s="187">
        <v>343</v>
      </c>
    </row>
    <row r="143" spans="1:4" s="168" customFormat="1" x14ac:dyDescent="0.25">
      <c r="A143" s="38" t="s">
        <v>254</v>
      </c>
      <c r="B143" s="188" t="s">
        <v>236</v>
      </c>
      <c r="C143" s="255" t="s">
        <v>232</v>
      </c>
      <c r="D143" s="187">
        <v>422</v>
      </c>
    </row>
    <row r="144" spans="1:4" s="168" customFormat="1" x14ac:dyDescent="0.25">
      <c r="A144" s="38" t="s">
        <v>255</v>
      </c>
      <c r="B144" s="188" t="s">
        <v>249</v>
      </c>
      <c r="C144" s="255" t="s">
        <v>232</v>
      </c>
      <c r="D144" s="187">
        <v>510</v>
      </c>
    </row>
    <row r="145" spans="1:4" s="168" customFormat="1" x14ac:dyDescent="0.25">
      <c r="A145" s="38" t="s">
        <v>256</v>
      </c>
      <c r="B145" s="186" t="s">
        <v>251</v>
      </c>
      <c r="C145" s="255" t="s">
        <v>232</v>
      </c>
      <c r="D145" s="187">
        <v>800</v>
      </c>
    </row>
    <row r="146" spans="1:4" s="258" customFormat="1" x14ac:dyDescent="0.25">
      <c r="A146" s="38"/>
      <c r="B146" s="186"/>
      <c r="C146" s="255"/>
      <c r="D146" s="187"/>
    </row>
    <row r="147" spans="1:4" s="258" customFormat="1" ht="15.75" thickBot="1" x14ac:dyDescent="0.3">
      <c r="A147" s="39"/>
      <c r="B147" s="193"/>
      <c r="C147" s="256"/>
      <c r="D147" s="191"/>
    </row>
    <row r="148" spans="1:4" s="258" customFormat="1" ht="15.75" thickBot="1" x14ac:dyDescent="0.3">
      <c r="A148" s="259"/>
      <c r="B148" s="260"/>
      <c r="C148" s="260"/>
      <c r="D148" s="292" t="s">
        <v>402</v>
      </c>
    </row>
    <row r="149" spans="1:4" s="258" customFormat="1" x14ac:dyDescent="0.25">
      <c r="A149" s="182" t="s">
        <v>224</v>
      </c>
      <c r="B149" s="183" t="s">
        <v>225</v>
      </c>
      <c r="C149" s="183" t="s">
        <v>226</v>
      </c>
      <c r="D149" s="184" t="s">
        <v>125</v>
      </c>
    </row>
    <row r="150" spans="1:4" s="168" customFormat="1" x14ac:dyDescent="0.25">
      <c r="A150" s="38"/>
      <c r="B150" s="185" t="s">
        <v>257</v>
      </c>
      <c r="C150" s="255"/>
      <c r="D150" s="127"/>
    </row>
    <row r="151" spans="1:4" s="168" customFormat="1" x14ac:dyDescent="0.25">
      <c r="A151" s="38" t="s">
        <v>258</v>
      </c>
      <c r="B151" s="186" t="s">
        <v>259</v>
      </c>
      <c r="C151" s="255" t="s">
        <v>232</v>
      </c>
      <c r="D151" s="187">
        <v>154</v>
      </c>
    </row>
    <row r="152" spans="1:4" s="168" customFormat="1" ht="15.75" thickBot="1" x14ac:dyDescent="0.3">
      <c r="A152" s="38" t="s">
        <v>260</v>
      </c>
      <c r="B152" s="186" t="s">
        <v>261</v>
      </c>
      <c r="C152" s="255" t="s">
        <v>232</v>
      </c>
      <c r="D152" s="187">
        <v>276</v>
      </c>
    </row>
    <row r="153" spans="1:4" s="168" customFormat="1" ht="15.75" thickBot="1" x14ac:dyDescent="0.3">
      <c r="A153" s="637" t="s">
        <v>933</v>
      </c>
      <c r="B153" s="638"/>
      <c r="C153" s="638"/>
      <c r="D153" s="639"/>
    </row>
    <row r="154" spans="1:4" s="258" customFormat="1" x14ac:dyDescent="0.25">
      <c r="A154" s="38"/>
      <c r="B154" s="189" t="s">
        <v>934</v>
      </c>
      <c r="C154" s="255"/>
      <c r="D154" s="187"/>
    </row>
    <row r="155" spans="1:4" s="258" customFormat="1" x14ac:dyDescent="0.25">
      <c r="A155" s="38"/>
      <c r="B155" s="189" t="s">
        <v>935</v>
      </c>
      <c r="C155" s="255"/>
      <c r="D155" s="187"/>
    </row>
    <row r="156" spans="1:4" s="258" customFormat="1" x14ac:dyDescent="0.25">
      <c r="A156" s="38" t="s">
        <v>940</v>
      </c>
      <c r="B156" s="186" t="s">
        <v>936</v>
      </c>
      <c r="C156" s="255" t="s">
        <v>232</v>
      </c>
      <c r="D156" s="187">
        <v>1130</v>
      </c>
    </row>
    <row r="157" spans="1:4" s="258" customFormat="1" x14ac:dyDescent="0.25">
      <c r="A157" s="38" t="s">
        <v>941</v>
      </c>
      <c r="B157" s="186" t="s">
        <v>937</v>
      </c>
      <c r="C157" s="255" t="s">
        <v>232</v>
      </c>
      <c r="D157" s="187">
        <v>1240</v>
      </c>
    </row>
    <row r="158" spans="1:4" s="258" customFormat="1" x14ac:dyDescent="0.25">
      <c r="A158" s="38" t="s">
        <v>942</v>
      </c>
      <c r="B158" s="186" t="s">
        <v>938</v>
      </c>
      <c r="C158" s="255" t="s">
        <v>232</v>
      </c>
      <c r="D158" s="187">
        <v>1310</v>
      </c>
    </row>
    <row r="159" spans="1:4" s="258" customFormat="1" x14ac:dyDescent="0.25">
      <c r="A159" s="38"/>
      <c r="B159" s="189" t="s">
        <v>939</v>
      </c>
      <c r="C159" s="255"/>
      <c r="D159" s="187"/>
    </row>
    <row r="160" spans="1:4" s="258" customFormat="1" x14ac:dyDescent="0.25">
      <c r="A160" s="38" t="s">
        <v>943</v>
      </c>
      <c r="B160" s="186" t="s">
        <v>936</v>
      </c>
      <c r="C160" s="255" t="s">
        <v>232</v>
      </c>
      <c r="D160" s="187">
        <v>1300</v>
      </c>
    </row>
    <row r="161" spans="1:4" s="258" customFormat="1" x14ac:dyDescent="0.25">
      <c r="A161" s="38" t="s">
        <v>944</v>
      </c>
      <c r="B161" s="186" t="s">
        <v>937</v>
      </c>
      <c r="C161" s="255" t="s">
        <v>232</v>
      </c>
      <c r="D161" s="187">
        <v>1420</v>
      </c>
    </row>
    <row r="162" spans="1:4" s="258" customFormat="1" ht="15.75" thickBot="1" x14ac:dyDescent="0.3">
      <c r="A162" s="39" t="s">
        <v>945</v>
      </c>
      <c r="B162" s="193" t="s">
        <v>938</v>
      </c>
      <c r="C162" s="256" t="s">
        <v>232</v>
      </c>
      <c r="D162" s="191">
        <v>1500</v>
      </c>
    </row>
    <row r="163" spans="1:4" s="258" customFormat="1" ht="15.75" thickBot="1" x14ac:dyDescent="0.3">
      <c r="A163" s="637" t="s">
        <v>946</v>
      </c>
      <c r="B163" s="638"/>
      <c r="C163" s="638"/>
      <c r="D163" s="639"/>
    </row>
    <row r="164" spans="1:4" s="258" customFormat="1" x14ac:dyDescent="0.25">
      <c r="A164" s="38"/>
      <c r="B164" s="189" t="s">
        <v>947</v>
      </c>
      <c r="C164" s="255"/>
      <c r="D164" s="187"/>
    </row>
    <row r="165" spans="1:4" s="258" customFormat="1" x14ac:dyDescent="0.25">
      <c r="A165" s="38" t="s">
        <v>955</v>
      </c>
      <c r="B165" s="186" t="s">
        <v>948</v>
      </c>
      <c r="C165" s="255" t="s">
        <v>280</v>
      </c>
      <c r="D165" s="187">
        <v>6430</v>
      </c>
    </row>
    <row r="166" spans="1:4" s="258" customFormat="1" x14ac:dyDescent="0.25">
      <c r="A166" s="38" t="s">
        <v>957</v>
      </c>
      <c r="B166" s="186" t="s">
        <v>949</v>
      </c>
      <c r="C166" s="255" t="s">
        <v>280</v>
      </c>
      <c r="D166" s="187">
        <v>6680</v>
      </c>
    </row>
    <row r="167" spans="1:4" s="258" customFormat="1" x14ac:dyDescent="0.25">
      <c r="A167" s="38" t="s">
        <v>958</v>
      </c>
      <c r="B167" s="186" t="s">
        <v>950</v>
      </c>
      <c r="C167" s="255" t="s">
        <v>280</v>
      </c>
      <c r="D167" s="187">
        <v>6980</v>
      </c>
    </row>
    <row r="168" spans="1:4" s="258" customFormat="1" x14ac:dyDescent="0.25">
      <c r="A168" s="38" t="s">
        <v>959</v>
      </c>
      <c r="B168" s="186" t="s">
        <v>953</v>
      </c>
      <c r="C168" s="255" t="s">
        <v>280</v>
      </c>
      <c r="D168" s="187">
        <v>7340</v>
      </c>
    </row>
    <row r="169" spans="1:4" s="258" customFormat="1" x14ac:dyDescent="0.25">
      <c r="A169" s="38" t="s">
        <v>960</v>
      </c>
      <c r="B169" s="186" t="s">
        <v>952</v>
      </c>
      <c r="C169" s="255" t="s">
        <v>280</v>
      </c>
      <c r="D169" s="187">
        <v>7640</v>
      </c>
    </row>
    <row r="170" spans="1:4" s="258" customFormat="1" x14ac:dyDescent="0.25">
      <c r="A170" s="38" t="s">
        <v>961</v>
      </c>
      <c r="B170" s="186" t="s">
        <v>951</v>
      </c>
      <c r="C170" s="255" t="s">
        <v>280</v>
      </c>
      <c r="D170" s="187">
        <v>7860</v>
      </c>
    </row>
    <row r="171" spans="1:4" s="258" customFormat="1" ht="15.75" thickBot="1" x14ac:dyDescent="0.3">
      <c r="A171" s="38" t="s">
        <v>956</v>
      </c>
      <c r="B171" s="186" t="s">
        <v>954</v>
      </c>
      <c r="C171" s="255" t="s">
        <v>280</v>
      </c>
      <c r="D171" s="187">
        <v>6780</v>
      </c>
    </row>
    <row r="172" spans="1:4" s="258" customFormat="1" ht="15.75" thickBot="1" x14ac:dyDescent="0.3">
      <c r="A172" s="637" t="s">
        <v>962</v>
      </c>
      <c r="B172" s="638"/>
      <c r="C172" s="638"/>
      <c r="D172" s="639"/>
    </row>
    <row r="173" spans="1:4" s="258" customFormat="1" x14ac:dyDescent="0.25">
      <c r="A173" s="38"/>
      <c r="B173" s="189" t="s">
        <v>963</v>
      </c>
      <c r="C173" s="255"/>
      <c r="D173" s="187"/>
    </row>
    <row r="174" spans="1:4" s="258" customFormat="1" x14ac:dyDescent="0.25">
      <c r="A174" s="38" t="s">
        <v>974</v>
      </c>
      <c r="B174" s="186" t="s">
        <v>964</v>
      </c>
      <c r="C174" s="255" t="s">
        <v>232</v>
      </c>
      <c r="D174" s="187">
        <v>80.599999999999994</v>
      </c>
    </row>
    <row r="175" spans="1:4" s="258" customFormat="1" x14ac:dyDescent="0.25">
      <c r="A175" s="38" t="s">
        <v>975</v>
      </c>
      <c r="B175" s="186" t="s">
        <v>965</v>
      </c>
      <c r="C175" s="255" t="s">
        <v>232</v>
      </c>
      <c r="D175" s="187">
        <v>88.2</v>
      </c>
    </row>
    <row r="176" spans="1:4" s="258" customFormat="1" x14ac:dyDescent="0.25">
      <c r="A176" s="38" t="s">
        <v>976</v>
      </c>
      <c r="B176" s="186" t="s">
        <v>966</v>
      </c>
      <c r="C176" s="255" t="s">
        <v>232</v>
      </c>
      <c r="D176" s="187">
        <v>93</v>
      </c>
    </row>
    <row r="177" spans="1:4" s="258" customFormat="1" x14ac:dyDescent="0.25">
      <c r="A177" s="38" t="s">
        <v>977</v>
      </c>
      <c r="B177" s="186" t="s">
        <v>967</v>
      </c>
      <c r="C177" s="255" t="s">
        <v>232</v>
      </c>
      <c r="D177" s="187">
        <v>96.3</v>
      </c>
    </row>
    <row r="178" spans="1:4" s="258" customFormat="1" x14ac:dyDescent="0.25">
      <c r="A178" s="38" t="s">
        <v>978</v>
      </c>
      <c r="B178" s="186" t="s">
        <v>968</v>
      </c>
      <c r="C178" s="255" t="s">
        <v>232</v>
      </c>
      <c r="D178" s="187">
        <v>101</v>
      </c>
    </row>
    <row r="179" spans="1:4" s="258" customFormat="1" x14ac:dyDescent="0.25">
      <c r="A179" s="38" t="s">
        <v>979</v>
      </c>
      <c r="B179" s="186" t="s">
        <v>969</v>
      </c>
      <c r="C179" s="255" t="s">
        <v>232</v>
      </c>
      <c r="D179" s="187">
        <v>112</v>
      </c>
    </row>
    <row r="180" spans="1:4" s="258" customFormat="1" x14ac:dyDescent="0.25">
      <c r="A180" s="38" t="s">
        <v>980</v>
      </c>
      <c r="B180" s="186" t="s">
        <v>970</v>
      </c>
      <c r="C180" s="255" t="s">
        <v>232</v>
      </c>
      <c r="D180" s="187">
        <v>121</v>
      </c>
    </row>
    <row r="181" spans="1:4" s="258" customFormat="1" x14ac:dyDescent="0.25">
      <c r="A181" s="38" t="s">
        <v>981</v>
      </c>
      <c r="B181" s="186" t="s">
        <v>971</v>
      </c>
      <c r="C181" s="255" t="s">
        <v>232</v>
      </c>
      <c r="D181" s="187">
        <v>132</v>
      </c>
    </row>
    <row r="182" spans="1:4" s="258" customFormat="1" x14ac:dyDescent="0.25">
      <c r="A182" s="38" t="s">
        <v>982</v>
      </c>
      <c r="B182" s="186" t="s">
        <v>972</v>
      </c>
      <c r="C182" s="255" t="s">
        <v>232</v>
      </c>
      <c r="D182" s="187">
        <v>145</v>
      </c>
    </row>
    <row r="183" spans="1:4" s="258" customFormat="1" ht="15.75" thickBot="1" x14ac:dyDescent="0.3">
      <c r="A183" s="39" t="s">
        <v>983</v>
      </c>
      <c r="B183" s="193" t="s">
        <v>973</v>
      </c>
      <c r="C183" s="256" t="s">
        <v>232</v>
      </c>
      <c r="D183" s="191">
        <v>160</v>
      </c>
    </row>
    <row r="184" spans="1:4" s="168" customFormat="1" ht="15.75" thickBot="1" x14ac:dyDescent="0.3">
      <c r="A184" s="640" t="s">
        <v>262</v>
      </c>
      <c r="B184" s="641"/>
      <c r="C184" s="641"/>
      <c r="D184" s="642"/>
    </row>
    <row r="185" spans="1:4" s="168" customFormat="1" x14ac:dyDescent="0.25">
      <c r="A185" s="38"/>
      <c r="B185" s="189" t="s">
        <v>263</v>
      </c>
      <c r="C185" s="255"/>
      <c r="D185" s="127"/>
    </row>
    <row r="186" spans="1:4" s="168" customFormat="1" x14ac:dyDescent="0.25">
      <c r="A186" s="38" t="s">
        <v>264</v>
      </c>
      <c r="B186" s="186" t="s">
        <v>265</v>
      </c>
      <c r="C186" s="255" t="s">
        <v>232</v>
      </c>
      <c r="D186" s="187">
        <v>191</v>
      </c>
    </row>
    <row r="187" spans="1:4" s="168" customFormat="1" x14ac:dyDescent="0.25">
      <c r="A187" s="38" t="s">
        <v>266</v>
      </c>
      <c r="B187" s="186" t="s">
        <v>267</v>
      </c>
      <c r="C187" s="255" t="s">
        <v>232</v>
      </c>
      <c r="D187" s="187">
        <v>221</v>
      </c>
    </row>
    <row r="188" spans="1:4" s="168" customFormat="1" x14ac:dyDescent="0.25">
      <c r="A188" s="38" t="s">
        <v>268</v>
      </c>
      <c r="B188" s="186" t="s">
        <v>269</v>
      </c>
      <c r="C188" s="255" t="s">
        <v>232</v>
      </c>
      <c r="D188" s="187">
        <v>240</v>
      </c>
    </row>
    <row r="189" spans="1:4" s="168" customFormat="1" x14ac:dyDescent="0.25">
      <c r="A189" s="38" t="s">
        <v>270</v>
      </c>
      <c r="B189" s="186" t="s">
        <v>271</v>
      </c>
      <c r="C189" s="255" t="s">
        <v>232</v>
      </c>
      <c r="D189" s="187">
        <v>261</v>
      </c>
    </row>
    <row r="190" spans="1:4" s="168" customFormat="1" x14ac:dyDescent="0.25">
      <c r="A190" s="38"/>
      <c r="B190" s="189" t="s">
        <v>272</v>
      </c>
      <c r="C190" s="255"/>
      <c r="D190" s="127"/>
    </row>
    <row r="191" spans="1:4" s="168" customFormat="1" x14ac:dyDescent="0.25">
      <c r="A191" s="38" t="s">
        <v>273</v>
      </c>
      <c r="B191" s="186" t="s">
        <v>265</v>
      </c>
      <c r="C191" s="255" t="s">
        <v>232</v>
      </c>
      <c r="D191" s="187">
        <v>219</v>
      </c>
    </row>
    <row r="192" spans="1:4" s="168" customFormat="1" x14ac:dyDescent="0.25">
      <c r="A192" s="38" t="s">
        <v>274</v>
      </c>
      <c r="B192" s="186" t="s">
        <v>267</v>
      </c>
      <c r="C192" s="255" t="s">
        <v>232</v>
      </c>
      <c r="D192" s="187">
        <v>252</v>
      </c>
    </row>
    <row r="193" spans="1:11" s="168" customFormat="1" x14ac:dyDescent="0.25">
      <c r="A193" s="38" t="s">
        <v>275</v>
      </c>
      <c r="B193" s="186" t="s">
        <v>269</v>
      </c>
      <c r="C193" s="255" t="s">
        <v>232</v>
      </c>
      <c r="D193" s="187">
        <v>278</v>
      </c>
    </row>
    <row r="194" spans="1:11" s="168" customFormat="1" x14ac:dyDescent="0.25">
      <c r="A194" s="38" t="s">
        <v>276</v>
      </c>
      <c r="B194" s="186" t="s">
        <v>271</v>
      </c>
      <c r="C194" s="255" t="s">
        <v>232</v>
      </c>
      <c r="D194" s="187">
        <v>307</v>
      </c>
      <c r="K194" s="258"/>
    </row>
    <row r="195" spans="1:11" s="258" customFormat="1" x14ac:dyDescent="0.25">
      <c r="A195" s="38"/>
      <c r="B195" s="186"/>
      <c r="C195" s="255"/>
      <c r="D195" s="187"/>
    </row>
    <row r="196" spans="1:11" s="258" customFormat="1" ht="15.75" thickBot="1" x14ac:dyDescent="0.3">
      <c r="A196" s="39"/>
      <c r="B196" s="193"/>
      <c r="C196" s="256"/>
      <c r="D196" s="191"/>
    </row>
    <row r="197" spans="1:11" s="258" customFormat="1" ht="15.75" thickBot="1" x14ac:dyDescent="0.3">
      <c r="A197" s="259"/>
      <c r="B197" s="260"/>
      <c r="C197" s="260"/>
      <c r="D197" s="292" t="s">
        <v>468</v>
      </c>
    </row>
    <row r="198" spans="1:11" s="258" customFormat="1" ht="15.75" thickBot="1" x14ac:dyDescent="0.3">
      <c r="A198" s="182" t="s">
        <v>224</v>
      </c>
      <c r="B198" s="183" t="s">
        <v>225</v>
      </c>
      <c r="C198" s="183" t="s">
        <v>226</v>
      </c>
      <c r="D198" s="184" t="s">
        <v>125</v>
      </c>
    </row>
    <row r="199" spans="1:11" s="258" customFormat="1" ht="15.75" thickBot="1" x14ac:dyDescent="0.3">
      <c r="A199" s="637" t="s">
        <v>277</v>
      </c>
      <c r="B199" s="638"/>
      <c r="C199" s="638"/>
      <c r="D199" s="639"/>
    </row>
    <row r="200" spans="1:11" s="258" customFormat="1" x14ac:dyDescent="0.25">
      <c r="A200" s="259"/>
      <c r="B200" s="286" t="s">
        <v>278</v>
      </c>
      <c r="C200" s="254"/>
      <c r="D200" s="293"/>
    </row>
    <row r="201" spans="1:11" s="258" customFormat="1" x14ac:dyDescent="0.25">
      <c r="A201" s="38" t="s">
        <v>279</v>
      </c>
      <c r="B201" s="186" t="s">
        <v>259</v>
      </c>
      <c r="C201" s="255" t="s">
        <v>280</v>
      </c>
      <c r="D201" s="187">
        <v>115</v>
      </c>
    </row>
    <row r="202" spans="1:11" s="258" customFormat="1" ht="15.75" thickBot="1" x14ac:dyDescent="0.3">
      <c r="A202" s="39" t="s">
        <v>281</v>
      </c>
      <c r="B202" s="193" t="s">
        <v>261</v>
      </c>
      <c r="C202" s="256" t="s">
        <v>280</v>
      </c>
      <c r="D202" s="191">
        <v>125</v>
      </c>
    </row>
    <row r="203" spans="1:11" s="258" customFormat="1" ht="15.75" thickBot="1" x14ac:dyDescent="0.3">
      <c r="A203" s="637" t="s">
        <v>984</v>
      </c>
      <c r="B203" s="638"/>
      <c r="C203" s="638"/>
      <c r="D203" s="639"/>
    </row>
    <row r="204" spans="1:11" s="258" customFormat="1" x14ac:dyDescent="0.25">
      <c r="A204" s="38"/>
      <c r="B204" s="189" t="s">
        <v>985</v>
      </c>
      <c r="C204" s="255"/>
      <c r="D204" s="187"/>
    </row>
    <row r="205" spans="1:11" s="258" customFormat="1" x14ac:dyDescent="0.25">
      <c r="A205" s="38"/>
      <c r="B205" s="189" t="s">
        <v>986</v>
      </c>
      <c r="C205" s="255"/>
      <c r="D205" s="187"/>
    </row>
    <row r="206" spans="1:11" s="258" customFormat="1" x14ac:dyDescent="0.25">
      <c r="A206" s="38" t="s">
        <v>990</v>
      </c>
      <c r="B206" s="186" t="s">
        <v>987</v>
      </c>
      <c r="C206" s="255" t="s">
        <v>232</v>
      </c>
      <c r="D206" s="187">
        <v>2560</v>
      </c>
    </row>
    <row r="207" spans="1:11" s="258" customFormat="1" x14ac:dyDescent="0.25">
      <c r="A207" s="38" t="s">
        <v>991</v>
      </c>
      <c r="B207" s="186" t="s">
        <v>565</v>
      </c>
      <c r="C207" s="255" t="s">
        <v>232</v>
      </c>
      <c r="D207" s="187">
        <v>3040</v>
      </c>
    </row>
    <row r="208" spans="1:11" s="258" customFormat="1" x14ac:dyDescent="0.25">
      <c r="A208" s="38" t="s">
        <v>992</v>
      </c>
      <c r="B208" s="186" t="s">
        <v>988</v>
      </c>
      <c r="C208" s="255" t="s">
        <v>232</v>
      </c>
      <c r="D208" s="187">
        <v>2630</v>
      </c>
    </row>
    <row r="209" spans="1:4" s="258" customFormat="1" x14ac:dyDescent="0.25">
      <c r="A209" s="38"/>
      <c r="B209" s="189" t="s">
        <v>989</v>
      </c>
      <c r="C209" s="255"/>
      <c r="D209" s="187"/>
    </row>
    <row r="210" spans="1:4" s="258" customFormat="1" x14ac:dyDescent="0.25">
      <c r="A210" s="38" t="s">
        <v>993</v>
      </c>
      <c r="B210" s="186" t="s">
        <v>987</v>
      </c>
      <c r="C210" s="255" t="s">
        <v>232</v>
      </c>
      <c r="D210" s="187">
        <v>2970</v>
      </c>
    </row>
    <row r="211" spans="1:4" s="258" customFormat="1" x14ac:dyDescent="0.25">
      <c r="A211" s="38" t="s">
        <v>994</v>
      </c>
      <c r="B211" s="186" t="s">
        <v>565</v>
      </c>
      <c r="C211" s="255" t="s">
        <v>232</v>
      </c>
      <c r="D211" s="187">
        <v>3670</v>
      </c>
    </row>
    <row r="212" spans="1:4" s="258" customFormat="1" ht="15.75" thickBot="1" x14ac:dyDescent="0.3">
      <c r="A212" s="39" t="s">
        <v>995</v>
      </c>
      <c r="B212" s="193" t="s">
        <v>988</v>
      </c>
      <c r="C212" s="256" t="s">
        <v>232</v>
      </c>
      <c r="D212" s="191">
        <v>3400</v>
      </c>
    </row>
    <row r="213" spans="1:4" s="168" customFormat="1" ht="15.75" thickBot="1" x14ac:dyDescent="0.3">
      <c r="A213" s="637" t="s">
        <v>283</v>
      </c>
      <c r="B213" s="638"/>
      <c r="C213" s="638"/>
      <c r="D213" s="639"/>
    </row>
    <row r="214" spans="1:4" s="168" customFormat="1" x14ac:dyDescent="0.25">
      <c r="A214" s="38"/>
      <c r="B214" s="185" t="s">
        <v>228</v>
      </c>
      <c r="C214" s="255"/>
      <c r="D214" s="127"/>
    </row>
    <row r="215" spans="1:4" s="168" customFormat="1" x14ac:dyDescent="0.25">
      <c r="A215" s="38"/>
      <c r="B215" s="185" t="s">
        <v>229</v>
      </c>
      <c r="C215" s="255"/>
      <c r="D215" s="127"/>
    </row>
    <row r="216" spans="1:4" s="168" customFormat="1" x14ac:dyDescent="0.25">
      <c r="A216" s="38" t="s">
        <v>284</v>
      </c>
      <c r="B216" s="186" t="s">
        <v>285</v>
      </c>
      <c r="C216" s="255" t="s">
        <v>232</v>
      </c>
      <c r="D216" s="187">
        <v>244</v>
      </c>
    </row>
    <row r="217" spans="1:4" s="168" customFormat="1" x14ac:dyDescent="0.25">
      <c r="A217" s="38" t="s">
        <v>286</v>
      </c>
      <c r="B217" s="188" t="s">
        <v>287</v>
      </c>
      <c r="C217" s="255" t="s">
        <v>232</v>
      </c>
      <c r="D217" s="187">
        <v>303</v>
      </c>
    </row>
    <row r="218" spans="1:4" s="168" customFormat="1" x14ac:dyDescent="0.25">
      <c r="A218" s="38" t="s">
        <v>288</v>
      </c>
      <c r="B218" s="186" t="s">
        <v>289</v>
      </c>
      <c r="C218" s="255" t="s">
        <v>232</v>
      </c>
      <c r="D218" s="187">
        <v>364</v>
      </c>
    </row>
    <row r="219" spans="1:4" s="168" customFormat="1" x14ac:dyDescent="0.25">
      <c r="A219" s="38"/>
      <c r="B219" s="185" t="s">
        <v>290</v>
      </c>
      <c r="C219" s="255"/>
      <c r="D219" s="127"/>
    </row>
    <row r="220" spans="1:4" s="168" customFormat="1" x14ac:dyDescent="0.25">
      <c r="A220" s="38" t="s">
        <v>291</v>
      </c>
      <c r="B220" s="186" t="s">
        <v>292</v>
      </c>
      <c r="C220" s="255" t="s">
        <v>280</v>
      </c>
      <c r="D220" s="187">
        <v>292</v>
      </c>
    </row>
    <row r="221" spans="1:4" s="168" customFormat="1" x14ac:dyDescent="0.25">
      <c r="A221" s="38"/>
      <c r="B221" s="185" t="s">
        <v>239</v>
      </c>
      <c r="C221" s="255"/>
      <c r="D221" s="127"/>
    </row>
    <row r="222" spans="1:4" s="168" customFormat="1" x14ac:dyDescent="0.25">
      <c r="A222" s="38" t="s">
        <v>293</v>
      </c>
      <c r="B222" s="186" t="s">
        <v>285</v>
      </c>
      <c r="C222" s="255" t="s">
        <v>232</v>
      </c>
      <c r="D222" s="187">
        <v>372</v>
      </c>
    </row>
    <row r="223" spans="1:4" s="168" customFormat="1" x14ac:dyDescent="0.25">
      <c r="A223" s="38" t="s">
        <v>294</v>
      </c>
      <c r="B223" s="188" t="s">
        <v>287</v>
      </c>
      <c r="C223" s="255" t="s">
        <v>232</v>
      </c>
      <c r="D223" s="187">
        <v>416</v>
      </c>
    </row>
    <row r="224" spans="1:4" s="168" customFormat="1" x14ac:dyDescent="0.25">
      <c r="A224" s="38" t="s">
        <v>295</v>
      </c>
      <c r="B224" s="186" t="s">
        <v>289</v>
      </c>
      <c r="C224" s="255" t="s">
        <v>232</v>
      </c>
      <c r="D224" s="187">
        <v>491</v>
      </c>
    </row>
    <row r="225" spans="1:4" s="168" customFormat="1" x14ac:dyDescent="0.25">
      <c r="A225" s="38"/>
      <c r="B225" s="189" t="s">
        <v>244</v>
      </c>
      <c r="C225" s="255"/>
      <c r="D225" s="127"/>
    </row>
    <row r="226" spans="1:4" s="168" customFormat="1" x14ac:dyDescent="0.25">
      <c r="A226" s="38"/>
      <c r="B226" s="185" t="s">
        <v>229</v>
      </c>
      <c r="C226" s="255"/>
      <c r="D226" s="127"/>
    </row>
    <row r="227" spans="1:4" s="168" customFormat="1" x14ac:dyDescent="0.25">
      <c r="A227" s="38" t="s">
        <v>296</v>
      </c>
      <c r="B227" s="186" t="s">
        <v>231</v>
      </c>
      <c r="C227" s="255" t="s">
        <v>232</v>
      </c>
      <c r="D227" s="187">
        <v>255</v>
      </c>
    </row>
    <row r="228" spans="1:4" s="168" customFormat="1" x14ac:dyDescent="0.25">
      <c r="A228" s="38" t="s">
        <v>297</v>
      </c>
      <c r="B228" s="188" t="s">
        <v>298</v>
      </c>
      <c r="C228" s="255" t="s">
        <v>232</v>
      </c>
      <c r="D228" s="187">
        <v>339</v>
      </c>
    </row>
    <row r="229" spans="1:4" s="168" customFormat="1" x14ac:dyDescent="0.25">
      <c r="A229" s="38" t="s">
        <v>299</v>
      </c>
      <c r="B229" s="186" t="s">
        <v>300</v>
      </c>
      <c r="C229" s="255" t="s">
        <v>232</v>
      </c>
      <c r="D229" s="187">
        <v>441</v>
      </c>
    </row>
    <row r="230" spans="1:4" s="168" customFormat="1" x14ac:dyDescent="0.25">
      <c r="A230" s="38"/>
      <c r="B230" s="185" t="s">
        <v>290</v>
      </c>
      <c r="C230" s="255"/>
      <c r="D230" s="127"/>
    </row>
    <row r="231" spans="1:4" s="168" customFormat="1" x14ac:dyDescent="0.25">
      <c r="A231" s="38" t="s">
        <v>301</v>
      </c>
      <c r="B231" s="186" t="s">
        <v>292</v>
      </c>
      <c r="C231" s="255" t="s">
        <v>280</v>
      </c>
      <c r="D231" s="187">
        <v>379</v>
      </c>
    </row>
    <row r="232" spans="1:4" s="168" customFormat="1" x14ac:dyDescent="0.25">
      <c r="A232" s="38"/>
      <c r="B232" s="185" t="s">
        <v>239</v>
      </c>
      <c r="C232" s="255"/>
      <c r="D232" s="127"/>
    </row>
    <row r="233" spans="1:4" s="168" customFormat="1" x14ac:dyDescent="0.25">
      <c r="A233" s="38" t="s">
        <v>302</v>
      </c>
      <c r="B233" s="186" t="s">
        <v>231</v>
      </c>
      <c r="C233" s="255" t="s">
        <v>232</v>
      </c>
      <c r="D233" s="187">
        <v>380</v>
      </c>
    </row>
    <row r="234" spans="1:4" s="168" customFormat="1" x14ac:dyDescent="0.25">
      <c r="A234" s="38" t="s">
        <v>303</v>
      </c>
      <c r="B234" s="188" t="s">
        <v>298</v>
      </c>
      <c r="C234" s="255" t="s">
        <v>232</v>
      </c>
      <c r="D234" s="187">
        <v>468</v>
      </c>
    </row>
    <row r="235" spans="1:4" s="168" customFormat="1" x14ac:dyDescent="0.25">
      <c r="A235" s="38" t="s">
        <v>304</v>
      </c>
      <c r="B235" s="186" t="s">
        <v>300</v>
      </c>
      <c r="C235" s="255" t="s">
        <v>232</v>
      </c>
      <c r="D235" s="187">
        <v>595</v>
      </c>
    </row>
    <row r="236" spans="1:4" s="168" customFormat="1" x14ac:dyDescent="0.25">
      <c r="A236" s="38"/>
      <c r="B236" s="189" t="s">
        <v>305</v>
      </c>
      <c r="C236" s="257"/>
      <c r="D236" s="127"/>
    </row>
    <row r="237" spans="1:4" s="168" customFormat="1" ht="15.75" thickBot="1" x14ac:dyDescent="0.3">
      <c r="A237" s="38" t="s">
        <v>306</v>
      </c>
      <c r="B237" s="186" t="s">
        <v>307</v>
      </c>
      <c r="C237" s="255" t="s">
        <v>280</v>
      </c>
      <c r="D237" s="187">
        <v>281</v>
      </c>
    </row>
    <row r="238" spans="1:4" s="258" customFormat="1" ht="15.75" thickBot="1" x14ac:dyDescent="0.3">
      <c r="A238" s="637" t="s">
        <v>996</v>
      </c>
      <c r="B238" s="638"/>
      <c r="C238" s="638"/>
      <c r="D238" s="639"/>
    </row>
    <row r="239" spans="1:4" s="258" customFormat="1" x14ac:dyDescent="0.25">
      <c r="A239" s="38"/>
      <c r="B239" s="189" t="s">
        <v>997</v>
      </c>
      <c r="C239" s="255"/>
      <c r="D239" s="187"/>
    </row>
    <row r="240" spans="1:4" s="258" customFormat="1" x14ac:dyDescent="0.25">
      <c r="A240" s="38" t="s">
        <v>1000</v>
      </c>
      <c r="B240" s="186" t="s">
        <v>998</v>
      </c>
      <c r="C240" s="255" t="s">
        <v>135</v>
      </c>
      <c r="D240" s="187">
        <v>289</v>
      </c>
    </row>
    <row r="241" spans="1:4" s="258" customFormat="1" ht="15.75" thickBot="1" x14ac:dyDescent="0.3">
      <c r="A241" s="38" t="s">
        <v>1001</v>
      </c>
      <c r="B241" s="186" t="s">
        <v>999</v>
      </c>
      <c r="C241" s="255" t="s">
        <v>135</v>
      </c>
      <c r="D241" s="187">
        <v>335</v>
      </c>
    </row>
    <row r="242" spans="1:4" s="168" customFormat="1" ht="15.75" thickBot="1" x14ac:dyDescent="0.3">
      <c r="A242" s="637" t="s">
        <v>308</v>
      </c>
      <c r="B242" s="638"/>
      <c r="C242" s="638"/>
      <c r="D242" s="639"/>
    </row>
    <row r="243" spans="1:4" s="168" customFormat="1" x14ac:dyDescent="0.25">
      <c r="A243" s="38" t="s">
        <v>309</v>
      </c>
      <c r="B243" s="186" t="s">
        <v>259</v>
      </c>
      <c r="C243" s="255" t="s">
        <v>135</v>
      </c>
      <c r="D243" s="187">
        <v>171</v>
      </c>
    </row>
    <row r="244" spans="1:4" s="168" customFormat="1" x14ac:dyDescent="0.25">
      <c r="A244" s="38" t="s">
        <v>310</v>
      </c>
      <c r="B244" s="186" t="s">
        <v>261</v>
      </c>
      <c r="C244" s="255" t="s">
        <v>135</v>
      </c>
      <c r="D244" s="187">
        <v>223</v>
      </c>
    </row>
    <row r="245" spans="1:4" s="258" customFormat="1" ht="15.75" thickBot="1" x14ac:dyDescent="0.3">
      <c r="A245" s="39"/>
      <c r="B245" s="193"/>
      <c r="C245" s="256"/>
      <c r="D245" s="191"/>
    </row>
    <row r="246" spans="1:4" s="258" customFormat="1" ht="15.75" thickBot="1" x14ac:dyDescent="0.3">
      <c r="A246" s="259"/>
      <c r="B246" s="260"/>
      <c r="C246" s="260"/>
      <c r="D246" s="292" t="s">
        <v>515</v>
      </c>
    </row>
    <row r="247" spans="1:4" s="258" customFormat="1" ht="15.75" thickBot="1" x14ac:dyDescent="0.3">
      <c r="A247" s="182" t="s">
        <v>224</v>
      </c>
      <c r="B247" s="183" t="s">
        <v>225</v>
      </c>
      <c r="C247" s="183" t="s">
        <v>226</v>
      </c>
      <c r="D247" s="184" t="s">
        <v>125</v>
      </c>
    </row>
    <row r="248" spans="1:4" s="168" customFormat="1" ht="15.75" thickBot="1" x14ac:dyDescent="0.3">
      <c r="A248" s="637" t="s">
        <v>311</v>
      </c>
      <c r="B248" s="638"/>
      <c r="C248" s="638"/>
      <c r="D248" s="639"/>
    </row>
    <row r="249" spans="1:4" s="168" customFormat="1" x14ac:dyDescent="0.25">
      <c r="A249" s="38"/>
      <c r="B249" s="185" t="s">
        <v>312</v>
      </c>
      <c r="C249" s="257"/>
      <c r="D249" s="127"/>
    </row>
    <row r="250" spans="1:4" s="168" customFormat="1" x14ac:dyDescent="0.25">
      <c r="A250" s="38" t="s">
        <v>313</v>
      </c>
      <c r="B250" s="186" t="s">
        <v>314</v>
      </c>
      <c r="C250" s="255" t="s">
        <v>135</v>
      </c>
      <c r="D250" s="187">
        <v>228</v>
      </c>
    </row>
    <row r="251" spans="1:4" s="168" customFormat="1" x14ac:dyDescent="0.25">
      <c r="A251" s="38" t="s">
        <v>705</v>
      </c>
      <c r="B251" s="186" t="s">
        <v>259</v>
      </c>
      <c r="C251" s="255" t="s">
        <v>135</v>
      </c>
      <c r="D251" s="187">
        <v>244</v>
      </c>
    </row>
    <row r="252" spans="1:4" s="168" customFormat="1" x14ac:dyDescent="0.25">
      <c r="A252" s="38" t="s">
        <v>315</v>
      </c>
      <c r="B252" s="186" t="s">
        <v>316</v>
      </c>
      <c r="C252" s="255" t="s">
        <v>135</v>
      </c>
      <c r="D252" s="187">
        <v>309</v>
      </c>
    </row>
    <row r="253" spans="1:4" s="168" customFormat="1" x14ac:dyDescent="0.25">
      <c r="A253" s="38" t="s">
        <v>317</v>
      </c>
      <c r="B253" s="186" t="s">
        <v>318</v>
      </c>
      <c r="C253" s="255" t="s">
        <v>135</v>
      </c>
      <c r="D253" s="187">
        <v>342</v>
      </c>
    </row>
    <row r="254" spans="1:4" s="168" customFormat="1" x14ac:dyDescent="0.25">
      <c r="A254" s="38"/>
      <c r="B254" s="185" t="s">
        <v>290</v>
      </c>
      <c r="C254" s="257"/>
      <c r="D254" s="127"/>
    </row>
    <row r="255" spans="1:4" s="168" customFormat="1" x14ac:dyDescent="0.25">
      <c r="A255" s="38" t="s">
        <v>319</v>
      </c>
      <c r="B255" s="186" t="s">
        <v>320</v>
      </c>
      <c r="C255" s="255" t="s">
        <v>135</v>
      </c>
      <c r="D255" s="187">
        <v>110</v>
      </c>
    </row>
    <row r="256" spans="1:4" s="168" customFormat="1" x14ac:dyDescent="0.25">
      <c r="A256" s="38"/>
      <c r="B256" s="185" t="s">
        <v>321</v>
      </c>
      <c r="C256" s="257"/>
      <c r="D256" s="127"/>
    </row>
    <row r="257" spans="1:4" s="168" customFormat="1" x14ac:dyDescent="0.25">
      <c r="A257" s="38" t="s">
        <v>322</v>
      </c>
      <c r="B257" s="186" t="s">
        <v>323</v>
      </c>
      <c r="C257" s="255" t="s">
        <v>232</v>
      </c>
      <c r="D257" s="187">
        <v>99.5</v>
      </c>
    </row>
    <row r="258" spans="1:4" s="168" customFormat="1" x14ac:dyDescent="0.25">
      <c r="A258" s="38"/>
      <c r="B258" s="189" t="s">
        <v>324</v>
      </c>
      <c r="C258" s="257"/>
      <c r="D258" s="127"/>
    </row>
    <row r="259" spans="1:4" s="168" customFormat="1" x14ac:dyDescent="0.25">
      <c r="A259" s="38" t="s">
        <v>325</v>
      </c>
      <c r="B259" s="186" t="s">
        <v>326</v>
      </c>
      <c r="C259" s="255" t="s">
        <v>232</v>
      </c>
      <c r="D259" s="187">
        <v>21.8</v>
      </c>
    </row>
    <row r="260" spans="1:4" s="168" customFormat="1" ht="15.75" thickBot="1" x14ac:dyDescent="0.3">
      <c r="A260" s="39" t="s">
        <v>327</v>
      </c>
      <c r="B260" s="193" t="s">
        <v>328</v>
      </c>
      <c r="C260" s="256" t="s">
        <v>232</v>
      </c>
      <c r="D260" s="191">
        <v>12.9</v>
      </c>
    </row>
    <row r="261" spans="1:4" s="258" customFormat="1" ht="15.75" thickBot="1" x14ac:dyDescent="0.3">
      <c r="A261" s="637" t="s">
        <v>1002</v>
      </c>
      <c r="B261" s="638"/>
      <c r="C261" s="638"/>
      <c r="D261" s="639"/>
    </row>
    <row r="262" spans="1:4" s="258" customFormat="1" x14ac:dyDescent="0.25">
      <c r="A262" s="38" t="s">
        <v>1005</v>
      </c>
      <c r="B262" s="186" t="s">
        <v>1003</v>
      </c>
      <c r="C262" s="255" t="s">
        <v>135</v>
      </c>
      <c r="D262" s="187">
        <v>497</v>
      </c>
    </row>
    <row r="263" spans="1:4" s="258" customFormat="1" ht="15.75" thickBot="1" x14ac:dyDescent="0.3">
      <c r="A263" s="38" t="s">
        <v>1006</v>
      </c>
      <c r="B263" s="193" t="s">
        <v>1004</v>
      </c>
      <c r="C263" s="255" t="s">
        <v>135</v>
      </c>
      <c r="D263" s="187">
        <v>495</v>
      </c>
    </row>
    <row r="264" spans="1:4" s="168" customFormat="1" ht="15.75" thickBot="1" x14ac:dyDescent="0.3">
      <c r="A264" s="637" t="s">
        <v>329</v>
      </c>
      <c r="B264" s="638"/>
      <c r="C264" s="638"/>
      <c r="D264" s="639"/>
    </row>
    <row r="265" spans="1:4" s="168" customFormat="1" x14ac:dyDescent="0.25">
      <c r="A265" s="38" t="s">
        <v>330</v>
      </c>
      <c r="B265" s="186" t="s">
        <v>331</v>
      </c>
      <c r="C265" s="255" t="s">
        <v>332</v>
      </c>
      <c r="D265" s="187">
        <v>28.5</v>
      </c>
    </row>
    <row r="266" spans="1:4" s="168" customFormat="1" x14ac:dyDescent="0.25">
      <c r="A266" s="38"/>
      <c r="B266" s="185" t="s">
        <v>333</v>
      </c>
      <c r="C266" s="257"/>
      <c r="D266" s="127"/>
    </row>
    <row r="267" spans="1:4" s="168" customFormat="1" x14ac:dyDescent="0.25">
      <c r="A267" s="38" t="s">
        <v>334</v>
      </c>
      <c r="B267" s="186" t="s">
        <v>335</v>
      </c>
      <c r="C267" s="255"/>
      <c r="D267" s="187"/>
    </row>
    <row r="268" spans="1:4" s="168" customFormat="1" x14ac:dyDescent="0.25">
      <c r="A268" s="38"/>
      <c r="B268" s="192" t="s">
        <v>336</v>
      </c>
      <c r="C268" s="76" t="s">
        <v>280</v>
      </c>
      <c r="D268" s="127">
        <v>71.099999999999994</v>
      </c>
    </row>
    <row r="269" spans="1:4" s="168" customFormat="1" ht="15.75" thickBot="1" x14ac:dyDescent="0.3">
      <c r="A269" s="39" t="s">
        <v>337</v>
      </c>
      <c r="B269" s="193" t="s">
        <v>338</v>
      </c>
      <c r="C269" s="256" t="s">
        <v>280</v>
      </c>
      <c r="D269" s="191">
        <v>120</v>
      </c>
    </row>
    <row r="270" spans="1:4" s="168" customFormat="1" ht="15.75" thickBot="1" x14ac:dyDescent="0.3">
      <c r="A270" s="637" t="s">
        <v>340</v>
      </c>
      <c r="B270" s="638"/>
      <c r="C270" s="638"/>
      <c r="D270" s="639"/>
    </row>
    <row r="271" spans="1:4" s="168" customFormat="1" x14ac:dyDescent="0.25">
      <c r="A271" s="38" t="s">
        <v>341</v>
      </c>
      <c r="B271" s="186" t="s">
        <v>342</v>
      </c>
      <c r="C271" s="255" t="s">
        <v>135</v>
      </c>
      <c r="D271" s="187">
        <v>54.2</v>
      </c>
    </row>
    <row r="272" spans="1:4" s="168" customFormat="1" x14ac:dyDescent="0.25">
      <c r="A272" s="38"/>
      <c r="B272" s="185" t="s">
        <v>343</v>
      </c>
      <c r="C272" s="257"/>
      <c r="D272" s="127"/>
    </row>
    <row r="273" spans="1:4" s="168" customFormat="1" x14ac:dyDescent="0.25">
      <c r="A273" s="38" t="s">
        <v>344</v>
      </c>
      <c r="B273" s="186" t="s">
        <v>345</v>
      </c>
      <c r="C273" s="255" t="s">
        <v>232</v>
      </c>
      <c r="D273" s="187">
        <v>84.6</v>
      </c>
    </row>
    <row r="274" spans="1:4" s="168" customFormat="1" x14ac:dyDescent="0.25">
      <c r="A274" s="38"/>
      <c r="B274" s="189" t="s">
        <v>346</v>
      </c>
      <c r="C274" s="257"/>
      <c r="D274" s="127"/>
    </row>
    <row r="275" spans="1:4" s="168" customFormat="1" x14ac:dyDescent="0.25">
      <c r="A275" s="38" t="s">
        <v>347</v>
      </c>
      <c r="B275" s="186" t="s">
        <v>348</v>
      </c>
      <c r="C275" s="255" t="s">
        <v>232</v>
      </c>
      <c r="D275" s="187">
        <v>72.5</v>
      </c>
    </row>
    <row r="276" spans="1:4" s="168" customFormat="1" ht="15.75" thickBot="1" x14ac:dyDescent="0.3">
      <c r="A276" s="38" t="s">
        <v>349</v>
      </c>
      <c r="B276" s="186" t="s">
        <v>350</v>
      </c>
      <c r="C276" s="255" t="s">
        <v>232</v>
      </c>
      <c r="D276" s="187">
        <v>68.5</v>
      </c>
    </row>
    <row r="277" spans="1:4" s="168" customFormat="1" ht="15.75" thickBot="1" x14ac:dyDescent="0.3">
      <c r="A277" s="637" t="s">
        <v>351</v>
      </c>
      <c r="B277" s="638"/>
      <c r="C277" s="638"/>
      <c r="D277" s="639"/>
    </row>
    <row r="278" spans="1:4" s="168" customFormat="1" x14ac:dyDescent="0.25">
      <c r="A278" s="38"/>
      <c r="B278" s="185" t="s">
        <v>352</v>
      </c>
      <c r="C278" s="257"/>
      <c r="D278" s="127"/>
    </row>
    <row r="279" spans="1:4" s="168" customFormat="1" x14ac:dyDescent="0.25">
      <c r="A279" s="38" t="s">
        <v>353</v>
      </c>
      <c r="B279" s="186" t="s">
        <v>261</v>
      </c>
      <c r="C279" s="255" t="s">
        <v>332</v>
      </c>
      <c r="D279" s="187">
        <v>30</v>
      </c>
    </row>
    <row r="280" spans="1:4" s="168" customFormat="1" x14ac:dyDescent="0.25">
      <c r="A280" s="38" t="s">
        <v>354</v>
      </c>
      <c r="B280" s="186" t="s">
        <v>259</v>
      </c>
      <c r="C280" s="255" t="s">
        <v>332</v>
      </c>
      <c r="D280" s="187">
        <v>31.1</v>
      </c>
    </row>
    <row r="281" spans="1:4" s="168" customFormat="1" x14ac:dyDescent="0.25">
      <c r="A281" s="38" t="s">
        <v>355</v>
      </c>
      <c r="B281" s="186" t="s">
        <v>314</v>
      </c>
      <c r="C281" s="255" t="s">
        <v>332</v>
      </c>
      <c r="D281" s="187">
        <v>30.7</v>
      </c>
    </row>
    <row r="282" spans="1:4" s="168" customFormat="1" x14ac:dyDescent="0.25">
      <c r="A282" s="38"/>
      <c r="B282" s="185" t="s">
        <v>290</v>
      </c>
      <c r="C282" s="257"/>
      <c r="D282" s="127"/>
    </row>
    <row r="283" spans="1:4" s="168" customFormat="1" x14ac:dyDescent="0.25">
      <c r="A283" s="38" t="s">
        <v>356</v>
      </c>
      <c r="B283" s="186" t="s">
        <v>357</v>
      </c>
      <c r="C283" s="255" t="s">
        <v>280</v>
      </c>
      <c r="D283" s="187">
        <v>61.4</v>
      </c>
    </row>
    <row r="284" spans="1:4" s="168" customFormat="1" ht="15.75" thickBot="1" x14ac:dyDescent="0.3">
      <c r="A284" s="39" t="s">
        <v>358</v>
      </c>
      <c r="B284" s="193" t="s">
        <v>359</v>
      </c>
      <c r="C284" s="256" t="s">
        <v>232</v>
      </c>
      <c r="D284" s="191">
        <v>62.1</v>
      </c>
    </row>
    <row r="285" spans="1:4" s="258" customFormat="1" ht="15.75" thickBot="1" x14ac:dyDescent="0.3">
      <c r="A285" s="637" t="s">
        <v>1007</v>
      </c>
      <c r="B285" s="638"/>
      <c r="C285" s="638"/>
      <c r="D285" s="639"/>
    </row>
    <row r="286" spans="1:4" s="258" customFormat="1" x14ac:dyDescent="0.25">
      <c r="A286" s="38"/>
      <c r="B286" s="189" t="s">
        <v>1008</v>
      </c>
      <c r="C286" s="255"/>
      <c r="D286" s="187"/>
    </row>
    <row r="287" spans="1:4" s="258" customFormat="1" x14ac:dyDescent="0.25">
      <c r="A287" s="38"/>
      <c r="B287" s="185" t="s">
        <v>1009</v>
      </c>
      <c r="C287" s="255"/>
      <c r="D287" s="187"/>
    </row>
    <row r="288" spans="1:4" s="258" customFormat="1" x14ac:dyDescent="0.25">
      <c r="A288" s="38"/>
      <c r="B288" s="189" t="s">
        <v>1010</v>
      </c>
      <c r="C288" s="255"/>
      <c r="D288" s="187"/>
    </row>
    <row r="289" spans="1:4" s="258" customFormat="1" x14ac:dyDescent="0.25">
      <c r="A289" s="38" t="s">
        <v>1015</v>
      </c>
      <c r="B289" s="186" t="s">
        <v>1011</v>
      </c>
      <c r="C289" s="255" t="s">
        <v>135</v>
      </c>
      <c r="D289" s="187">
        <v>713</v>
      </c>
    </row>
    <row r="290" spans="1:4" s="258" customFormat="1" x14ac:dyDescent="0.25">
      <c r="A290" s="38" t="s">
        <v>1016</v>
      </c>
      <c r="B290" s="186" t="s">
        <v>1012</v>
      </c>
      <c r="C290" s="255" t="s">
        <v>135</v>
      </c>
      <c r="D290" s="187">
        <v>665</v>
      </c>
    </row>
    <row r="291" spans="1:4" s="258" customFormat="1" x14ac:dyDescent="0.25">
      <c r="A291" s="38" t="s">
        <v>1017</v>
      </c>
      <c r="B291" s="186" t="s">
        <v>1013</v>
      </c>
      <c r="C291" s="255" t="s">
        <v>135</v>
      </c>
      <c r="D291" s="187">
        <v>631</v>
      </c>
    </row>
    <row r="292" spans="1:4" s="258" customFormat="1" x14ac:dyDescent="0.25">
      <c r="A292" s="38" t="s">
        <v>1018</v>
      </c>
      <c r="B292" s="186" t="s">
        <v>1014</v>
      </c>
      <c r="C292" s="255" t="s">
        <v>135</v>
      </c>
      <c r="D292" s="187">
        <v>856</v>
      </c>
    </row>
    <row r="293" spans="1:4" s="258" customFormat="1" x14ac:dyDescent="0.25">
      <c r="A293" s="38"/>
      <c r="B293" s="186"/>
      <c r="C293" s="255"/>
      <c r="D293" s="187"/>
    </row>
    <row r="294" spans="1:4" s="258" customFormat="1" ht="15.75" thickBot="1" x14ac:dyDescent="0.3">
      <c r="A294" s="39"/>
      <c r="B294" s="193"/>
      <c r="C294" s="256"/>
      <c r="D294" s="191"/>
    </row>
    <row r="295" spans="1:4" s="258" customFormat="1" ht="15.75" thickBot="1" x14ac:dyDescent="0.3">
      <c r="A295" s="259"/>
      <c r="B295" s="260"/>
      <c r="C295" s="260"/>
      <c r="D295" s="292" t="s">
        <v>559</v>
      </c>
    </row>
    <row r="296" spans="1:4" s="258" customFormat="1" ht="15.75" thickBot="1" x14ac:dyDescent="0.3">
      <c r="A296" s="282" t="s">
        <v>224</v>
      </c>
      <c r="B296" s="283" t="s">
        <v>225</v>
      </c>
      <c r="C296" s="283" t="s">
        <v>226</v>
      </c>
      <c r="D296" s="294" t="s">
        <v>125</v>
      </c>
    </row>
    <row r="297" spans="1:4" s="258" customFormat="1" x14ac:dyDescent="0.25">
      <c r="A297" s="259"/>
      <c r="B297" s="286" t="s">
        <v>1019</v>
      </c>
      <c r="C297" s="254"/>
      <c r="D297" s="273"/>
    </row>
    <row r="298" spans="1:4" s="258" customFormat="1" x14ac:dyDescent="0.25">
      <c r="A298" s="38" t="s">
        <v>1020</v>
      </c>
      <c r="B298" s="186" t="s">
        <v>1011</v>
      </c>
      <c r="C298" s="255" t="s">
        <v>135</v>
      </c>
      <c r="D298" s="187">
        <v>675</v>
      </c>
    </row>
    <row r="299" spans="1:4" s="258" customFormat="1" x14ac:dyDescent="0.25">
      <c r="A299" s="38" t="s">
        <v>1021</v>
      </c>
      <c r="B299" s="186" t="s">
        <v>1012</v>
      </c>
      <c r="C299" s="255" t="s">
        <v>135</v>
      </c>
      <c r="D299" s="187">
        <v>639</v>
      </c>
    </row>
    <row r="300" spans="1:4" s="258" customFormat="1" x14ac:dyDescent="0.25">
      <c r="A300" s="38" t="s">
        <v>1022</v>
      </c>
      <c r="B300" s="186" t="s">
        <v>1013</v>
      </c>
      <c r="C300" s="255" t="s">
        <v>135</v>
      </c>
      <c r="D300" s="187">
        <v>606</v>
      </c>
    </row>
    <row r="301" spans="1:4" s="258" customFormat="1" x14ac:dyDescent="0.25">
      <c r="A301" s="38" t="s">
        <v>1023</v>
      </c>
      <c r="B301" s="186" t="s">
        <v>1014</v>
      </c>
      <c r="C301" s="255" t="s">
        <v>135</v>
      </c>
      <c r="D301" s="187">
        <v>809</v>
      </c>
    </row>
    <row r="302" spans="1:4" s="258" customFormat="1" x14ac:dyDescent="0.25">
      <c r="A302" s="277"/>
      <c r="B302" s="185" t="s">
        <v>1024</v>
      </c>
      <c r="C302" s="278"/>
      <c r="D302" s="279"/>
    </row>
    <row r="303" spans="1:4" s="258" customFormat="1" x14ac:dyDescent="0.25">
      <c r="A303" s="38"/>
      <c r="B303" s="189" t="s">
        <v>1010</v>
      </c>
      <c r="C303" s="255"/>
      <c r="D303" s="187"/>
    </row>
    <row r="304" spans="1:4" s="258" customFormat="1" x14ac:dyDescent="0.25">
      <c r="A304" s="38" t="s">
        <v>1025</v>
      </c>
      <c r="B304" s="186" t="s">
        <v>1011</v>
      </c>
      <c r="C304" s="255" t="s">
        <v>135</v>
      </c>
      <c r="D304" s="187">
        <v>745</v>
      </c>
    </row>
    <row r="305" spans="1:4" s="258" customFormat="1" x14ac:dyDescent="0.25">
      <c r="A305" s="38" t="s">
        <v>1026</v>
      </c>
      <c r="B305" s="186" t="s">
        <v>1012</v>
      </c>
      <c r="C305" s="255" t="s">
        <v>135</v>
      </c>
      <c r="D305" s="187">
        <v>695</v>
      </c>
    </row>
    <row r="306" spans="1:4" s="258" customFormat="1" x14ac:dyDescent="0.25">
      <c r="A306" s="38" t="s">
        <v>1027</v>
      </c>
      <c r="B306" s="186" t="s">
        <v>1013</v>
      </c>
      <c r="C306" s="255" t="s">
        <v>135</v>
      </c>
      <c r="D306" s="187">
        <v>659</v>
      </c>
    </row>
    <row r="307" spans="1:4" s="258" customFormat="1" x14ac:dyDescent="0.25">
      <c r="A307" s="38" t="s">
        <v>1028</v>
      </c>
      <c r="B307" s="186" t="s">
        <v>1014</v>
      </c>
      <c r="C307" s="255" t="s">
        <v>135</v>
      </c>
      <c r="D307" s="187">
        <v>892</v>
      </c>
    </row>
    <row r="308" spans="1:4" s="258" customFormat="1" x14ac:dyDescent="0.25">
      <c r="A308" s="277"/>
      <c r="B308" s="189" t="s">
        <v>1019</v>
      </c>
      <c r="C308" s="278"/>
      <c r="D308" s="279"/>
    </row>
    <row r="309" spans="1:4" s="258" customFormat="1" x14ac:dyDescent="0.25">
      <c r="A309" s="38" t="s">
        <v>1029</v>
      </c>
      <c r="B309" s="186" t="s">
        <v>1011</v>
      </c>
      <c r="C309" s="255" t="s">
        <v>135</v>
      </c>
      <c r="D309" s="187">
        <v>711</v>
      </c>
    </row>
    <row r="310" spans="1:4" s="258" customFormat="1" x14ac:dyDescent="0.25">
      <c r="A310" s="38" t="s">
        <v>1030</v>
      </c>
      <c r="B310" s="186" t="s">
        <v>1012</v>
      </c>
      <c r="C310" s="255" t="s">
        <v>135</v>
      </c>
      <c r="D310" s="187">
        <v>663</v>
      </c>
    </row>
    <row r="311" spans="1:4" s="258" customFormat="1" x14ac:dyDescent="0.25">
      <c r="A311" s="38" t="s">
        <v>1031</v>
      </c>
      <c r="B311" s="186" t="s">
        <v>1013</v>
      </c>
      <c r="C311" s="255" t="s">
        <v>135</v>
      </c>
      <c r="D311" s="187">
        <v>629</v>
      </c>
    </row>
    <row r="312" spans="1:4" s="258" customFormat="1" x14ac:dyDescent="0.25">
      <c r="A312" s="38" t="s">
        <v>1032</v>
      </c>
      <c r="B312" s="186" t="s">
        <v>1014</v>
      </c>
      <c r="C312" s="255" t="s">
        <v>135</v>
      </c>
      <c r="D312" s="187">
        <v>844</v>
      </c>
    </row>
    <row r="313" spans="1:4" s="258" customFormat="1" x14ac:dyDescent="0.25">
      <c r="A313" s="277"/>
      <c r="B313" s="185" t="s">
        <v>1033</v>
      </c>
      <c r="C313" s="278"/>
      <c r="D313" s="279"/>
    </row>
    <row r="314" spans="1:4" s="258" customFormat="1" x14ac:dyDescent="0.25">
      <c r="A314" s="277"/>
      <c r="B314" s="189" t="s">
        <v>1034</v>
      </c>
      <c r="C314" s="278"/>
      <c r="D314" s="279"/>
    </row>
    <row r="315" spans="1:4" s="258" customFormat="1" x14ac:dyDescent="0.25">
      <c r="A315" s="38" t="s">
        <v>1041</v>
      </c>
      <c r="B315" s="186" t="s">
        <v>1035</v>
      </c>
      <c r="C315" s="278" t="s">
        <v>135</v>
      </c>
      <c r="D315" s="187">
        <v>725</v>
      </c>
    </row>
    <row r="316" spans="1:4" s="258" customFormat="1" x14ac:dyDescent="0.25">
      <c r="A316" s="38" t="s">
        <v>1042</v>
      </c>
      <c r="B316" s="186" t="s">
        <v>1036</v>
      </c>
      <c r="C316" s="278" t="s">
        <v>135</v>
      </c>
      <c r="D316" s="187">
        <v>732</v>
      </c>
    </row>
    <row r="317" spans="1:4" s="258" customFormat="1" x14ac:dyDescent="0.25">
      <c r="A317" s="277"/>
      <c r="B317" s="189" t="s">
        <v>1037</v>
      </c>
      <c r="C317" s="278"/>
      <c r="D317" s="279"/>
    </row>
    <row r="318" spans="1:4" s="258" customFormat="1" x14ac:dyDescent="0.25">
      <c r="A318" s="38" t="s">
        <v>1043</v>
      </c>
      <c r="B318" s="186" t="s">
        <v>1038</v>
      </c>
      <c r="C318" s="278" t="s">
        <v>135</v>
      </c>
      <c r="D318" s="187">
        <v>736</v>
      </c>
    </row>
    <row r="319" spans="1:4" s="258" customFormat="1" x14ac:dyDescent="0.25">
      <c r="A319" s="38" t="s">
        <v>1044</v>
      </c>
      <c r="B319" s="186" t="s">
        <v>1035</v>
      </c>
      <c r="C319" s="278" t="s">
        <v>135</v>
      </c>
      <c r="D319" s="187">
        <v>739</v>
      </c>
    </row>
    <row r="320" spans="1:4" s="258" customFormat="1" x14ac:dyDescent="0.25">
      <c r="A320" s="38" t="s">
        <v>1045</v>
      </c>
      <c r="B320" s="186" t="s">
        <v>1039</v>
      </c>
      <c r="C320" s="278" t="s">
        <v>135</v>
      </c>
      <c r="D320" s="187">
        <v>758</v>
      </c>
    </row>
    <row r="321" spans="1:4" s="258" customFormat="1" ht="15.75" thickBot="1" x14ac:dyDescent="0.3">
      <c r="A321" s="39" t="s">
        <v>1046</v>
      </c>
      <c r="B321" s="193" t="s">
        <v>1040</v>
      </c>
      <c r="C321" s="261" t="s">
        <v>135</v>
      </c>
      <c r="D321" s="191">
        <v>773</v>
      </c>
    </row>
    <row r="322" spans="1:4" s="258" customFormat="1" ht="15.75" thickBot="1" x14ac:dyDescent="0.3">
      <c r="A322" s="637" t="s">
        <v>1047</v>
      </c>
      <c r="B322" s="638"/>
      <c r="C322" s="638"/>
      <c r="D322" s="639"/>
    </row>
    <row r="323" spans="1:4" s="258" customFormat="1" x14ac:dyDescent="0.25">
      <c r="A323" s="277"/>
      <c r="B323" s="185" t="s">
        <v>1009</v>
      </c>
      <c r="C323" s="278"/>
      <c r="D323" s="279"/>
    </row>
    <row r="324" spans="1:4" s="258" customFormat="1" x14ac:dyDescent="0.25">
      <c r="A324" s="38"/>
      <c r="B324" s="189" t="s">
        <v>1010</v>
      </c>
      <c r="C324" s="255"/>
      <c r="D324" s="187"/>
    </row>
    <row r="325" spans="1:4" s="258" customFormat="1" x14ac:dyDescent="0.25">
      <c r="A325" s="38" t="s">
        <v>1048</v>
      </c>
      <c r="B325" s="186" t="s">
        <v>1011</v>
      </c>
      <c r="C325" s="255" t="s">
        <v>135</v>
      </c>
      <c r="D325" s="187">
        <v>843</v>
      </c>
    </row>
    <row r="326" spans="1:4" s="258" customFormat="1" x14ac:dyDescent="0.25">
      <c r="A326" s="38" t="s">
        <v>1049</v>
      </c>
      <c r="B326" s="186" t="s">
        <v>1012</v>
      </c>
      <c r="C326" s="255" t="s">
        <v>135</v>
      </c>
      <c r="D326" s="187">
        <v>787</v>
      </c>
    </row>
    <row r="327" spans="1:4" s="258" customFormat="1" x14ac:dyDescent="0.25">
      <c r="A327" s="38" t="s">
        <v>1050</v>
      </c>
      <c r="B327" s="186" t="s">
        <v>1013</v>
      </c>
      <c r="C327" s="255" t="s">
        <v>135</v>
      </c>
      <c r="D327" s="187">
        <v>747</v>
      </c>
    </row>
    <row r="328" spans="1:4" s="258" customFormat="1" x14ac:dyDescent="0.25">
      <c r="A328" s="38" t="s">
        <v>1051</v>
      </c>
      <c r="B328" s="186" t="s">
        <v>1014</v>
      </c>
      <c r="C328" s="255" t="s">
        <v>135</v>
      </c>
      <c r="D328" s="187">
        <v>1020</v>
      </c>
    </row>
    <row r="329" spans="1:4" s="258" customFormat="1" x14ac:dyDescent="0.25">
      <c r="A329" s="277"/>
      <c r="B329" s="189" t="s">
        <v>1019</v>
      </c>
      <c r="C329" s="278"/>
      <c r="D329" s="279"/>
    </row>
    <row r="330" spans="1:4" s="258" customFormat="1" x14ac:dyDescent="0.25">
      <c r="A330" s="38" t="s">
        <v>1052</v>
      </c>
      <c r="B330" s="186" t="s">
        <v>1011</v>
      </c>
      <c r="C330" s="255" t="s">
        <v>135</v>
      </c>
      <c r="D330" s="187">
        <v>810</v>
      </c>
    </row>
    <row r="331" spans="1:4" s="258" customFormat="1" x14ac:dyDescent="0.25">
      <c r="A331" s="38" t="s">
        <v>1053</v>
      </c>
      <c r="B331" s="186" t="s">
        <v>1012</v>
      </c>
      <c r="C331" s="255" t="s">
        <v>135</v>
      </c>
      <c r="D331" s="187">
        <v>756</v>
      </c>
    </row>
    <row r="332" spans="1:4" s="258" customFormat="1" x14ac:dyDescent="0.25">
      <c r="A332" s="38" t="s">
        <v>1054</v>
      </c>
      <c r="B332" s="186" t="s">
        <v>1013</v>
      </c>
      <c r="C332" s="255" t="s">
        <v>135</v>
      </c>
      <c r="D332" s="187">
        <v>717</v>
      </c>
    </row>
    <row r="333" spans="1:4" s="258" customFormat="1" x14ac:dyDescent="0.25">
      <c r="A333" s="38" t="s">
        <v>1055</v>
      </c>
      <c r="B333" s="186" t="s">
        <v>1014</v>
      </c>
      <c r="C333" s="255" t="s">
        <v>135</v>
      </c>
      <c r="D333" s="187">
        <v>964</v>
      </c>
    </row>
    <row r="334" spans="1:4" s="258" customFormat="1" x14ac:dyDescent="0.25">
      <c r="A334" s="277"/>
      <c r="B334" s="185" t="s">
        <v>1024</v>
      </c>
      <c r="C334" s="278"/>
      <c r="D334" s="279"/>
    </row>
    <row r="335" spans="1:4" s="258" customFormat="1" x14ac:dyDescent="0.25">
      <c r="A335" s="38"/>
      <c r="B335" s="189" t="s">
        <v>1010</v>
      </c>
      <c r="C335" s="255"/>
      <c r="D335" s="187"/>
    </row>
    <row r="336" spans="1:4" s="258" customFormat="1" x14ac:dyDescent="0.25">
      <c r="A336" s="38" t="s">
        <v>1056</v>
      </c>
      <c r="B336" s="186" t="s">
        <v>1011</v>
      </c>
      <c r="C336" s="255" t="s">
        <v>135</v>
      </c>
      <c r="D336" s="187">
        <v>858</v>
      </c>
    </row>
    <row r="337" spans="1:4" s="258" customFormat="1" x14ac:dyDescent="0.25">
      <c r="A337" s="38" t="s">
        <v>1057</v>
      </c>
      <c r="B337" s="186" t="s">
        <v>1012</v>
      </c>
      <c r="C337" s="255" t="s">
        <v>135</v>
      </c>
      <c r="D337" s="187">
        <v>802</v>
      </c>
    </row>
    <row r="338" spans="1:4" s="258" customFormat="1" x14ac:dyDescent="0.25">
      <c r="A338" s="38" t="s">
        <v>1058</v>
      </c>
      <c r="B338" s="186" t="s">
        <v>1013</v>
      </c>
      <c r="C338" s="255" t="s">
        <v>135</v>
      </c>
      <c r="D338" s="187">
        <v>761</v>
      </c>
    </row>
    <row r="339" spans="1:4" s="258" customFormat="1" x14ac:dyDescent="0.25">
      <c r="A339" s="38" t="s">
        <v>1059</v>
      </c>
      <c r="B339" s="186" t="s">
        <v>1014</v>
      </c>
      <c r="C339" s="255" t="s">
        <v>135</v>
      </c>
      <c r="D339" s="187">
        <v>1060</v>
      </c>
    </row>
    <row r="340" spans="1:4" s="258" customFormat="1" x14ac:dyDescent="0.25">
      <c r="A340" s="277"/>
      <c r="B340" s="278"/>
      <c r="C340" s="278"/>
      <c r="D340" s="279"/>
    </row>
    <row r="341" spans="1:4" s="258" customFormat="1" x14ac:dyDescent="0.25">
      <c r="A341" s="277"/>
      <c r="B341" s="278"/>
      <c r="C341" s="278"/>
      <c r="D341" s="279"/>
    </row>
    <row r="342" spans="1:4" s="258" customFormat="1" x14ac:dyDescent="0.25">
      <c r="A342" s="277"/>
      <c r="B342" s="278"/>
      <c r="C342" s="278"/>
      <c r="D342" s="279"/>
    </row>
    <row r="343" spans="1:4" s="258" customFormat="1" ht="15.75" thickBot="1" x14ac:dyDescent="0.3">
      <c r="A343" s="280"/>
      <c r="B343" s="261"/>
      <c r="C343" s="261"/>
      <c r="D343" s="281"/>
    </row>
    <row r="344" spans="1:4" s="258" customFormat="1" ht="15.75" thickBot="1" x14ac:dyDescent="0.3">
      <c r="A344" s="259"/>
      <c r="B344" s="260"/>
      <c r="C344" s="260"/>
      <c r="D344" s="292" t="s">
        <v>618</v>
      </c>
    </row>
    <row r="345" spans="1:4" s="258" customFormat="1" ht="15.75" thickBot="1" x14ac:dyDescent="0.3">
      <c r="A345" s="282" t="s">
        <v>224</v>
      </c>
      <c r="B345" s="283" t="s">
        <v>225</v>
      </c>
      <c r="C345" s="283" t="s">
        <v>226</v>
      </c>
      <c r="D345" s="294" t="s">
        <v>125</v>
      </c>
    </row>
    <row r="346" spans="1:4" s="258" customFormat="1" x14ac:dyDescent="0.25">
      <c r="A346" s="274"/>
      <c r="B346" s="286" t="s">
        <v>1019</v>
      </c>
      <c r="C346" s="275"/>
      <c r="D346" s="276"/>
    </row>
    <row r="347" spans="1:4" s="258" customFormat="1" x14ac:dyDescent="0.25">
      <c r="A347" s="38" t="s">
        <v>1060</v>
      </c>
      <c r="B347" s="186" t="s">
        <v>1011</v>
      </c>
      <c r="C347" s="255" t="s">
        <v>135</v>
      </c>
      <c r="D347" s="187">
        <v>842</v>
      </c>
    </row>
    <row r="348" spans="1:4" s="258" customFormat="1" x14ac:dyDescent="0.25">
      <c r="A348" s="38" t="s">
        <v>1061</v>
      </c>
      <c r="B348" s="186" t="s">
        <v>1012</v>
      </c>
      <c r="C348" s="255" t="s">
        <v>135</v>
      </c>
      <c r="D348" s="187">
        <v>786</v>
      </c>
    </row>
    <row r="349" spans="1:4" s="258" customFormat="1" x14ac:dyDescent="0.25">
      <c r="A349" s="38" t="s">
        <v>1062</v>
      </c>
      <c r="B349" s="186" t="s">
        <v>1013</v>
      </c>
      <c r="C349" s="255" t="s">
        <v>135</v>
      </c>
      <c r="D349" s="187">
        <v>746</v>
      </c>
    </row>
    <row r="350" spans="1:4" s="258" customFormat="1" x14ac:dyDescent="0.25">
      <c r="A350" s="38" t="s">
        <v>1063</v>
      </c>
      <c r="B350" s="186" t="s">
        <v>1014</v>
      </c>
      <c r="C350" s="255" t="s">
        <v>135</v>
      </c>
      <c r="D350" s="187">
        <v>1000</v>
      </c>
    </row>
    <row r="351" spans="1:4" s="258" customFormat="1" x14ac:dyDescent="0.25">
      <c r="A351" s="277"/>
      <c r="B351" s="189" t="s">
        <v>1064</v>
      </c>
      <c r="C351" s="278"/>
      <c r="D351" s="279"/>
    </row>
    <row r="352" spans="1:4" s="258" customFormat="1" x14ac:dyDescent="0.25">
      <c r="A352" s="277"/>
      <c r="B352" s="185" t="s">
        <v>1065</v>
      </c>
      <c r="C352" s="278"/>
      <c r="D352" s="279"/>
    </row>
    <row r="353" spans="1:4" s="258" customFormat="1" x14ac:dyDescent="0.25">
      <c r="A353" s="38" t="s">
        <v>1087</v>
      </c>
      <c r="B353" s="295" t="s">
        <v>1066</v>
      </c>
      <c r="C353" s="278" t="s">
        <v>280</v>
      </c>
      <c r="D353" s="187">
        <v>198</v>
      </c>
    </row>
    <row r="354" spans="1:4" s="258" customFormat="1" x14ac:dyDescent="0.25">
      <c r="A354" s="38" t="s">
        <v>1088</v>
      </c>
      <c r="B354" s="295" t="s">
        <v>1067</v>
      </c>
      <c r="C354" s="278" t="s">
        <v>280</v>
      </c>
      <c r="D354" s="187">
        <v>247</v>
      </c>
    </row>
    <row r="355" spans="1:4" s="258" customFormat="1" x14ac:dyDescent="0.25">
      <c r="A355" s="38" t="s">
        <v>1089</v>
      </c>
      <c r="B355" s="295" t="s">
        <v>1068</v>
      </c>
      <c r="C355" s="278" t="s">
        <v>280</v>
      </c>
      <c r="D355" s="187">
        <v>223</v>
      </c>
    </row>
    <row r="356" spans="1:4" s="258" customFormat="1" x14ac:dyDescent="0.25">
      <c r="A356" s="38" t="s">
        <v>1090</v>
      </c>
      <c r="B356" s="295" t="s">
        <v>1069</v>
      </c>
      <c r="C356" s="278" t="s">
        <v>280</v>
      </c>
      <c r="D356" s="187">
        <v>247</v>
      </c>
    </row>
    <row r="357" spans="1:4" s="258" customFormat="1" x14ac:dyDescent="0.25">
      <c r="A357" s="38" t="s">
        <v>1091</v>
      </c>
      <c r="B357" s="295" t="s">
        <v>1070</v>
      </c>
      <c r="C357" s="278" t="s">
        <v>280</v>
      </c>
      <c r="D357" s="187">
        <v>49.4</v>
      </c>
    </row>
    <row r="358" spans="1:4" s="258" customFormat="1" x14ac:dyDescent="0.25">
      <c r="A358" s="38" t="s">
        <v>1092</v>
      </c>
      <c r="B358" s="295" t="s">
        <v>1071</v>
      </c>
      <c r="C358" s="278" t="s">
        <v>280</v>
      </c>
      <c r="D358" s="187">
        <v>49.4</v>
      </c>
    </row>
    <row r="359" spans="1:4" s="258" customFormat="1" x14ac:dyDescent="0.25">
      <c r="A359" s="38" t="s">
        <v>1093</v>
      </c>
      <c r="B359" s="295" t="s">
        <v>1073</v>
      </c>
      <c r="C359" s="278" t="s">
        <v>280</v>
      </c>
      <c r="D359" s="187">
        <v>198</v>
      </c>
    </row>
    <row r="360" spans="1:4" s="258" customFormat="1" x14ac:dyDescent="0.25">
      <c r="A360" s="38" t="s">
        <v>1094</v>
      </c>
      <c r="B360" s="295" t="s">
        <v>1072</v>
      </c>
      <c r="C360" s="278" t="s">
        <v>280</v>
      </c>
      <c r="D360" s="187">
        <v>147</v>
      </c>
    </row>
    <row r="361" spans="1:4" s="258" customFormat="1" x14ac:dyDescent="0.25">
      <c r="A361" s="38" t="s">
        <v>1095</v>
      </c>
      <c r="B361" s="295" t="s">
        <v>1074</v>
      </c>
      <c r="C361" s="278" t="s">
        <v>280</v>
      </c>
      <c r="D361" s="187">
        <v>73.900000000000006</v>
      </c>
    </row>
    <row r="362" spans="1:4" s="258" customFormat="1" x14ac:dyDescent="0.25">
      <c r="A362" s="38" t="s">
        <v>1096</v>
      </c>
      <c r="B362" s="295" t="s">
        <v>1075</v>
      </c>
      <c r="C362" s="278" t="s">
        <v>280</v>
      </c>
      <c r="D362" s="187">
        <v>124</v>
      </c>
    </row>
    <row r="363" spans="1:4" s="258" customFormat="1" x14ac:dyDescent="0.25">
      <c r="A363" s="38" t="s">
        <v>1097</v>
      </c>
      <c r="B363" s="295" t="s">
        <v>1076</v>
      </c>
      <c r="C363" s="278" t="s">
        <v>280</v>
      </c>
      <c r="D363" s="187">
        <v>148</v>
      </c>
    </row>
    <row r="364" spans="1:4" s="258" customFormat="1" x14ac:dyDescent="0.25">
      <c r="A364" s="277"/>
      <c r="B364" s="185" t="s">
        <v>1077</v>
      </c>
      <c r="C364" s="278"/>
      <c r="D364" s="279"/>
    </row>
    <row r="365" spans="1:4" s="258" customFormat="1" x14ac:dyDescent="0.25">
      <c r="A365" s="38" t="s">
        <v>1098</v>
      </c>
      <c r="B365" s="295" t="s">
        <v>1078</v>
      </c>
      <c r="C365" s="278" t="s">
        <v>232</v>
      </c>
      <c r="D365" s="187">
        <v>22.2</v>
      </c>
    </row>
    <row r="366" spans="1:4" s="258" customFormat="1" x14ac:dyDescent="0.25">
      <c r="A366" s="38" t="s">
        <v>1099</v>
      </c>
      <c r="B366" s="295" t="s">
        <v>259</v>
      </c>
      <c r="C366" s="278" t="s">
        <v>232</v>
      </c>
      <c r="D366" s="187">
        <v>32.200000000000003</v>
      </c>
    </row>
    <row r="367" spans="1:4" s="258" customFormat="1" x14ac:dyDescent="0.25">
      <c r="A367" s="38" t="s">
        <v>1100</v>
      </c>
      <c r="B367" s="295" t="s">
        <v>1079</v>
      </c>
      <c r="C367" s="278" t="s">
        <v>232</v>
      </c>
      <c r="D367" s="187">
        <v>29</v>
      </c>
    </row>
    <row r="368" spans="1:4" s="258" customFormat="1" x14ac:dyDescent="0.25">
      <c r="A368" s="38" t="s">
        <v>1101</v>
      </c>
      <c r="B368" s="295" t="s">
        <v>1080</v>
      </c>
      <c r="C368" s="278" t="s">
        <v>232</v>
      </c>
      <c r="D368" s="187">
        <v>36.1</v>
      </c>
    </row>
    <row r="369" spans="1:4" s="258" customFormat="1" x14ac:dyDescent="0.25">
      <c r="A369" s="277"/>
      <c r="B369" s="185" t="s">
        <v>1081</v>
      </c>
      <c r="C369" s="278"/>
      <c r="D369" s="279"/>
    </row>
    <row r="370" spans="1:4" s="258" customFormat="1" x14ac:dyDescent="0.25">
      <c r="A370" s="38" t="s">
        <v>1102</v>
      </c>
      <c r="B370" s="295" t="s">
        <v>1082</v>
      </c>
      <c r="C370" s="278" t="s">
        <v>280</v>
      </c>
      <c r="D370" s="187">
        <v>90.3</v>
      </c>
    </row>
    <row r="371" spans="1:4" s="258" customFormat="1" x14ac:dyDescent="0.25">
      <c r="A371" s="277"/>
      <c r="B371" s="185" t="s">
        <v>1083</v>
      </c>
      <c r="C371" s="278"/>
      <c r="D371" s="279"/>
    </row>
    <row r="372" spans="1:4" s="258" customFormat="1" x14ac:dyDescent="0.25">
      <c r="A372" s="38" t="s">
        <v>1103</v>
      </c>
      <c r="B372" s="295" t="s">
        <v>259</v>
      </c>
      <c r="C372" s="278"/>
      <c r="D372" s="187">
        <v>185</v>
      </c>
    </row>
    <row r="373" spans="1:4" s="258" customFormat="1" x14ac:dyDescent="0.25">
      <c r="A373" s="38" t="s">
        <v>1104</v>
      </c>
      <c r="B373" s="295" t="s">
        <v>261</v>
      </c>
      <c r="C373" s="278"/>
      <c r="D373" s="187">
        <v>206</v>
      </c>
    </row>
    <row r="374" spans="1:4" s="258" customFormat="1" x14ac:dyDescent="0.25">
      <c r="A374" s="277"/>
      <c r="B374" s="185" t="s">
        <v>1084</v>
      </c>
      <c r="C374" s="278"/>
      <c r="D374" s="279"/>
    </row>
    <row r="375" spans="1:4" s="258" customFormat="1" x14ac:dyDescent="0.25">
      <c r="A375" s="38" t="s">
        <v>1105</v>
      </c>
      <c r="B375" s="295" t="s">
        <v>1085</v>
      </c>
      <c r="C375" s="278"/>
      <c r="D375" s="187">
        <v>926</v>
      </c>
    </row>
    <row r="376" spans="1:4" s="258" customFormat="1" x14ac:dyDescent="0.25">
      <c r="A376" s="38" t="s">
        <v>1106</v>
      </c>
      <c r="B376" s="295" t="s">
        <v>1086</v>
      </c>
      <c r="C376" s="278"/>
      <c r="D376" s="187">
        <v>1070</v>
      </c>
    </row>
    <row r="377" spans="1:4" s="258" customFormat="1" x14ac:dyDescent="0.25">
      <c r="A377" s="277"/>
      <c r="B377" s="189" t="s">
        <v>1107</v>
      </c>
      <c r="C377" s="278"/>
      <c r="D377" s="279"/>
    </row>
    <row r="378" spans="1:4" s="258" customFormat="1" x14ac:dyDescent="0.25">
      <c r="A378" s="277"/>
      <c r="B378" s="185" t="s">
        <v>1108</v>
      </c>
      <c r="C378" s="278"/>
      <c r="D378" s="279"/>
    </row>
    <row r="379" spans="1:4" s="258" customFormat="1" x14ac:dyDescent="0.25">
      <c r="A379" s="38" t="s">
        <v>1114</v>
      </c>
      <c r="B379" s="295" t="s">
        <v>1109</v>
      </c>
      <c r="C379" s="278" t="s">
        <v>232</v>
      </c>
      <c r="D379" s="187">
        <v>94</v>
      </c>
    </row>
    <row r="380" spans="1:4" s="258" customFormat="1" x14ac:dyDescent="0.25">
      <c r="A380" s="38" t="s">
        <v>1115</v>
      </c>
      <c r="B380" s="295" t="s">
        <v>1110</v>
      </c>
      <c r="C380" s="278" t="s">
        <v>232</v>
      </c>
      <c r="D380" s="187">
        <v>93.5</v>
      </c>
    </row>
    <row r="381" spans="1:4" s="258" customFormat="1" x14ac:dyDescent="0.25">
      <c r="A381" s="38" t="s">
        <v>1116</v>
      </c>
      <c r="B381" s="295" t="s">
        <v>1111</v>
      </c>
      <c r="C381" s="278" t="s">
        <v>232</v>
      </c>
      <c r="D381" s="187">
        <v>85.5</v>
      </c>
    </row>
    <row r="382" spans="1:4" s="258" customFormat="1" x14ac:dyDescent="0.25">
      <c r="A382" s="38" t="s">
        <v>1117</v>
      </c>
      <c r="B382" s="295" t="s">
        <v>1112</v>
      </c>
      <c r="C382" s="278" t="s">
        <v>232</v>
      </c>
      <c r="D382" s="187">
        <v>122</v>
      </c>
    </row>
    <row r="383" spans="1:4" s="258" customFormat="1" ht="15.75" thickBot="1" x14ac:dyDescent="0.3">
      <c r="A383" s="39" t="s">
        <v>1118</v>
      </c>
      <c r="B383" s="296" t="s">
        <v>1113</v>
      </c>
      <c r="C383" s="261" t="s">
        <v>232</v>
      </c>
      <c r="D383" s="191">
        <v>239</v>
      </c>
    </row>
    <row r="384" spans="1:4" s="258" customFormat="1" ht="15.75" thickBot="1" x14ac:dyDescent="0.3">
      <c r="A384" s="637" t="s">
        <v>1119</v>
      </c>
      <c r="B384" s="638"/>
      <c r="C384" s="638"/>
      <c r="D384" s="639"/>
    </row>
    <row r="385" spans="1:4" s="258" customFormat="1" x14ac:dyDescent="0.25">
      <c r="A385" s="277"/>
      <c r="B385" s="189" t="s">
        <v>1120</v>
      </c>
      <c r="C385" s="278"/>
      <c r="D385" s="279"/>
    </row>
    <row r="386" spans="1:4" s="258" customFormat="1" x14ac:dyDescent="0.25">
      <c r="A386" s="38" t="s">
        <v>1126</v>
      </c>
      <c r="B386" s="186" t="s">
        <v>1121</v>
      </c>
      <c r="C386" s="278" t="s">
        <v>135</v>
      </c>
      <c r="D386" s="187">
        <v>1810</v>
      </c>
    </row>
    <row r="387" spans="1:4" s="258" customFormat="1" x14ac:dyDescent="0.25">
      <c r="A387" s="38" t="s">
        <v>1127</v>
      </c>
      <c r="B387" s="186" t="s">
        <v>1122</v>
      </c>
      <c r="C387" s="278" t="s">
        <v>135</v>
      </c>
      <c r="D387" s="187">
        <v>1520</v>
      </c>
    </row>
    <row r="388" spans="1:4" s="258" customFormat="1" x14ac:dyDescent="0.25">
      <c r="A388" s="38" t="s">
        <v>1128</v>
      </c>
      <c r="B388" s="186" t="s">
        <v>1123</v>
      </c>
      <c r="C388" s="278" t="s">
        <v>135</v>
      </c>
      <c r="D388" s="187">
        <v>1550</v>
      </c>
    </row>
    <row r="389" spans="1:4" s="258" customFormat="1" x14ac:dyDescent="0.25">
      <c r="A389" s="38" t="s">
        <v>1129</v>
      </c>
      <c r="B389" s="186" t="s">
        <v>1124</v>
      </c>
      <c r="C389" s="278" t="s">
        <v>135</v>
      </c>
      <c r="D389" s="187">
        <v>1870</v>
      </c>
    </row>
    <row r="390" spans="1:4" s="258" customFormat="1" x14ac:dyDescent="0.25">
      <c r="A390" s="38" t="s">
        <v>1130</v>
      </c>
      <c r="B390" s="186" t="s">
        <v>1125</v>
      </c>
      <c r="C390" s="278" t="s">
        <v>135</v>
      </c>
      <c r="D390" s="187">
        <v>2010</v>
      </c>
    </row>
    <row r="391" spans="1:4" s="258" customFormat="1" x14ac:dyDescent="0.25">
      <c r="A391" s="277"/>
      <c r="B391" s="278"/>
      <c r="C391" s="278"/>
      <c r="D391" s="279"/>
    </row>
    <row r="392" spans="1:4" s="258" customFormat="1" ht="15.75" thickBot="1" x14ac:dyDescent="0.3">
      <c r="A392" s="280"/>
      <c r="B392" s="261"/>
      <c r="C392" s="261"/>
      <c r="D392" s="281"/>
    </row>
    <row r="393" spans="1:4" s="258" customFormat="1" ht="15.75" thickBot="1" x14ac:dyDescent="0.3">
      <c r="A393" s="259"/>
      <c r="B393" s="260"/>
      <c r="C393" s="260"/>
      <c r="D393" s="292" t="s">
        <v>1131</v>
      </c>
    </row>
    <row r="394" spans="1:4" s="258" customFormat="1" ht="15.75" thickBot="1" x14ac:dyDescent="0.3">
      <c r="A394" s="282" t="s">
        <v>224</v>
      </c>
      <c r="B394" s="283" t="s">
        <v>225</v>
      </c>
      <c r="C394" s="283" t="s">
        <v>226</v>
      </c>
      <c r="D394" s="294" t="s">
        <v>125</v>
      </c>
    </row>
    <row r="395" spans="1:4" s="258" customFormat="1" x14ac:dyDescent="0.25">
      <c r="A395" s="38" t="s">
        <v>1132</v>
      </c>
      <c r="B395" s="186" t="s">
        <v>1137</v>
      </c>
      <c r="C395" s="278" t="s">
        <v>135</v>
      </c>
      <c r="D395" s="187">
        <v>1820</v>
      </c>
    </row>
    <row r="396" spans="1:4" s="258" customFormat="1" x14ac:dyDescent="0.25">
      <c r="A396" s="38" t="s">
        <v>1133</v>
      </c>
      <c r="B396" s="186" t="s">
        <v>1138</v>
      </c>
      <c r="C396" s="278" t="s">
        <v>135</v>
      </c>
      <c r="D396" s="187">
        <v>1610</v>
      </c>
    </row>
    <row r="397" spans="1:4" s="258" customFormat="1" x14ac:dyDescent="0.25">
      <c r="A397" s="38" t="s">
        <v>1134</v>
      </c>
      <c r="B397" s="186" t="s">
        <v>1139</v>
      </c>
      <c r="C397" s="278" t="s">
        <v>135</v>
      </c>
      <c r="D397" s="187">
        <v>1790</v>
      </c>
    </row>
    <row r="398" spans="1:4" s="258" customFormat="1" x14ac:dyDescent="0.25">
      <c r="A398" s="38" t="s">
        <v>1135</v>
      </c>
      <c r="B398" s="186" t="s">
        <v>1140</v>
      </c>
      <c r="C398" s="278" t="s">
        <v>135</v>
      </c>
      <c r="D398" s="187">
        <v>2180</v>
      </c>
    </row>
    <row r="399" spans="1:4" s="258" customFormat="1" x14ac:dyDescent="0.25">
      <c r="A399" s="38" t="s">
        <v>1136</v>
      </c>
      <c r="B399" s="186" t="s">
        <v>1141</v>
      </c>
      <c r="C399" s="278" t="s">
        <v>135</v>
      </c>
      <c r="D399" s="187">
        <v>2350</v>
      </c>
    </row>
    <row r="400" spans="1:4" s="258" customFormat="1" x14ac:dyDescent="0.25">
      <c r="A400" s="277"/>
      <c r="B400" s="189" t="s">
        <v>1142</v>
      </c>
      <c r="C400" s="278"/>
      <c r="D400" s="279"/>
    </row>
    <row r="401" spans="1:4" s="258" customFormat="1" x14ac:dyDescent="0.25">
      <c r="A401" s="38" t="s">
        <v>1143</v>
      </c>
      <c r="B401" s="186" t="s">
        <v>1121</v>
      </c>
      <c r="C401" s="278" t="s">
        <v>135</v>
      </c>
      <c r="D401" s="187">
        <v>1760</v>
      </c>
    </row>
    <row r="402" spans="1:4" s="258" customFormat="1" x14ac:dyDescent="0.25">
      <c r="A402" s="38" t="s">
        <v>1144</v>
      </c>
      <c r="B402" s="186" t="s">
        <v>1122</v>
      </c>
      <c r="C402" s="278" t="s">
        <v>135</v>
      </c>
      <c r="D402" s="187">
        <v>1470</v>
      </c>
    </row>
    <row r="403" spans="1:4" s="258" customFormat="1" x14ac:dyDescent="0.25">
      <c r="A403" s="38" t="s">
        <v>1145</v>
      </c>
      <c r="B403" s="186" t="s">
        <v>1123</v>
      </c>
      <c r="C403" s="278" t="s">
        <v>135</v>
      </c>
      <c r="D403" s="187">
        <v>1480</v>
      </c>
    </row>
    <row r="404" spans="1:4" s="258" customFormat="1" x14ac:dyDescent="0.25">
      <c r="A404" s="38" t="s">
        <v>1146</v>
      </c>
      <c r="B404" s="186" t="s">
        <v>1124</v>
      </c>
      <c r="C404" s="278" t="s">
        <v>135</v>
      </c>
      <c r="D404" s="187">
        <v>1730</v>
      </c>
    </row>
    <row r="405" spans="1:4" s="258" customFormat="1" x14ac:dyDescent="0.25">
      <c r="A405" s="38" t="s">
        <v>1147</v>
      </c>
      <c r="B405" s="186" t="s">
        <v>1125</v>
      </c>
      <c r="C405" s="278" t="s">
        <v>135</v>
      </c>
      <c r="D405" s="187">
        <v>1850</v>
      </c>
    </row>
    <row r="406" spans="1:4" s="258" customFormat="1" x14ac:dyDescent="0.25">
      <c r="A406" s="38" t="s">
        <v>1148</v>
      </c>
      <c r="B406" s="186" t="s">
        <v>1137</v>
      </c>
      <c r="C406" s="278" t="s">
        <v>135</v>
      </c>
      <c r="D406" s="187">
        <v>1790</v>
      </c>
    </row>
    <row r="407" spans="1:4" s="258" customFormat="1" x14ac:dyDescent="0.25">
      <c r="A407" s="38" t="s">
        <v>1149</v>
      </c>
      <c r="B407" s="186" t="s">
        <v>1138</v>
      </c>
      <c r="C407" s="278" t="s">
        <v>135</v>
      </c>
      <c r="D407" s="187">
        <v>1480</v>
      </c>
    </row>
    <row r="408" spans="1:4" s="258" customFormat="1" x14ac:dyDescent="0.25">
      <c r="A408" s="38" t="s">
        <v>1150</v>
      </c>
      <c r="B408" s="186" t="s">
        <v>1139</v>
      </c>
      <c r="C408" s="278" t="s">
        <v>135</v>
      </c>
      <c r="D408" s="187">
        <v>1660</v>
      </c>
    </row>
    <row r="409" spans="1:4" s="258" customFormat="1" x14ac:dyDescent="0.25">
      <c r="A409" s="38" t="s">
        <v>1151</v>
      </c>
      <c r="B409" s="186" t="s">
        <v>1140</v>
      </c>
      <c r="C409" s="278" t="s">
        <v>135</v>
      </c>
      <c r="D409" s="187">
        <v>2000</v>
      </c>
    </row>
    <row r="410" spans="1:4" s="258" customFormat="1" ht="15.75" thickBot="1" x14ac:dyDescent="0.3">
      <c r="A410" s="38" t="s">
        <v>1152</v>
      </c>
      <c r="B410" s="186" t="s">
        <v>1141</v>
      </c>
      <c r="C410" s="278" t="s">
        <v>135</v>
      </c>
      <c r="D410" s="187">
        <v>2160</v>
      </c>
    </row>
    <row r="411" spans="1:4" s="168" customFormat="1" ht="15.75" thickBot="1" x14ac:dyDescent="0.3">
      <c r="A411" s="637" t="s">
        <v>360</v>
      </c>
      <c r="B411" s="638"/>
      <c r="C411" s="638"/>
      <c r="D411" s="639"/>
    </row>
    <row r="412" spans="1:4" s="168" customFormat="1" x14ac:dyDescent="0.25">
      <c r="A412" s="38"/>
      <c r="B412" s="189" t="s">
        <v>361</v>
      </c>
      <c r="C412" s="257"/>
      <c r="D412" s="127"/>
    </row>
    <row r="413" spans="1:4" s="168" customFormat="1" x14ac:dyDescent="0.25">
      <c r="A413" s="38"/>
      <c r="B413" s="189" t="s">
        <v>362</v>
      </c>
      <c r="C413" s="257"/>
      <c r="D413" s="127"/>
    </row>
    <row r="414" spans="1:4" s="168" customFormat="1" x14ac:dyDescent="0.25">
      <c r="A414" s="38" t="s">
        <v>363</v>
      </c>
      <c r="B414" s="186" t="s">
        <v>364</v>
      </c>
      <c r="C414" s="255" t="s">
        <v>280</v>
      </c>
      <c r="D414" s="187">
        <v>3520</v>
      </c>
    </row>
    <row r="415" spans="1:4" s="168" customFormat="1" x14ac:dyDescent="0.25">
      <c r="A415" s="38" t="s">
        <v>365</v>
      </c>
      <c r="B415" s="186" t="s">
        <v>366</v>
      </c>
      <c r="C415" s="255" t="s">
        <v>280</v>
      </c>
      <c r="D415" s="187">
        <v>4200</v>
      </c>
    </row>
    <row r="416" spans="1:4" s="168" customFormat="1" x14ac:dyDescent="0.25">
      <c r="A416" s="38" t="s">
        <v>367</v>
      </c>
      <c r="B416" s="186" t="s">
        <v>368</v>
      </c>
      <c r="C416" s="255" t="s">
        <v>280</v>
      </c>
      <c r="D416" s="187">
        <v>3790</v>
      </c>
    </row>
    <row r="417" spans="1:4" s="168" customFormat="1" x14ac:dyDescent="0.25">
      <c r="A417" s="38" t="s">
        <v>369</v>
      </c>
      <c r="B417" s="186" t="s">
        <v>370</v>
      </c>
      <c r="C417" s="255" t="s">
        <v>280</v>
      </c>
      <c r="D417" s="187">
        <v>4750</v>
      </c>
    </row>
    <row r="418" spans="1:4" s="168" customFormat="1" x14ac:dyDescent="0.25">
      <c r="A418" s="38"/>
      <c r="B418" s="189" t="s">
        <v>371</v>
      </c>
      <c r="C418" s="257"/>
      <c r="D418" s="127"/>
    </row>
    <row r="419" spans="1:4" s="168" customFormat="1" x14ac:dyDescent="0.25">
      <c r="A419" s="38" t="s">
        <v>372</v>
      </c>
      <c r="B419" s="186" t="s">
        <v>364</v>
      </c>
      <c r="C419" s="255" t="s">
        <v>280</v>
      </c>
      <c r="D419" s="187">
        <v>6310</v>
      </c>
    </row>
    <row r="420" spans="1:4" s="168" customFormat="1" x14ac:dyDescent="0.25">
      <c r="A420" s="38" t="s">
        <v>373</v>
      </c>
      <c r="B420" s="186" t="s">
        <v>366</v>
      </c>
      <c r="C420" s="255" t="s">
        <v>280</v>
      </c>
      <c r="D420" s="187">
        <v>7580</v>
      </c>
    </row>
    <row r="421" spans="1:4" s="168" customFormat="1" x14ac:dyDescent="0.25">
      <c r="A421" s="38" t="s">
        <v>374</v>
      </c>
      <c r="B421" s="186" t="s">
        <v>368</v>
      </c>
      <c r="C421" s="255" t="s">
        <v>280</v>
      </c>
      <c r="D421" s="187">
        <v>6810</v>
      </c>
    </row>
    <row r="422" spans="1:4" s="168" customFormat="1" x14ac:dyDescent="0.25">
      <c r="A422" s="38" t="s">
        <v>375</v>
      </c>
      <c r="B422" s="186" t="s">
        <v>370</v>
      </c>
      <c r="C422" s="255" t="s">
        <v>280</v>
      </c>
      <c r="D422" s="187">
        <v>8590</v>
      </c>
    </row>
    <row r="423" spans="1:4" s="168" customFormat="1" x14ac:dyDescent="0.25">
      <c r="A423" s="38"/>
      <c r="B423" s="189" t="s">
        <v>376</v>
      </c>
      <c r="C423" s="257"/>
      <c r="D423" s="127"/>
    </row>
    <row r="424" spans="1:4" s="168" customFormat="1" x14ac:dyDescent="0.25">
      <c r="A424" s="38" t="s">
        <v>377</v>
      </c>
      <c r="B424" s="186" t="s">
        <v>362</v>
      </c>
      <c r="C424" s="255" t="s">
        <v>280</v>
      </c>
      <c r="D424" s="187">
        <v>947</v>
      </c>
    </row>
    <row r="425" spans="1:4" s="168" customFormat="1" x14ac:dyDescent="0.25">
      <c r="A425" s="38" t="s">
        <v>378</v>
      </c>
      <c r="B425" s="186" t="s">
        <v>371</v>
      </c>
      <c r="C425" s="255" t="s">
        <v>280</v>
      </c>
      <c r="D425" s="187">
        <v>1430</v>
      </c>
    </row>
    <row r="426" spans="1:4" s="168" customFormat="1" x14ac:dyDescent="0.25">
      <c r="A426" s="38"/>
      <c r="B426" s="189" t="s">
        <v>379</v>
      </c>
      <c r="C426" s="257"/>
      <c r="D426" s="127"/>
    </row>
    <row r="427" spans="1:4" s="168" customFormat="1" x14ac:dyDescent="0.25">
      <c r="A427" s="38"/>
      <c r="B427" s="189" t="s">
        <v>380</v>
      </c>
      <c r="C427" s="257"/>
      <c r="D427" s="127"/>
    </row>
    <row r="428" spans="1:4" s="168" customFormat="1" x14ac:dyDescent="0.25">
      <c r="A428" s="38" t="s">
        <v>381</v>
      </c>
      <c r="B428" s="186" t="s">
        <v>382</v>
      </c>
      <c r="C428" s="255" t="s">
        <v>280</v>
      </c>
      <c r="D428" s="187">
        <v>189</v>
      </c>
    </row>
    <row r="429" spans="1:4" s="168" customFormat="1" x14ac:dyDescent="0.25">
      <c r="A429" s="38" t="s">
        <v>383</v>
      </c>
      <c r="B429" s="188" t="s">
        <v>384</v>
      </c>
      <c r="C429" s="255" t="s">
        <v>280</v>
      </c>
      <c r="D429" s="187">
        <v>246</v>
      </c>
    </row>
    <row r="430" spans="1:4" s="168" customFormat="1" x14ac:dyDescent="0.25">
      <c r="A430" s="38" t="s">
        <v>385</v>
      </c>
      <c r="B430" s="188" t="s">
        <v>386</v>
      </c>
      <c r="C430" s="255" t="s">
        <v>280</v>
      </c>
      <c r="D430" s="187">
        <v>268</v>
      </c>
    </row>
    <row r="431" spans="1:4" s="168" customFormat="1" x14ac:dyDescent="0.25">
      <c r="A431" s="38"/>
      <c r="B431" s="189" t="s">
        <v>387</v>
      </c>
      <c r="C431" s="257"/>
      <c r="D431" s="127"/>
    </row>
    <row r="432" spans="1:4" s="168" customFormat="1" x14ac:dyDescent="0.25">
      <c r="A432" s="38" t="s">
        <v>388</v>
      </c>
      <c r="B432" s="186" t="s">
        <v>382</v>
      </c>
      <c r="C432" s="255" t="s">
        <v>280</v>
      </c>
      <c r="D432" s="187">
        <v>324</v>
      </c>
    </row>
    <row r="433" spans="1:4" s="168" customFormat="1" x14ac:dyDescent="0.25">
      <c r="A433" s="38" t="s">
        <v>389</v>
      </c>
      <c r="B433" s="188" t="s">
        <v>384</v>
      </c>
      <c r="C433" s="255" t="s">
        <v>280</v>
      </c>
      <c r="D433" s="187">
        <v>371</v>
      </c>
    </row>
    <row r="434" spans="1:4" s="168" customFormat="1" x14ac:dyDescent="0.25">
      <c r="A434" s="38" t="s">
        <v>390</v>
      </c>
      <c r="B434" s="188" t="s">
        <v>386</v>
      </c>
      <c r="C434" s="255" t="s">
        <v>280</v>
      </c>
      <c r="D434" s="187">
        <v>447</v>
      </c>
    </row>
    <row r="435" spans="1:4" s="168" customFormat="1" x14ac:dyDescent="0.25">
      <c r="A435" s="38"/>
      <c r="B435" s="189" t="s">
        <v>391</v>
      </c>
      <c r="C435" s="257"/>
      <c r="D435" s="127"/>
    </row>
    <row r="436" spans="1:4" s="168" customFormat="1" x14ac:dyDescent="0.25">
      <c r="A436" s="38" t="s">
        <v>392</v>
      </c>
      <c r="B436" s="186" t="s">
        <v>362</v>
      </c>
      <c r="C436" s="255" t="s">
        <v>280</v>
      </c>
      <c r="D436" s="187">
        <v>1540</v>
      </c>
    </row>
    <row r="437" spans="1:4" s="168" customFormat="1" x14ac:dyDescent="0.25">
      <c r="A437" s="38"/>
      <c r="B437" s="189" t="s">
        <v>387</v>
      </c>
      <c r="C437" s="257"/>
      <c r="D437" s="127"/>
    </row>
    <row r="438" spans="1:4" s="168" customFormat="1" x14ac:dyDescent="0.25">
      <c r="A438" s="38" t="s">
        <v>393</v>
      </c>
      <c r="B438" s="186" t="s">
        <v>394</v>
      </c>
      <c r="C438" s="255" t="s">
        <v>280</v>
      </c>
      <c r="D438" s="187">
        <v>1980</v>
      </c>
    </row>
    <row r="439" spans="1:4" s="168" customFormat="1" x14ac:dyDescent="0.25">
      <c r="A439" s="38" t="s">
        <v>395</v>
      </c>
      <c r="B439" s="188" t="s">
        <v>396</v>
      </c>
      <c r="C439" s="255" t="s">
        <v>280</v>
      </c>
      <c r="D439" s="187">
        <v>2190</v>
      </c>
    </row>
    <row r="440" spans="1:4" s="168" customFormat="1" x14ac:dyDescent="0.25">
      <c r="A440" s="38" t="s">
        <v>397</v>
      </c>
      <c r="B440" s="188" t="s">
        <v>398</v>
      </c>
      <c r="C440" s="255" t="s">
        <v>280</v>
      </c>
      <c r="D440" s="187">
        <v>2340</v>
      </c>
    </row>
    <row r="441" spans="1:4" s="258" customFormat="1" ht="15.75" thickBot="1" x14ac:dyDescent="0.3">
      <c r="A441" s="39"/>
      <c r="B441" s="195"/>
      <c r="C441" s="256"/>
      <c r="D441" s="191"/>
    </row>
    <row r="442" spans="1:4" s="258" customFormat="1" ht="15.75" thickBot="1" x14ac:dyDescent="0.3">
      <c r="A442" s="259"/>
      <c r="B442" s="260"/>
      <c r="C442" s="260"/>
      <c r="D442" s="292" t="s">
        <v>1153</v>
      </c>
    </row>
    <row r="443" spans="1:4" s="258" customFormat="1" ht="15.75" thickBot="1" x14ac:dyDescent="0.3">
      <c r="A443" s="282" t="s">
        <v>224</v>
      </c>
      <c r="B443" s="283" t="s">
        <v>225</v>
      </c>
      <c r="C443" s="283" t="s">
        <v>226</v>
      </c>
      <c r="D443" s="294" t="s">
        <v>125</v>
      </c>
    </row>
    <row r="444" spans="1:4" s="168" customFormat="1" x14ac:dyDescent="0.25">
      <c r="A444" s="259"/>
      <c r="B444" s="286" t="s">
        <v>399</v>
      </c>
      <c r="C444" s="260"/>
      <c r="D444" s="293"/>
    </row>
    <row r="445" spans="1:4" s="168" customFormat="1" x14ac:dyDescent="0.25">
      <c r="A445" s="38" t="s">
        <v>400</v>
      </c>
      <c r="B445" s="186" t="s">
        <v>401</v>
      </c>
      <c r="C445" s="255" t="s">
        <v>280</v>
      </c>
      <c r="D445" s="187">
        <v>322</v>
      </c>
    </row>
    <row r="446" spans="1:4" s="168" customFormat="1" x14ac:dyDescent="0.25">
      <c r="A446" s="38"/>
      <c r="B446" s="189" t="s">
        <v>403</v>
      </c>
      <c r="C446" s="257"/>
      <c r="D446" s="127"/>
    </row>
    <row r="447" spans="1:4" s="168" customFormat="1" x14ac:dyDescent="0.25">
      <c r="A447" s="38" t="s">
        <v>404</v>
      </c>
      <c r="B447" s="186" t="s">
        <v>405</v>
      </c>
      <c r="C447" s="255" t="s">
        <v>232</v>
      </c>
      <c r="D447" s="187">
        <v>103</v>
      </c>
    </row>
    <row r="448" spans="1:4" s="168" customFormat="1" x14ac:dyDescent="0.25">
      <c r="A448" s="38" t="s">
        <v>406</v>
      </c>
      <c r="B448" s="186" t="s">
        <v>407</v>
      </c>
      <c r="C448" s="255" t="s">
        <v>232</v>
      </c>
      <c r="D448" s="187">
        <v>206</v>
      </c>
    </row>
    <row r="449" spans="1:4" s="168" customFormat="1" x14ac:dyDescent="0.25">
      <c r="A449" s="38" t="s">
        <v>408</v>
      </c>
      <c r="B449" s="186" t="s">
        <v>409</v>
      </c>
      <c r="C449" s="255" t="s">
        <v>232</v>
      </c>
      <c r="D449" s="187">
        <v>166</v>
      </c>
    </row>
    <row r="450" spans="1:4" s="168" customFormat="1" x14ac:dyDescent="0.25">
      <c r="A450" s="38"/>
      <c r="B450" s="189" t="s">
        <v>410</v>
      </c>
      <c r="C450" s="257"/>
      <c r="D450" s="127"/>
    </row>
    <row r="451" spans="1:4" s="168" customFormat="1" x14ac:dyDescent="0.25">
      <c r="A451" s="38" t="s">
        <v>411</v>
      </c>
      <c r="B451" s="186" t="s">
        <v>362</v>
      </c>
      <c r="C451" s="255" t="s">
        <v>280</v>
      </c>
      <c r="D451" s="187">
        <v>117</v>
      </c>
    </row>
    <row r="452" spans="1:4" s="168" customFormat="1" x14ac:dyDescent="0.25">
      <c r="A452" s="38" t="s">
        <v>412</v>
      </c>
      <c r="B452" s="186" t="s">
        <v>371</v>
      </c>
      <c r="C452" s="255" t="s">
        <v>280</v>
      </c>
      <c r="D452" s="187">
        <v>153</v>
      </c>
    </row>
    <row r="453" spans="1:4" s="168" customFormat="1" x14ac:dyDescent="0.25">
      <c r="A453" s="38"/>
      <c r="B453" s="189" t="s">
        <v>413</v>
      </c>
      <c r="C453" s="257"/>
      <c r="D453" s="127"/>
    </row>
    <row r="454" spans="1:4" s="168" customFormat="1" x14ac:dyDescent="0.25">
      <c r="A454" s="38" t="s">
        <v>414</v>
      </c>
      <c r="B454" s="186" t="s">
        <v>415</v>
      </c>
      <c r="C454" s="255" t="s">
        <v>280</v>
      </c>
      <c r="D454" s="187">
        <v>163</v>
      </c>
    </row>
    <row r="455" spans="1:4" s="168" customFormat="1" x14ac:dyDescent="0.25">
      <c r="A455" s="38" t="s">
        <v>416</v>
      </c>
      <c r="B455" s="186" t="s">
        <v>417</v>
      </c>
      <c r="C455" s="255" t="s">
        <v>280</v>
      </c>
      <c r="D455" s="187">
        <v>188</v>
      </c>
    </row>
    <row r="456" spans="1:4" s="168" customFormat="1" x14ac:dyDescent="0.25">
      <c r="A456" s="38" t="s">
        <v>418</v>
      </c>
      <c r="B456" s="186" t="s">
        <v>399</v>
      </c>
      <c r="C456" s="255" t="s">
        <v>280</v>
      </c>
      <c r="D456" s="187">
        <v>72.2</v>
      </c>
    </row>
    <row r="457" spans="1:4" s="168" customFormat="1" x14ac:dyDescent="0.25">
      <c r="A457" s="38" t="s">
        <v>419</v>
      </c>
      <c r="B457" s="186" t="s">
        <v>420</v>
      </c>
      <c r="C457" s="255" t="s">
        <v>280</v>
      </c>
      <c r="D457" s="187">
        <v>30.1</v>
      </c>
    </row>
    <row r="458" spans="1:4" s="168" customFormat="1" x14ac:dyDescent="0.25">
      <c r="A458" s="38" t="s">
        <v>421</v>
      </c>
      <c r="B458" s="186" t="s">
        <v>422</v>
      </c>
      <c r="C458" s="255" t="s">
        <v>280</v>
      </c>
      <c r="D458" s="194">
        <v>559</v>
      </c>
    </row>
    <row r="459" spans="1:4" s="168" customFormat="1" ht="15.75" thickBot="1" x14ac:dyDescent="0.3">
      <c r="A459" s="39" t="s">
        <v>423</v>
      </c>
      <c r="B459" s="193" t="s">
        <v>424</v>
      </c>
      <c r="C459" s="256" t="s">
        <v>280</v>
      </c>
      <c r="D459" s="268">
        <v>636</v>
      </c>
    </row>
    <row r="460" spans="1:4" s="168" customFormat="1" ht="15.75" thickBot="1" x14ac:dyDescent="0.3">
      <c r="A460" s="637" t="s">
        <v>425</v>
      </c>
      <c r="B460" s="638"/>
      <c r="C460" s="638"/>
      <c r="D460" s="639"/>
    </row>
    <row r="461" spans="1:4" s="168" customFormat="1" x14ac:dyDescent="0.25">
      <c r="A461" s="38"/>
      <c r="B461" s="189" t="s">
        <v>426</v>
      </c>
      <c r="C461" s="257"/>
      <c r="D461" s="127"/>
    </row>
    <row r="462" spans="1:4" s="168" customFormat="1" x14ac:dyDescent="0.25">
      <c r="A462" s="38"/>
      <c r="B462" s="189" t="s">
        <v>427</v>
      </c>
      <c r="C462" s="257"/>
      <c r="D462" s="127"/>
    </row>
    <row r="463" spans="1:4" s="168" customFormat="1" x14ac:dyDescent="0.25">
      <c r="A463" s="38" t="s">
        <v>428</v>
      </c>
      <c r="B463" s="186" t="s">
        <v>382</v>
      </c>
      <c r="C463" s="255" t="s">
        <v>280</v>
      </c>
      <c r="D463" s="187">
        <v>6810</v>
      </c>
    </row>
    <row r="464" spans="1:4" s="168" customFormat="1" x14ac:dyDescent="0.25">
      <c r="A464" s="38" t="s">
        <v>429</v>
      </c>
      <c r="B464" s="188" t="s">
        <v>430</v>
      </c>
      <c r="C464" s="255" t="s">
        <v>280</v>
      </c>
      <c r="D464" s="187">
        <v>7450</v>
      </c>
    </row>
    <row r="465" spans="1:4" s="168" customFormat="1" x14ac:dyDescent="0.25">
      <c r="A465" s="38" t="s">
        <v>431</v>
      </c>
      <c r="B465" s="188" t="s">
        <v>432</v>
      </c>
      <c r="C465" s="255" t="s">
        <v>280</v>
      </c>
      <c r="D465" s="187">
        <v>8610</v>
      </c>
    </row>
    <row r="466" spans="1:4" s="168" customFormat="1" x14ac:dyDescent="0.25">
      <c r="A466" s="38"/>
      <c r="B466" s="189" t="s">
        <v>433</v>
      </c>
      <c r="C466" s="257"/>
      <c r="D466" s="127"/>
    </row>
    <row r="467" spans="1:4" s="168" customFormat="1" x14ac:dyDescent="0.25">
      <c r="A467" s="38" t="s">
        <v>434</v>
      </c>
      <c r="B467" s="186" t="s">
        <v>435</v>
      </c>
      <c r="C467" s="255" t="s">
        <v>280</v>
      </c>
      <c r="D467" s="187">
        <v>7480</v>
      </c>
    </row>
    <row r="468" spans="1:4" s="168" customFormat="1" x14ac:dyDescent="0.25">
      <c r="A468" s="38" t="s">
        <v>436</v>
      </c>
      <c r="B468" s="188" t="s">
        <v>437</v>
      </c>
      <c r="C468" s="255" t="s">
        <v>280</v>
      </c>
      <c r="D468" s="187">
        <v>7580</v>
      </c>
    </row>
    <row r="469" spans="1:4" s="168" customFormat="1" x14ac:dyDescent="0.25">
      <c r="A469" s="38" t="s">
        <v>438</v>
      </c>
      <c r="B469" s="188" t="s">
        <v>439</v>
      </c>
      <c r="C469" s="255" t="s">
        <v>280</v>
      </c>
      <c r="D469" s="187">
        <v>8740</v>
      </c>
    </row>
    <row r="470" spans="1:4" s="168" customFormat="1" x14ac:dyDescent="0.25">
      <c r="A470" s="38" t="s">
        <v>440</v>
      </c>
      <c r="B470" s="188" t="s">
        <v>441</v>
      </c>
      <c r="C470" s="255" t="s">
        <v>280</v>
      </c>
      <c r="D470" s="187">
        <v>9890</v>
      </c>
    </row>
    <row r="471" spans="1:4" s="168" customFormat="1" x14ac:dyDescent="0.25">
      <c r="A471" s="38"/>
      <c r="B471" s="189" t="s">
        <v>442</v>
      </c>
      <c r="C471" s="257"/>
      <c r="D471" s="127"/>
    </row>
    <row r="472" spans="1:4" s="168" customFormat="1" x14ac:dyDescent="0.25">
      <c r="A472" s="38" t="s">
        <v>443</v>
      </c>
      <c r="B472" s="186" t="s">
        <v>444</v>
      </c>
      <c r="C472" s="255" t="s">
        <v>280</v>
      </c>
      <c r="D472" s="187">
        <v>27700</v>
      </c>
    </row>
    <row r="473" spans="1:4" s="168" customFormat="1" x14ac:dyDescent="0.25">
      <c r="A473" s="38" t="s">
        <v>445</v>
      </c>
      <c r="B473" s="188" t="s">
        <v>446</v>
      </c>
      <c r="C473" s="255" t="s">
        <v>280</v>
      </c>
      <c r="D473" s="187">
        <v>29300</v>
      </c>
    </row>
    <row r="474" spans="1:4" s="168" customFormat="1" x14ac:dyDescent="0.25">
      <c r="A474" s="38"/>
      <c r="B474" s="189" t="s">
        <v>447</v>
      </c>
      <c r="C474" s="257"/>
      <c r="D474" s="127"/>
    </row>
    <row r="475" spans="1:4" s="168" customFormat="1" x14ac:dyDescent="0.25">
      <c r="A475" s="38" t="s">
        <v>448</v>
      </c>
      <c r="B475" s="186" t="s">
        <v>449</v>
      </c>
      <c r="C475" s="255" t="s">
        <v>280</v>
      </c>
      <c r="D475" s="187">
        <v>36200</v>
      </c>
    </row>
    <row r="476" spans="1:4" s="168" customFormat="1" x14ac:dyDescent="0.25">
      <c r="A476" s="38"/>
      <c r="B476" s="189" t="s">
        <v>450</v>
      </c>
      <c r="C476" s="257"/>
      <c r="D476" s="127"/>
    </row>
    <row r="477" spans="1:4" s="168" customFormat="1" x14ac:dyDescent="0.25">
      <c r="A477" s="38" t="s">
        <v>451</v>
      </c>
      <c r="B477" s="186" t="s">
        <v>452</v>
      </c>
      <c r="C477" s="255" t="s">
        <v>280</v>
      </c>
      <c r="D477" s="187">
        <v>12500</v>
      </c>
    </row>
    <row r="478" spans="1:4" s="168" customFormat="1" x14ac:dyDescent="0.25">
      <c r="A478" s="38"/>
      <c r="B478" s="189" t="s">
        <v>453</v>
      </c>
      <c r="C478" s="257"/>
      <c r="D478" s="127"/>
    </row>
    <row r="479" spans="1:4" s="168" customFormat="1" x14ac:dyDescent="0.25">
      <c r="A479" s="38" t="s">
        <v>454</v>
      </c>
      <c r="B479" s="186" t="s">
        <v>455</v>
      </c>
      <c r="C479" s="255" t="s">
        <v>280</v>
      </c>
      <c r="D479" s="187">
        <v>13800</v>
      </c>
    </row>
    <row r="480" spans="1:4" s="168" customFormat="1" x14ac:dyDescent="0.25">
      <c r="A480" s="38"/>
      <c r="B480" s="189" t="s">
        <v>456</v>
      </c>
      <c r="C480" s="257"/>
      <c r="D480" s="127"/>
    </row>
    <row r="481" spans="1:4" s="168" customFormat="1" x14ac:dyDescent="0.25">
      <c r="A481" s="38" t="s">
        <v>457</v>
      </c>
      <c r="B481" s="186" t="s">
        <v>449</v>
      </c>
      <c r="C481" s="255" t="s">
        <v>280</v>
      </c>
      <c r="D481" s="187">
        <v>53300</v>
      </c>
    </row>
    <row r="482" spans="1:4" s="168" customFormat="1" x14ac:dyDescent="0.25">
      <c r="A482" s="38" t="s">
        <v>458</v>
      </c>
      <c r="B482" s="186" t="s">
        <v>459</v>
      </c>
      <c r="C482" s="255" t="s">
        <v>280</v>
      </c>
      <c r="D482" s="187">
        <v>57500</v>
      </c>
    </row>
    <row r="483" spans="1:4" s="168" customFormat="1" x14ac:dyDescent="0.25">
      <c r="A483" s="38"/>
      <c r="B483" s="189" t="s">
        <v>460</v>
      </c>
      <c r="C483" s="257"/>
      <c r="D483" s="127"/>
    </row>
    <row r="484" spans="1:4" s="168" customFormat="1" x14ac:dyDescent="0.25">
      <c r="A484" s="38"/>
      <c r="B484" s="189" t="s">
        <v>427</v>
      </c>
      <c r="C484" s="257"/>
      <c r="D484" s="127"/>
    </row>
    <row r="485" spans="1:4" s="168" customFormat="1" x14ac:dyDescent="0.25">
      <c r="A485" s="38" t="s">
        <v>461</v>
      </c>
      <c r="B485" s="186" t="s">
        <v>382</v>
      </c>
      <c r="C485" s="255" t="s">
        <v>280</v>
      </c>
      <c r="D485" s="187">
        <v>8030</v>
      </c>
    </row>
    <row r="486" spans="1:4" s="168" customFormat="1" x14ac:dyDescent="0.25">
      <c r="A486" s="38" t="s">
        <v>462</v>
      </c>
      <c r="B486" s="188" t="s">
        <v>430</v>
      </c>
      <c r="C486" s="255" t="s">
        <v>280</v>
      </c>
      <c r="D486" s="187">
        <v>8790</v>
      </c>
    </row>
    <row r="487" spans="1:4" s="168" customFormat="1" x14ac:dyDescent="0.25">
      <c r="A487" s="38" t="s">
        <v>463</v>
      </c>
      <c r="B487" s="188" t="s">
        <v>432</v>
      </c>
      <c r="C487" s="255" t="s">
        <v>280</v>
      </c>
      <c r="D487" s="187">
        <v>10200</v>
      </c>
    </row>
    <row r="488" spans="1:4" s="258" customFormat="1" x14ac:dyDescent="0.25">
      <c r="A488" s="38"/>
      <c r="B488" s="188"/>
      <c r="C488" s="255"/>
      <c r="D488" s="187"/>
    </row>
    <row r="489" spans="1:4" s="258" customFormat="1" x14ac:dyDescent="0.25">
      <c r="A489" s="38"/>
      <c r="B489" s="188"/>
      <c r="C489" s="255"/>
      <c r="D489" s="187"/>
    </row>
    <row r="490" spans="1:4" s="258" customFormat="1" ht="15.75" thickBot="1" x14ac:dyDescent="0.3">
      <c r="A490" s="39"/>
      <c r="B490" s="195"/>
      <c r="C490" s="256"/>
      <c r="D490" s="191"/>
    </row>
    <row r="491" spans="1:4" s="258" customFormat="1" ht="15.75" thickBot="1" x14ac:dyDescent="0.3">
      <c r="A491" s="259"/>
      <c r="B491" s="260"/>
      <c r="C491" s="260"/>
      <c r="D491" s="292" t="s">
        <v>1154</v>
      </c>
    </row>
    <row r="492" spans="1:4" s="258" customFormat="1" ht="15.75" thickBot="1" x14ac:dyDescent="0.3">
      <c r="A492" s="282" t="s">
        <v>224</v>
      </c>
      <c r="B492" s="283" t="s">
        <v>225</v>
      </c>
      <c r="C492" s="283" t="s">
        <v>226</v>
      </c>
      <c r="D492" s="294" t="s">
        <v>125</v>
      </c>
    </row>
    <row r="493" spans="1:4" s="168" customFormat="1" x14ac:dyDescent="0.25">
      <c r="A493" s="259"/>
      <c r="B493" s="286" t="s">
        <v>433</v>
      </c>
      <c r="C493" s="260"/>
      <c r="D493" s="293"/>
    </row>
    <row r="494" spans="1:4" s="168" customFormat="1" x14ac:dyDescent="0.25">
      <c r="A494" s="38" t="s">
        <v>464</v>
      </c>
      <c r="B494" s="186" t="s">
        <v>435</v>
      </c>
      <c r="C494" s="255" t="s">
        <v>280</v>
      </c>
      <c r="D494" s="187">
        <v>8820</v>
      </c>
    </row>
    <row r="495" spans="1:4" s="168" customFormat="1" x14ac:dyDescent="0.25">
      <c r="A495" s="38" t="s">
        <v>465</v>
      </c>
      <c r="B495" s="188" t="s">
        <v>437</v>
      </c>
      <c r="C495" s="255" t="s">
        <v>280</v>
      </c>
      <c r="D495" s="187">
        <v>8940</v>
      </c>
    </row>
    <row r="496" spans="1:4" s="168" customFormat="1" x14ac:dyDescent="0.25">
      <c r="A496" s="38" t="s">
        <v>466</v>
      </c>
      <c r="B496" s="188" t="s">
        <v>439</v>
      </c>
      <c r="C496" s="255" t="s">
        <v>280</v>
      </c>
      <c r="D496" s="187">
        <v>10300</v>
      </c>
    </row>
    <row r="497" spans="1:4" s="168" customFormat="1" x14ac:dyDescent="0.25">
      <c r="A497" s="38" t="s">
        <v>467</v>
      </c>
      <c r="B497" s="188" t="s">
        <v>441</v>
      </c>
      <c r="C497" s="255" t="s">
        <v>280</v>
      </c>
      <c r="D497" s="187">
        <v>11700</v>
      </c>
    </row>
    <row r="498" spans="1:4" s="168" customFormat="1" x14ac:dyDescent="0.25">
      <c r="A498" s="38"/>
      <c r="B498" s="189" t="s">
        <v>442</v>
      </c>
      <c r="C498" s="257"/>
      <c r="D498" s="127"/>
    </row>
    <row r="499" spans="1:4" s="168" customFormat="1" x14ac:dyDescent="0.25">
      <c r="A499" s="38" t="s">
        <v>469</v>
      </c>
      <c r="B499" s="186" t="s">
        <v>444</v>
      </c>
      <c r="C499" s="255" t="s">
        <v>280</v>
      </c>
      <c r="D499" s="187">
        <v>31200</v>
      </c>
    </row>
    <row r="500" spans="1:4" s="168" customFormat="1" x14ac:dyDescent="0.25">
      <c r="A500" s="38"/>
      <c r="B500" s="189" t="s">
        <v>447</v>
      </c>
      <c r="C500" s="257"/>
      <c r="D500" s="127"/>
    </row>
    <row r="501" spans="1:4" s="168" customFormat="1" x14ac:dyDescent="0.25">
      <c r="A501" s="38" t="s">
        <v>470</v>
      </c>
      <c r="B501" s="186" t="s">
        <v>449</v>
      </c>
      <c r="C501" s="255" t="s">
        <v>280</v>
      </c>
      <c r="D501" s="187">
        <v>39200</v>
      </c>
    </row>
    <row r="502" spans="1:4" s="168" customFormat="1" x14ac:dyDescent="0.25">
      <c r="A502" s="38"/>
      <c r="B502" s="189" t="s">
        <v>450</v>
      </c>
      <c r="C502" s="257"/>
      <c r="D502" s="127"/>
    </row>
    <row r="503" spans="1:4" s="168" customFormat="1" x14ac:dyDescent="0.25">
      <c r="A503" s="38" t="s">
        <v>471</v>
      </c>
      <c r="B503" s="186" t="s">
        <v>452</v>
      </c>
      <c r="C503" s="255" t="s">
        <v>280</v>
      </c>
      <c r="D503" s="187">
        <v>13900</v>
      </c>
    </row>
    <row r="504" spans="1:4" s="168" customFormat="1" x14ac:dyDescent="0.25">
      <c r="A504" s="38"/>
      <c r="B504" s="189" t="s">
        <v>453</v>
      </c>
      <c r="C504" s="257"/>
      <c r="D504" s="127"/>
    </row>
    <row r="505" spans="1:4" s="168" customFormat="1" x14ac:dyDescent="0.25">
      <c r="A505" s="38" t="s">
        <v>472</v>
      </c>
      <c r="B505" s="186" t="s">
        <v>455</v>
      </c>
      <c r="C505" s="255" t="s">
        <v>280</v>
      </c>
      <c r="D505" s="187">
        <v>15400</v>
      </c>
    </row>
    <row r="506" spans="1:4" s="168" customFormat="1" x14ac:dyDescent="0.25">
      <c r="A506" s="38"/>
      <c r="B506" s="189" t="s">
        <v>473</v>
      </c>
      <c r="C506" s="257"/>
      <c r="D506" s="127"/>
    </row>
    <row r="507" spans="1:4" s="168" customFormat="1" x14ac:dyDescent="0.25">
      <c r="A507" s="38" t="s">
        <v>474</v>
      </c>
      <c r="B507" s="186" t="s">
        <v>449</v>
      </c>
      <c r="C507" s="255" t="s">
        <v>280</v>
      </c>
      <c r="D507" s="187">
        <v>56800</v>
      </c>
    </row>
    <row r="508" spans="1:4" s="168" customFormat="1" ht="15.75" thickBot="1" x14ac:dyDescent="0.3">
      <c r="A508" s="39" t="s">
        <v>475</v>
      </c>
      <c r="B508" s="193" t="s">
        <v>459</v>
      </c>
      <c r="C508" s="256" t="s">
        <v>280</v>
      </c>
      <c r="D508" s="191">
        <v>61000</v>
      </c>
    </row>
    <row r="509" spans="1:4" s="168" customFormat="1" ht="15.75" thickBot="1" x14ac:dyDescent="0.3">
      <c r="A509" s="637" t="s">
        <v>476</v>
      </c>
      <c r="B509" s="638"/>
      <c r="C509" s="638"/>
      <c r="D509" s="639"/>
    </row>
    <row r="510" spans="1:4" s="168" customFormat="1" x14ac:dyDescent="0.25">
      <c r="A510" s="38"/>
      <c r="B510" s="189" t="s">
        <v>477</v>
      </c>
      <c r="C510" s="257"/>
      <c r="D510" s="127"/>
    </row>
    <row r="511" spans="1:4" s="168" customFormat="1" x14ac:dyDescent="0.25">
      <c r="A511" s="38" t="s">
        <v>478</v>
      </c>
      <c r="B511" s="186" t="s">
        <v>811</v>
      </c>
      <c r="C511" s="255" t="s">
        <v>280</v>
      </c>
      <c r="D511" s="187">
        <v>4280</v>
      </c>
    </row>
    <row r="512" spans="1:4" s="168" customFormat="1" x14ac:dyDescent="0.25">
      <c r="A512" s="38" t="s">
        <v>479</v>
      </c>
      <c r="B512" s="188" t="s">
        <v>1179</v>
      </c>
      <c r="C512" s="255" t="s">
        <v>280</v>
      </c>
      <c r="D512" s="187">
        <v>4770</v>
      </c>
    </row>
    <row r="513" spans="1:4" s="168" customFormat="1" x14ac:dyDescent="0.25">
      <c r="A513" s="38" t="s">
        <v>481</v>
      </c>
      <c r="B513" s="188" t="s">
        <v>1180</v>
      </c>
      <c r="C513" s="255" t="s">
        <v>280</v>
      </c>
      <c r="D513" s="187">
        <v>5220</v>
      </c>
    </row>
    <row r="514" spans="1:4" s="168" customFormat="1" x14ac:dyDescent="0.25">
      <c r="A514" s="38" t="s">
        <v>483</v>
      </c>
      <c r="B514" s="186" t="s">
        <v>1178</v>
      </c>
      <c r="C514" s="255" t="s">
        <v>280</v>
      </c>
      <c r="D514" s="187">
        <v>5810</v>
      </c>
    </row>
    <row r="515" spans="1:4" s="168" customFormat="1" x14ac:dyDescent="0.25">
      <c r="A515" s="38"/>
      <c r="B515" s="189" t="s">
        <v>484</v>
      </c>
      <c r="C515" s="257"/>
      <c r="D515" s="127"/>
    </row>
    <row r="516" spans="1:4" s="168" customFormat="1" x14ac:dyDescent="0.25">
      <c r="A516" s="38" t="s">
        <v>485</v>
      </c>
      <c r="B516" s="186" t="s">
        <v>486</v>
      </c>
      <c r="C516" s="255" t="s">
        <v>280</v>
      </c>
      <c r="D516" s="187">
        <v>101</v>
      </c>
    </row>
    <row r="517" spans="1:4" s="168" customFormat="1" x14ac:dyDescent="0.25">
      <c r="A517" s="38" t="s">
        <v>710</v>
      </c>
      <c r="B517" s="186" t="s">
        <v>487</v>
      </c>
      <c r="C517" s="255" t="s">
        <v>280</v>
      </c>
      <c r="D517" s="187">
        <v>1530</v>
      </c>
    </row>
    <row r="518" spans="1:4" s="168" customFormat="1" x14ac:dyDescent="0.25">
      <c r="A518" s="38" t="s">
        <v>488</v>
      </c>
      <c r="B518" s="186" t="s">
        <v>489</v>
      </c>
      <c r="C518" s="255" t="s">
        <v>490</v>
      </c>
      <c r="D518" s="187">
        <v>269</v>
      </c>
    </row>
    <row r="519" spans="1:4" s="168" customFormat="1" x14ac:dyDescent="0.25">
      <c r="A519" s="38"/>
      <c r="B519" s="189" t="s">
        <v>491</v>
      </c>
      <c r="C519" s="257"/>
      <c r="D519" s="127"/>
    </row>
    <row r="520" spans="1:4" s="168" customFormat="1" x14ac:dyDescent="0.25">
      <c r="A520" s="38"/>
      <c r="B520" s="189" t="s">
        <v>492</v>
      </c>
      <c r="C520" s="257"/>
      <c r="D520" s="127"/>
    </row>
    <row r="521" spans="1:4" s="168" customFormat="1" x14ac:dyDescent="0.25">
      <c r="A521" s="38" t="s">
        <v>493</v>
      </c>
      <c r="B521" s="186" t="s">
        <v>811</v>
      </c>
      <c r="C521" s="255" t="s">
        <v>280</v>
      </c>
      <c r="D521" s="187">
        <v>1080</v>
      </c>
    </row>
    <row r="522" spans="1:4" s="168" customFormat="1" x14ac:dyDescent="0.25">
      <c r="A522" s="38" t="s">
        <v>494</v>
      </c>
      <c r="B522" s="188" t="s">
        <v>1179</v>
      </c>
      <c r="C522" s="255" t="s">
        <v>280</v>
      </c>
      <c r="D522" s="187">
        <v>1310</v>
      </c>
    </row>
    <row r="523" spans="1:4" s="168" customFormat="1" x14ac:dyDescent="0.25">
      <c r="A523" s="38" t="s">
        <v>495</v>
      </c>
      <c r="B523" s="188" t="s">
        <v>1180</v>
      </c>
      <c r="C523" s="255" t="s">
        <v>280</v>
      </c>
      <c r="D523" s="187">
        <v>1740</v>
      </c>
    </row>
    <row r="524" spans="1:4" s="168" customFormat="1" x14ac:dyDescent="0.25">
      <c r="A524" s="38" t="s">
        <v>496</v>
      </c>
      <c r="B524" s="186" t="s">
        <v>1178</v>
      </c>
      <c r="C524" s="255" t="s">
        <v>280</v>
      </c>
      <c r="D524" s="187">
        <v>2220</v>
      </c>
    </row>
    <row r="525" spans="1:4" s="168" customFormat="1" x14ac:dyDescent="0.25">
      <c r="A525" s="38"/>
      <c r="B525" s="189" t="s">
        <v>497</v>
      </c>
      <c r="C525" s="257"/>
      <c r="D525" s="127"/>
    </row>
    <row r="526" spans="1:4" s="168" customFormat="1" x14ac:dyDescent="0.25">
      <c r="A526" s="38" t="s">
        <v>498</v>
      </c>
      <c r="B526" s="186" t="s">
        <v>811</v>
      </c>
      <c r="C526" s="255" t="s">
        <v>280</v>
      </c>
      <c r="D526" s="187">
        <v>3750</v>
      </c>
    </row>
    <row r="527" spans="1:4" s="168" customFormat="1" x14ac:dyDescent="0.25">
      <c r="A527" s="38" t="s">
        <v>499</v>
      </c>
      <c r="B527" s="188" t="s">
        <v>1179</v>
      </c>
      <c r="C527" s="255" t="s">
        <v>280</v>
      </c>
      <c r="D527" s="187">
        <v>5060</v>
      </c>
    </row>
    <row r="528" spans="1:4" s="168" customFormat="1" x14ac:dyDescent="0.25">
      <c r="A528" s="38" t="s">
        <v>500</v>
      </c>
      <c r="B528" s="188" t="s">
        <v>1180</v>
      </c>
      <c r="C528" s="255" t="s">
        <v>280</v>
      </c>
      <c r="D528" s="187">
        <v>6660</v>
      </c>
    </row>
    <row r="529" spans="1:4" s="168" customFormat="1" x14ac:dyDescent="0.25">
      <c r="A529" s="38" t="s">
        <v>501</v>
      </c>
      <c r="B529" s="186" t="s">
        <v>1178</v>
      </c>
      <c r="C529" s="255" t="s">
        <v>280</v>
      </c>
      <c r="D529" s="187">
        <v>8530</v>
      </c>
    </row>
    <row r="530" spans="1:4" s="168" customFormat="1" x14ac:dyDescent="0.25">
      <c r="A530" s="38"/>
      <c r="B530" s="189" t="s">
        <v>502</v>
      </c>
      <c r="C530" s="257"/>
      <c r="D530" s="127"/>
    </row>
    <row r="531" spans="1:4" s="168" customFormat="1" x14ac:dyDescent="0.25">
      <c r="A531" s="38"/>
      <c r="B531" s="189" t="s">
        <v>492</v>
      </c>
      <c r="C531" s="257"/>
      <c r="D531" s="127"/>
    </row>
    <row r="532" spans="1:4" s="168" customFormat="1" x14ac:dyDescent="0.25">
      <c r="A532" s="38" t="s">
        <v>503</v>
      </c>
      <c r="B532" s="186" t="s">
        <v>811</v>
      </c>
      <c r="C532" s="255" t="s">
        <v>280</v>
      </c>
      <c r="D532" s="187">
        <v>1360</v>
      </c>
    </row>
    <row r="533" spans="1:4" s="168" customFormat="1" x14ac:dyDescent="0.25">
      <c r="A533" s="38" t="s">
        <v>504</v>
      </c>
      <c r="B533" s="188" t="s">
        <v>1179</v>
      </c>
      <c r="C533" s="255" t="s">
        <v>280</v>
      </c>
      <c r="D533" s="187">
        <v>1760</v>
      </c>
    </row>
    <row r="534" spans="1:4" s="168" customFormat="1" x14ac:dyDescent="0.25">
      <c r="A534" s="38" t="s">
        <v>505</v>
      </c>
      <c r="B534" s="188" t="s">
        <v>1180</v>
      </c>
      <c r="C534" s="255" t="s">
        <v>280</v>
      </c>
      <c r="D534" s="187">
        <v>2300</v>
      </c>
    </row>
    <row r="535" spans="1:4" s="168" customFormat="1" x14ac:dyDescent="0.25">
      <c r="A535" s="38" t="s">
        <v>506</v>
      </c>
      <c r="B535" s="188" t="s">
        <v>1183</v>
      </c>
      <c r="C535" s="255" t="s">
        <v>280</v>
      </c>
      <c r="D535" s="187">
        <v>3070</v>
      </c>
    </row>
    <row r="536" spans="1:4" s="168" customFormat="1" x14ac:dyDescent="0.25">
      <c r="A536" s="38" t="s">
        <v>507</v>
      </c>
      <c r="B536" s="188" t="s">
        <v>1182</v>
      </c>
      <c r="C536" s="255" t="s">
        <v>280</v>
      </c>
      <c r="D536" s="187">
        <v>4870</v>
      </c>
    </row>
    <row r="537" spans="1:4" s="168" customFormat="1" x14ac:dyDescent="0.25">
      <c r="A537" s="38" t="s">
        <v>508</v>
      </c>
      <c r="B537" s="186" t="s">
        <v>1184</v>
      </c>
      <c r="C537" s="255" t="s">
        <v>280</v>
      </c>
      <c r="D537" s="187">
        <v>6440</v>
      </c>
    </row>
    <row r="538" spans="1:4" s="258" customFormat="1" x14ac:dyDescent="0.25">
      <c r="A538" s="38"/>
      <c r="B538" s="186"/>
      <c r="C538" s="255"/>
      <c r="D538" s="187"/>
    </row>
    <row r="539" spans="1:4" s="258" customFormat="1" ht="15.75" thickBot="1" x14ac:dyDescent="0.3">
      <c r="A539" s="39"/>
      <c r="B539" s="193"/>
      <c r="C539" s="256"/>
      <c r="D539" s="191"/>
    </row>
    <row r="540" spans="1:4" s="258" customFormat="1" ht="15.75" thickBot="1" x14ac:dyDescent="0.3">
      <c r="A540" s="259"/>
      <c r="B540" s="260"/>
      <c r="C540" s="260"/>
      <c r="D540" s="292" t="s">
        <v>1155</v>
      </c>
    </row>
    <row r="541" spans="1:4" s="258" customFormat="1" ht="15.75" thickBot="1" x14ac:dyDescent="0.3">
      <c r="A541" s="282" t="s">
        <v>224</v>
      </c>
      <c r="B541" s="283" t="s">
        <v>225</v>
      </c>
      <c r="C541" s="283" t="s">
        <v>226</v>
      </c>
      <c r="D541" s="294" t="s">
        <v>125</v>
      </c>
    </row>
    <row r="542" spans="1:4" s="168" customFormat="1" x14ac:dyDescent="0.25">
      <c r="A542" s="38"/>
      <c r="B542" s="189" t="s">
        <v>497</v>
      </c>
      <c r="C542" s="257"/>
      <c r="D542" s="127"/>
    </row>
    <row r="543" spans="1:4" s="168" customFormat="1" x14ac:dyDescent="0.25">
      <c r="A543" s="38" t="s">
        <v>509</v>
      </c>
      <c r="B543" s="186" t="s">
        <v>811</v>
      </c>
      <c r="C543" s="255" t="s">
        <v>280</v>
      </c>
      <c r="D543" s="187">
        <v>3330</v>
      </c>
    </row>
    <row r="544" spans="1:4" s="168" customFormat="1" x14ac:dyDescent="0.25">
      <c r="A544" s="38" t="s">
        <v>510</v>
      </c>
      <c r="B544" s="188" t="s">
        <v>1179</v>
      </c>
      <c r="C544" s="255" t="s">
        <v>280</v>
      </c>
      <c r="D544" s="187">
        <v>3870</v>
      </c>
    </row>
    <row r="545" spans="1:4" s="168" customFormat="1" x14ac:dyDescent="0.25">
      <c r="A545" s="38" t="s">
        <v>511</v>
      </c>
      <c r="B545" s="188" t="s">
        <v>1180</v>
      </c>
      <c r="C545" s="255" t="s">
        <v>280</v>
      </c>
      <c r="D545" s="187">
        <v>5120</v>
      </c>
    </row>
    <row r="546" spans="1:4" s="168" customFormat="1" x14ac:dyDescent="0.25">
      <c r="A546" s="38" t="s">
        <v>512</v>
      </c>
      <c r="B546" s="188" t="s">
        <v>1183</v>
      </c>
      <c r="C546" s="255" t="s">
        <v>280</v>
      </c>
      <c r="D546" s="187">
        <v>7720</v>
      </c>
    </row>
    <row r="547" spans="1:4" s="168" customFormat="1" x14ac:dyDescent="0.25">
      <c r="A547" s="38" t="s">
        <v>513</v>
      </c>
      <c r="B547" s="188" t="s">
        <v>1182</v>
      </c>
      <c r="C547" s="255" t="s">
        <v>280</v>
      </c>
      <c r="D547" s="187">
        <v>10400</v>
      </c>
    </row>
    <row r="548" spans="1:4" s="168" customFormat="1" x14ac:dyDescent="0.25">
      <c r="A548" s="38" t="s">
        <v>514</v>
      </c>
      <c r="B548" s="186" t="s">
        <v>1184</v>
      </c>
      <c r="C548" s="255" t="s">
        <v>280</v>
      </c>
      <c r="D548" s="187">
        <v>13400</v>
      </c>
    </row>
    <row r="549" spans="1:4" s="168" customFormat="1" x14ac:dyDescent="0.25">
      <c r="A549" s="38"/>
      <c r="B549" s="189" t="s">
        <v>516</v>
      </c>
      <c r="C549" s="257"/>
      <c r="D549" s="127"/>
    </row>
    <row r="550" spans="1:4" s="168" customFormat="1" x14ac:dyDescent="0.25">
      <c r="A550" s="38"/>
      <c r="B550" s="189" t="s">
        <v>517</v>
      </c>
      <c r="C550" s="257"/>
      <c r="D550" s="127"/>
    </row>
    <row r="551" spans="1:4" s="168" customFormat="1" x14ac:dyDescent="0.25">
      <c r="A551" s="38"/>
      <c r="B551" s="189" t="s">
        <v>518</v>
      </c>
      <c r="C551" s="257"/>
      <c r="D551" s="127"/>
    </row>
    <row r="552" spans="1:4" s="168" customFormat="1" x14ac:dyDescent="0.25">
      <c r="A552" s="38" t="s">
        <v>519</v>
      </c>
      <c r="B552" s="186" t="s">
        <v>811</v>
      </c>
      <c r="C552" s="255" t="s">
        <v>280</v>
      </c>
      <c r="D552" s="187">
        <v>2330</v>
      </c>
    </row>
    <row r="553" spans="1:4" s="168" customFormat="1" x14ac:dyDescent="0.25">
      <c r="A553" s="38" t="s">
        <v>520</v>
      </c>
      <c r="B553" s="188" t="s">
        <v>1179</v>
      </c>
      <c r="C553" s="255" t="s">
        <v>280</v>
      </c>
      <c r="D553" s="187">
        <v>3000</v>
      </c>
    </row>
    <row r="554" spans="1:4" s="168" customFormat="1" x14ac:dyDescent="0.25">
      <c r="A554" s="38" t="s">
        <v>521</v>
      </c>
      <c r="B554" s="188" t="s">
        <v>1180</v>
      </c>
      <c r="C554" s="255" t="s">
        <v>280</v>
      </c>
      <c r="D554" s="187">
        <v>3700</v>
      </c>
    </row>
    <row r="555" spans="1:4" s="168" customFormat="1" x14ac:dyDescent="0.25">
      <c r="A555" s="38" t="s">
        <v>522</v>
      </c>
      <c r="B555" s="186" t="s">
        <v>1178</v>
      </c>
      <c r="C555" s="255" t="s">
        <v>280</v>
      </c>
      <c r="D555" s="187">
        <v>5020</v>
      </c>
    </row>
    <row r="556" spans="1:4" s="168" customFormat="1" x14ac:dyDescent="0.25">
      <c r="A556" s="38"/>
      <c r="B556" s="189" t="s">
        <v>523</v>
      </c>
      <c r="C556" s="257"/>
      <c r="D556" s="127"/>
    </row>
    <row r="557" spans="1:4" s="168" customFormat="1" x14ac:dyDescent="0.25">
      <c r="A557" s="38" t="s">
        <v>524</v>
      </c>
      <c r="B557" s="186" t="s">
        <v>1181</v>
      </c>
      <c r="C557" s="255" t="s">
        <v>280</v>
      </c>
      <c r="D557" s="187">
        <v>5500</v>
      </c>
    </row>
    <row r="558" spans="1:4" s="168" customFormat="1" x14ac:dyDescent="0.25">
      <c r="A558" s="38" t="s">
        <v>525</v>
      </c>
      <c r="B558" s="188" t="s">
        <v>1182</v>
      </c>
      <c r="C558" s="255" t="s">
        <v>280</v>
      </c>
      <c r="D558" s="187">
        <v>7420</v>
      </c>
    </row>
    <row r="559" spans="1:4" s="168" customFormat="1" x14ac:dyDescent="0.25">
      <c r="A559" s="38" t="s">
        <v>526</v>
      </c>
      <c r="B559" s="186" t="s">
        <v>1184</v>
      </c>
      <c r="C559" s="255" t="s">
        <v>280</v>
      </c>
      <c r="D559" s="187">
        <v>9660</v>
      </c>
    </row>
    <row r="560" spans="1:4" s="168" customFormat="1" x14ac:dyDescent="0.25">
      <c r="A560" s="38"/>
      <c r="B560" s="189" t="s">
        <v>527</v>
      </c>
      <c r="C560" s="257"/>
      <c r="D560" s="127"/>
    </row>
    <row r="561" spans="1:4" s="168" customFormat="1" x14ac:dyDescent="0.25">
      <c r="A561" s="38"/>
      <c r="B561" s="189" t="s">
        <v>518</v>
      </c>
      <c r="C561" s="257"/>
      <c r="D561" s="127"/>
    </row>
    <row r="562" spans="1:4" s="168" customFormat="1" x14ac:dyDescent="0.25">
      <c r="A562" s="38" t="s">
        <v>528</v>
      </c>
      <c r="B562" s="186" t="s">
        <v>811</v>
      </c>
      <c r="C562" s="255" t="s">
        <v>280</v>
      </c>
      <c r="D562" s="187">
        <v>5930</v>
      </c>
    </row>
    <row r="563" spans="1:4" s="168" customFormat="1" x14ac:dyDescent="0.25">
      <c r="A563" s="38" t="s">
        <v>529</v>
      </c>
      <c r="B563" s="188" t="s">
        <v>1179</v>
      </c>
      <c r="C563" s="255" t="s">
        <v>280</v>
      </c>
      <c r="D563" s="187">
        <v>8510</v>
      </c>
    </row>
    <row r="564" spans="1:4" s="168" customFormat="1" x14ac:dyDescent="0.25">
      <c r="A564" s="38" t="s">
        <v>530</v>
      </c>
      <c r="B564" s="188" t="s">
        <v>1180</v>
      </c>
      <c r="C564" s="255" t="s">
        <v>280</v>
      </c>
      <c r="D564" s="187">
        <v>11300</v>
      </c>
    </row>
    <row r="565" spans="1:4" s="168" customFormat="1" x14ac:dyDescent="0.25">
      <c r="A565" s="38" t="s">
        <v>531</v>
      </c>
      <c r="B565" s="186" t="s">
        <v>1178</v>
      </c>
      <c r="C565" s="255" t="s">
        <v>280</v>
      </c>
      <c r="D565" s="187">
        <v>14600</v>
      </c>
    </row>
    <row r="566" spans="1:4" s="168" customFormat="1" x14ac:dyDescent="0.25">
      <c r="A566" s="38"/>
      <c r="B566" s="189" t="s">
        <v>523</v>
      </c>
      <c r="C566" s="257"/>
      <c r="D566" s="127"/>
    </row>
    <row r="567" spans="1:4" s="168" customFormat="1" x14ac:dyDescent="0.25">
      <c r="A567" s="38" t="s">
        <v>532</v>
      </c>
      <c r="B567" s="186" t="s">
        <v>1181</v>
      </c>
      <c r="C567" s="255" t="s">
        <v>280</v>
      </c>
      <c r="D567" s="187">
        <v>16800</v>
      </c>
    </row>
    <row r="568" spans="1:4" s="168" customFormat="1" x14ac:dyDescent="0.25">
      <c r="A568" s="38" t="s">
        <v>533</v>
      </c>
      <c r="B568" s="188" t="s">
        <v>1182</v>
      </c>
      <c r="C568" s="255" t="s">
        <v>280</v>
      </c>
      <c r="D568" s="187">
        <v>23300</v>
      </c>
    </row>
    <row r="569" spans="1:4" s="168" customFormat="1" x14ac:dyDescent="0.25">
      <c r="A569" s="38" t="s">
        <v>534</v>
      </c>
      <c r="B569" s="186" t="s">
        <v>1184</v>
      </c>
      <c r="C569" s="255" t="s">
        <v>280</v>
      </c>
      <c r="D569" s="187">
        <v>30100</v>
      </c>
    </row>
    <row r="570" spans="1:4" s="168" customFormat="1" x14ac:dyDescent="0.25">
      <c r="A570" s="38"/>
      <c r="B570" s="189" t="s">
        <v>535</v>
      </c>
      <c r="C570" s="257"/>
      <c r="D570" s="127"/>
    </row>
    <row r="571" spans="1:4" s="168" customFormat="1" x14ac:dyDescent="0.25">
      <c r="A571" s="38"/>
      <c r="B571" s="189" t="s">
        <v>536</v>
      </c>
      <c r="C571" s="257"/>
      <c r="D571" s="127"/>
    </row>
    <row r="572" spans="1:4" s="168" customFormat="1" x14ac:dyDescent="0.25">
      <c r="A572" s="38" t="s">
        <v>537</v>
      </c>
      <c r="B572" s="186" t="s">
        <v>811</v>
      </c>
      <c r="C572" s="255" t="s">
        <v>280</v>
      </c>
      <c r="D572" s="187">
        <v>4490</v>
      </c>
    </row>
    <row r="573" spans="1:4" s="168" customFormat="1" x14ac:dyDescent="0.25">
      <c r="A573" s="38" t="s">
        <v>538</v>
      </c>
      <c r="B573" s="188" t="s">
        <v>480</v>
      </c>
      <c r="C573" s="255" t="s">
        <v>280</v>
      </c>
      <c r="D573" s="187">
        <v>6360</v>
      </c>
    </row>
    <row r="574" spans="1:4" s="168" customFormat="1" x14ac:dyDescent="0.25">
      <c r="A574" s="38" t="s">
        <v>539</v>
      </c>
      <c r="B574" s="188" t="s">
        <v>482</v>
      </c>
      <c r="C574" s="255" t="s">
        <v>280</v>
      </c>
      <c r="D574" s="187">
        <v>7270</v>
      </c>
    </row>
    <row r="575" spans="1:4" s="168" customFormat="1" x14ac:dyDescent="0.25">
      <c r="A575" s="38" t="s">
        <v>540</v>
      </c>
      <c r="B575" s="186" t="s">
        <v>1178</v>
      </c>
      <c r="C575" s="255" t="s">
        <v>280</v>
      </c>
      <c r="D575" s="187">
        <v>8950</v>
      </c>
    </row>
    <row r="576" spans="1:4" s="168" customFormat="1" x14ac:dyDescent="0.25">
      <c r="A576" s="38"/>
      <c r="B576" s="189" t="s">
        <v>541</v>
      </c>
      <c r="C576" s="257"/>
      <c r="D576" s="127"/>
    </row>
    <row r="577" spans="1:4" s="168" customFormat="1" x14ac:dyDescent="0.25">
      <c r="A577" s="38" t="s">
        <v>542</v>
      </c>
      <c r="B577" s="186" t="s">
        <v>811</v>
      </c>
      <c r="C577" s="255" t="s">
        <v>280</v>
      </c>
      <c r="D577" s="187">
        <v>5430</v>
      </c>
    </row>
    <row r="578" spans="1:4" s="168" customFormat="1" x14ac:dyDescent="0.25">
      <c r="A578" s="38" t="s">
        <v>543</v>
      </c>
      <c r="B578" s="188" t="s">
        <v>1179</v>
      </c>
      <c r="C578" s="255" t="s">
        <v>280</v>
      </c>
      <c r="D578" s="187">
        <v>8110</v>
      </c>
    </row>
    <row r="579" spans="1:4" s="168" customFormat="1" x14ac:dyDescent="0.25">
      <c r="A579" s="38" t="s">
        <v>544</v>
      </c>
      <c r="B579" s="188" t="s">
        <v>1180</v>
      </c>
      <c r="C579" s="255" t="s">
        <v>280</v>
      </c>
      <c r="D579" s="187">
        <v>8980</v>
      </c>
    </row>
    <row r="580" spans="1:4" s="168" customFormat="1" x14ac:dyDescent="0.25">
      <c r="A580" s="38" t="s">
        <v>545</v>
      </c>
      <c r="B580" s="186" t="s">
        <v>1178</v>
      </c>
      <c r="C580" s="255" t="s">
        <v>280</v>
      </c>
      <c r="D580" s="187">
        <v>10900</v>
      </c>
    </row>
    <row r="581" spans="1:4" s="168" customFormat="1" x14ac:dyDescent="0.25">
      <c r="A581" s="38"/>
      <c r="B581" s="189" t="s">
        <v>546</v>
      </c>
      <c r="C581" s="257"/>
      <c r="D581" s="127"/>
    </row>
    <row r="582" spans="1:4" s="168" customFormat="1" x14ac:dyDescent="0.25">
      <c r="A582" s="38" t="s">
        <v>547</v>
      </c>
      <c r="B582" s="186" t="s">
        <v>394</v>
      </c>
      <c r="C582" s="255" t="s">
        <v>280</v>
      </c>
      <c r="D582" s="197">
        <v>2280</v>
      </c>
    </row>
    <row r="583" spans="1:4" s="168" customFormat="1" x14ac:dyDescent="0.25">
      <c r="A583" s="38" t="s">
        <v>548</v>
      </c>
      <c r="B583" s="188" t="s">
        <v>396</v>
      </c>
      <c r="C583" s="255" t="s">
        <v>280</v>
      </c>
      <c r="D583" s="197">
        <v>2560</v>
      </c>
    </row>
    <row r="584" spans="1:4" s="168" customFormat="1" x14ac:dyDescent="0.25">
      <c r="A584" s="38" t="s">
        <v>549</v>
      </c>
      <c r="B584" s="188" t="s">
        <v>398</v>
      </c>
      <c r="C584" s="255" t="s">
        <v>280</v>
      </c>
      <c r="D584" s="197">
        <v>2840</v>
      </c>
    </row>
    <row r="585" spans="1:4" s="168" customFormat="1" x14ac:dyDescent="0.25">
      <c r="A585" s="38"/>
      <c r="B585" s="189" t="s">
        <v>550</v>
      </c>
      <c r="C585" s="257"/>
      <c r="D585" s="197"/>
    </row>
    <row r="586" spans="1:4" s="168" customFormat="1" x14ac:dyDescent="0.25">
      <c r="A586" s="38" t="s">
        <v>551</v>
      </c>
      <c r="B586" s="188" t="s">
        <v>552</v>
      </c>
      <c r="C586" s="255" t="s">
        <v>280</v>
      </c>
      <c r="D586" s="197">
        <v>3330</v>
      </c>
    </row>
    <row r="587" spans="1:4" s="258" customFormat="1" x14ac:dyDescent="0.25">
      <c r="A587" s="38"/>
      <c r="B587" s="188"/>
      <c r="C587" s="255"/>
      <c r="D587" s="194"/>
    </row>
    <row r="588" spans="1:4" s="258" customFormat="1" ht="15.75" thickBot="1" x14ac:dyDescent="0.3">
      <c r="A588" s="39"/>
      <c r="B588" s="195"/>
      <c r="C588" s="256"/>
      <c r="D588" s="268"/>
    </row>
    <row r="589" spans="1:4" s="258" customFormat="1" ht="15.75" thickBot="1" x14ac:dyDescent="0.3">
      <c r="A589" s="259"/>
      <c r="B589" s="260"/>
      <c r="C589" s="260"/>
      <c r="D589" s="292" t="s">
        <v>1156</v>
      </c>
    </row>
    <row r="590" spans="1:4" s="258" customFormat="1" ht="15.75" thickBot="1" x14ac:dyDescent="0.3">
      <c r="A590" s="274" t="s">
        <v>224</v>
      </c>
      <c r="B590" s="275" t="s">
        <v>225</v>
      </c>
      <c r="C590" s="275" t="s">
        <v>226</v>
      </c>
      <c r="D590" s="276" t="s">
        <v>125</v>
      </c>
    </row>
    <row r="591" spans="1:4" s="258" customFormat="1" ht="15.75" thickBot="1" x14ac:dyDescent="0.3">
      <c r="A591" s="637" t="s">
        <v>1157</v>
      </c>
      <c r="B591" s="638"/>
      <c r="C591" s="638"/>
      <c r="D591" s="639"/>
    </row>
    <row r="592" spans="1:4" s="258" customFormat="1" x14ac:dyDescent="0.25">
      <c r="A592" s="274"/>
      <c r="B592" s="286" t="s">
        <v>1158</v>
      </c>
      <c r="C592" s="275"/>
      <c r="D592" s="276"/>
    </row>
    <row r="593" spans="1:4" s="258" customFormat="1" x14ac:dyDescent="0.25">
      <c r="A593" s="38" t="s">
        <v>1166</v>
      </c>
      <c r="B593" s="186" t="s">
        <v>1159</v>
      </c>
      <c r="C593" s="278" t="s">
        <v>135</v>
      </c>
      <c r="D593" s="194">
        <v>220</v>
      </c>
    </row>
    <row r="594" spans="1:4" s="258" customFormat="1" x14ac:dyDescent="0.25">
      <c r="A594" s="38" t="s">
        <v>1167</v>
      </c>
      <c r="B594" s="186" t="s">
        <v>1160</v>
      </c>
      <c r="C594" s="278" t="s">
        <v>135</v>
      </c>
      <c r="D594" s="194">
        <v>242</v>
      </c>
    </row>
    <row r="595" spans="1:4" s="258" customFormat="1" x14ac:dyDescent="0.25">
      <c r="A595" s="38" t="s">
        <v>1168</v>
      </c>
      <c r="B595" s="186" t="s">
        <v>1161</v>
      </c>
      <c r="C595" s="278" t="s">
        <v>232</v>
      </c>
      <c r="D595" s="194">
        <v>191</v>
      </c>
    </row>
    <row r="596" spans="1:4" s="258" customFormat="1" x14ac:dyDescent="0.25">
      <c r="A596" s="38" t="s">
        <v>1169</v>
      </c>
      <c r="B596" s="186" t="s">
        <v>1162</v>
      </c>
      <c r="C596" s="278" t="s">
        <v>135</v>
      </c>
      <c r="D596" s="194">
        <v>211</v>
      </c>
    </row>
    <row r="597" spans="1:4" s="258" customFormat="1" x14ac:dyDescent="0.25">
      <c r="A597" s="277"/>
      <c r="B597" s="189" t="s">
        <v>1163</v>
      </c>
      <c r="C597" s="278"/>
      <c r="D597" s="279"/>
    </row>
    <row r="598" spans="1:4" s="258" customFormat="1" x14ac:dyDescent="0.25">
      <c r="A598" s="38" t="s">
        <v>1171</v>
      </c>
      <c r="B598" s="186" t="s">
        <v>1159</v>
      </c>
      <c r="C598" s="278" t="s">
        <v>135</v>
      </c>
      <c r="D598" s="194">
        <v>421</v>
      </c>
    </row>
    <row r="599" spans="1:4" s="258" customFormat="1" x14ac:dyDescent="0.25">
      <c r="A599" s="38" t="s">
        <v>1170</v>
      </c>
      <c r="B599" s="186" t="s">
        <v>1160</v>
      </c>
      <c r="C599" s="278" t="s">
        <v>135</v>
      </c>
      <c r="D599" s="194">
        <v>444</v>
      </c>
    </row>
    <row r="600" spans="1:4" s="258" customFormat="1" x14ac:dyDescent="0.25">
      <c r="A600" s="38" t="s">
        <v>1172</v>
      </c>
      <c r="B600" s="186" t="s">
        <v>1164</v>
      </c>
      <c r="C600" s="278" t="s">
        <v>135</v>
      </c>
      <c r="D600" s="194">
        <v>462</v>
      </c>
    </row>
    <row r="601" spans="1:4" s="258" customFormat="1" x14ac:dyDescent="0.25">
      <c r="A601" s="38" t="s">
        <v>1173</v>
      </c>
      <c r="B601" s="186" t="s">
        <v>1161</v>
      </c>
      <c r="C601" s="278" t="s">
        <v>135</v>
      </c>
      <c r="D601" s="194">
        <v>358</v>
      </c>
    </row>
    <row r="602" spans="1:4" s="258" customFormat="1" x14ac:dyDescent="0.25">
      <c r="A602" s="38" t="s">
        <v>1174</v>
      </c>
      <c r="B602" s="186" t="s">
        <v>1162</v>
      </c>
      <c r="C602" s="278" t="s">
        <v>135</v>
      </c>
      <c r="D602" s="194">
        <v>386</v>
      </c>
    </row>
    <row r="603" spans="1:4" s="258" customFormat="1" ht="15.75" thickBot="1" x14ac:dyDescent="0.3">
      <c r="A603" s="39" t="s">
        <v>1175</v>
      </c>
      <c r="B603" s="193" t="s">
        <v>1165</v>
      </c>
      <c r="C603" s="261" t="s">
        <v>135</v>
      </c>
      <c r="D603" s="268">
        <v>402</v>
      </c>
    </row>
    <row r="604" spans="1:4" s="168" customFormat="1" ht="15.75" thickBot="1" x14ac:dyDescent="0.3">
      <c r="A604" s="640" t="s">
        <v>744</v>
      </c>
      <c r="B604" s="641"/>
      <c r="C604" s="641"/>
      <c r="D604" s="642"/>
    </row>
    <row r="605" spans="1:4" s="168" customFormat="1" x14ac:dyDescent="0.25">
      <c r="A605" s="269"/>
      <c r="B605" s="189" t="s">
        <v>757</v>
      </c>
      <c r="C605" s="270"/>
      <c r="D605" s="271"/>
    </row>
    <row r="606" spans="1:4" s="168" customFormat="1" x14ac:dyDescent="0.25">
      <c r="A606" s="38" t="s">
        <v>745</v>
      </c>
      <c r="B606" s="186" t="s">
        <v>811</v>
      </c>
      <c r="C606" s="255" t="s">
        <v>280</v>
      </c>
      <c r="D606" s="197">
        <v>6970</v>
      </c>
    </row>
    <row r="607" spans="1:4" s="168" customFormat="1" x14ac:dyDescent="0.25">
      <c r="A607" s="38" t="s">
        <v>746</v>
      </c>
      <c r="B607" s="188" t="s">
        <v>1179</v>
      </c>
      <c r="C607" s="255" t="s">
        <v>280</v>
      </c>
      <c r="D607" s="197">
        <v>8350</v>
      </c>
    </row>
    <row r="608" spans="1:4" s="168" customFormat="1" x14ac:dyDescent="0.25">
      <c r="A608" s="38" t="s">
        <v>747</v>
      </c>
      <c r="B608" s="188" t="s">
        <v>1180</v>
      </c>
      <c r="C608" s="255" t="s">
        <v>280</v>
      </c>
      <c r="D608" s="197">
        <v>9610</v>
      </c>
    </row>
    <row r="609" spans="1:11" s="258" customFormat="1" x14ac:dyDescent="0.25">
      <c r="A609" s="38" t="s">
        <v>748</v>
      </c>
      <c r="B609" s="188" t="s">
        <v>1183</v>
      </c>
      <c r="C609" s="255" t="s">
        <v>280</v>
      </c>
      <c r="D609" s="197">
        <v>10600</v>
      </c>
      <c r="K609" s="168"/>
    </row>
    <row r="610" spans="1:11" s="258" customFormat="1" x14ac:dyDescent="0.25">
      <c r="A610" s="38" t="s">
        <v>749</v>
      </c>
      <c r="B610" s="188" t="s">
        <v>1182</v>
      </c>
      <c r="C610" s="255" t="s">
        <v>280</v>
      </c>
      <c r="D610" s="197">
        <v>11600</v>
      </c>
    </row>
    <row r="611" spans="1:11" s="258" customFormat="1" x14ac:dyDescent="0.25">
      <c r="A611" s="38" t="s">
        <v>750</v>
      </c>
      <c r="B611" s="186" t="s">
        <v>1184</v>
      </c>
      <c r="C611" s="255" t="s">
        <v>280</v>
      </c>
      <c r="D611" s="197">
        <v>12600</v>
      </c>
    </row>
    <row r="612" spans="1:11" s="258" customFormat="1" x14ac:dyDescent="0.25">
      <c r="A612" s="38"/>
      <c r="B612" s="189" t="s">
        <v>758</v>
      </c>
      <c r="C612" s="255"/>
      <c r="D612" s="197"/>
    </row>
    <row r="613" spans="1:11" s="258" customFormat="1" x14ac:dyDescent="0.25">
      <c r="A613" s="38" t="s">
        <v>751</v>
      </c>
      <c r="B613" s="186" t="s">
        <v>811</v>
      </c>
      <c r="C613" s="255" t="s">
        <v>280</v>
      </c>
      <c r="D613" s="197">
        <v>7590</v>
      </c>
    </row>
    <row r="614" spans="1:11" s="258" customFormat="1" x14ac:dyDescent="0.25">
      <c r="A614" s="38" t="s">
        <v>752</v>
      </c>
      <c r="B614" s="188" t="s">
        <v>1179</v>
      </c>
      <c r="C614" s="255" t="s">
        <v>280</v>
      </c>
      <c r="D614" s="197">
        <v>9110</v>
      </c>
    </row>
    <row r="615" spans="1:11" s="258" customFormat="1" x14ac:dyDescent="0.25">
      <c r="A615" s="38" t="s">
        <v>753</v>
      </c>
      <c r="B615" s="188" t="s">
        <v>1180</v>
      </c>
      <c r="C615" s="255" t="s">
        <v>280</v>
      </c>
      <c r="D615" s="197">
        <v>10500</v>
      </c>
    </row>
    <row r="616" spans="1:11" s="258" customFormat="1" x14ac:dyDescent="0.25">
      <c r="A616" s="38" t="s">
        <v>754</v>
      </c>
      <c r="B616" s="188" t="s">
        <v>1183</v>
      </c>
      <c r="C616" s="255" t="s">
        <v>280</v>
      </c>
      <c r="D616" s="197">
        <v>11500</v>
      </c>
    </row>
    <row r="617" spans="1:11" s="258" customFormat="1" x14ac:dyDescent="0.25">
      <c r="A617" s="38" t="s">
        <v>755</v>
      </c>
      <c r="B617" s="188" t="s">
        <v>1182</v>
      </c>
      <c r="C617" s="255" t="s">
        <v>280</v>
      </c>
      <c r="D617" s="197">
        <v>12700</v>
      </c>
    </row>
    <row r="618" spans="1:11" s="258" customFormat="1" ht="15.75" thickBot="1" x14ac:dyDescent="0.3">
      <c r="A618" s="38" t="s">
        <v>756</v>
      </c>
      <c r="B618" s="186" t="s">
        <v>1184</v>
      </c>
      <c r="C618" s="255" t="s">
        <v>280</v>
      </c>
      <c r="D618" s="197">
        <v>13700</v>
      </c>
    </row>
    <row r="619" spans="1:11" s="258" customFormat="1" ht="15.75" thickBot="1" x14ac:dyDescent="0.3">
      <c r="A619" s="637" t="s">
        <v>553</v>
      </c>
      <c r="B619" s="638"/>
      <c r="C619" s="638"/>
      <c r="D619" s="639"/>
    </row>
    <row r="620" spans="1:11" s="258" customFormat="1" x14ac:dyDescent="0.25">
      <c r="A620" s="259" t="s">
        <v>554</v>
      </c>
      <c r="B620" s="272" t="s">
        <v>555</v>
      </c>
      <c r="C620" s="254" t="s">
        <v>135</v>
      </c>
      <c r="D620" s="273">
        <v>308</v>
      </c>
    </row>
    <row r="621" spans="1:11" s="258" customFormat="1" x14ac:dyDescent="0.25">
      <c r="A621" s="38" t="s">
        <v>556</v>
      </c>
      <c r="B621" s="186" t="s">
        <v>557</v>
      </c>
      <c r="C621" s="255" t="s">
        <v>135</v>
      </c>
      <c r="D621" s="187">
        <v>345</v>
      </c>
    </row>
    <row r="622" spans="1:11" s="258" customFormat="1" ht="15.75" thickBot="1" x14ac:dyDescent="0.3">
      <c r="A622" s="39" t="s">
        <v>558</v>
      </c>
      <c r="B622" s="193" t="s">
        <v>491</v>
      </c>
      <c r="C622" s="256" t="s">
        <v>135</v>
      </c>
      <c r="D622" s="191">
        <v>196</v>
      </c>
    </row>
    <row r="623" spans="1:11" s="258" customFormat="1" ht="15.75" thickBot="1" x14ac:dyDescent="0.3">
      <c r="A623" s="637" t="s">
        <v>1176</v>
      </c>
      <c r="B623" s="638"/>
      <c r="C623" s="638"/>
      <c r="D623" s="639"/>
    </row>
    <row r="624" spans="1:11" s="258" customFormat="1" x14ac:dyDescent="0.25">
      <c r="A624" s="38"/>
      <c r="B624" s="189" t="s">
        <v>1177</v>
      </c>
      <c r="C624" s="255"/>
      <c r="D624" s="187"/>
    </row>
    <row r="625" spans="1:4" s="258" customFormat="1" x14ac:dyDescent="0.25">
      <c r="A625" s="38" t="s">
        <v>1187</v>
      </c>
      <c r="B625" s="186" t="s">
        <v>812</v>
      </c>
      <c r="C625" s="255" t="s">
        <v>135</v>
      </c>
      <c r="D625" s="187">
        <v>694</v>
      </c>
    </row>
    <row r="626" spans="1:4" s="258" customFormat="1" x14ac:dyDescent="0.25">
      <c r="A626" s="38" t="s">
        <v>1188</v>
      </c>
      <c r="B626" s="188" t="s">
        <v>1185</v>
      </c>
      <c r="C626" s="255" t="s">
        <v>135</v>
      </c>
      <c r="D626" s="187">
        <v>633</v>
      </c>
    </row>
    <row r="627" spans="1:4" s="258" customFormat="1" x14ac:dyDescent="0.25">
      <c r="A627" s="38" t="s">
        <v>1189</v>
      </c>
      <c r="B627" s="188" t="s">
        <v>1186</v>
      </c>
      <c r="C627" s="255" t="s">
        <v>135</v>
      </c>
      <c r="D627" s="187">
        <v>580</v>
      </c>
    </row>
    <row r="628" spans="1:4" s="258" customFormat="1" ht="15.75" thickBot="1" x14ac:dyDescent="0.3">
      <c r="A628" s="39" t="s">
        <v>1190</v>
      </c>
      <c r="B628" s="193" t="s">
        <v>815</v>
      </c>
      <c r="C628" s="256" t="s">
        <v>135</v>
      </c>
      <c r="D628" s="191">
        <v>561</v>
      </c>
    </row>
    <row r="629" spans="1:4" s="258" customFormat="1" ht="15.75" thickBot="1" x14ac:dyDescent="0.3">
      <c r="A629" s="637" t="s">
        <v>1191</v>
      </c>
      <c r="B629" s="638"/>
      <c r="C629" s="638"/>
      <c r="D629" s="639"/>
    </row>
    <row r="630" spans="1:4" s="258" customFormat="1" x14ac:dyDescent="0.25">
      <c r="A630" s="38"/>
      <c r="B630" s="189" t="s">
        <v>1177</v>
      </c>
      <c r="C630" s="255"/>
      <c r="D630" s="187"/>
    </row>
    <row r="631" spans="1:4" s="258" customFormat="1" x14ac:dyDescent="0.25">
      <c r="A631" s="38" t="s">
        <v>1192</v>
      </c>
      <c r="B631" s="186" t="s">
        <v>812</v>
      </c>
      <c r="C631" s="255" t="s">
        <v>135</v>
      </c>
      <c r="D631" s="187">
        <v>736</v>
      </c>
    </row>
    <row r="632" spans="1:4" s="258" customFormat="1" x14ac:dyDescent="0.25">
      <c r="A632" s="38" t="s">
        <v>1193</v>
      </c>
      <c r="B632" s="188" t="s">
        <v>1185</v>
      </c>
      <c r="C632" s="255" t="s">
        <v>135</v>
      </c>
      <c r="D632" s="187">
        <v>692</v>
      </c>
    </row>
    <row r="633" spans="1:4" s="258" customFormat="1" x14ac:dyDescent="0.25">
      <c r="A633" s="38" t="s">
        <v>1194</v>
      </c>
      <c r="B633" s="188" t="s">
        <v>1186</v>
      </c>
      <c r="C633" s="255" t="s">
        <v>135</v>
      </c>
      <c r="D633" s="187">
        <v>620</v>
      </c>
    </row>
    <row r="634" spans="1:4" s="258" customFormat="1" x14ac:dyDescent="0.25">
      <c r="A634" s="38" t="s">
        <v>1195</v>
      </c>
      <c r="B634" s="186" t="s">
        <v>815</v>
      </c>
      <c r="C634" s="255" t="s">
        <v>135</v>
      </c>
      <c r="D634" s="187">
        <v>607</v>
      </c>
    </row>
    <row r="635" spans="1:4" s="258" customFormat="1" x14ac:dyDescent="0.25">
      <c r="A635" s="38"/>
      <c r="B635" s="186"/>
      <c r="C635" s="255"/>
      <c r="D635" s="187"/>
    </row>
    <row r="636" spans="1:4" s="258" customFormat="1" x14ac:dyDescent="0.25">
      <c r="A636" s="38"/>
      <c r="B636" s="186"/>
      <c r="C636" s="255"/>
      <c r="D636" s="187"/>
    </row>
    <row r="637" spans="1:4" s="258" customFormat="1" ht="15.75" thickBot="1" x14ac:dyDescent="0.3">
      <c r="A637" s="39"/>
      <c r="B637" s="193"/>
      <c r="C637" s="256"/>
      <c r="D637" s="191"/>
    </row>
    <row r="638" spans="1:4" s="258" customFormat="1" ht="15.75" thickBot="1" x14ac:dyDescent="0.3">
      <c r="A638" s="259"/>
      <c r="B638" s="260"/>
      <c r="C638" s="260"/>
      <c r="D638" s="292" t="s">
        <v>1196</v>
      </c>
    </row>
    <row r="639" spans="1:4" s="258" customFormat="1" ht="15.75" thickBot="1" x14ac:dyDescent="0.3">
      <c r="A639" s="274" t="s">
        <v>224</v>
      </c>
      <c r="B639" s="275" t="s">
        <v>225</v>
      </c>
      <c r="C639" s="275" t="s">
        <v>226</v>
      </c>
      <c r="D639" s="276" t="s">
        <v>125</v>
      </c>
    </row>
    <row r="640" spans="1:4" s="258" customFormat="1" ht="15.75" thickBot="1" x14ac:dyDescent="0.3">
      <c r="A640" s="637" t="s">
        <v>1197</v>
      </c>
      <c r="B640" s="638"/>
      <c r="C640" s="638"/>
      <c r="D640" s="639"/>
    </row>
    <row r="641" spans="1:4" s="258" customFormat="1" x14ac:dyDescent="0.25">
      <c r="A641" s="259"/>
      <c r="B641" s="286" t="s">
        <v>1198</v>
      </c>
      <c r="C641" s="254"/>
      <c r="D641" s="273"/>
    </row>
    <row r="642" spans="1:4" s="258" customFormat="1" x14ac:dyDescent="0.25">
      <c r="A642" s="38" t="s">
        <v>1205</v>
      </c>
      <c r="B642" s="186" t="s">
        <v>1199</v>
      </c>
      <c r="C642" s="255" t="s">
        <v>280</v>
      </c>
      <c r="D642" s="187">
        <v>105</v>
      </c>
    </row>
    <row r="643" spans="1:4" s="258" customFormat="1" x14ac:dyDescent="0.25">
      <c r="A643" s="38" t="s">
        <v>1206</v>
      </c>
      <c r="B643" s="188" t="s">
        <v>1200</v>
      </c>
      <c r="C643" s="255" t="s">
        <v>280</v>
      </c>
      <c r="D643" s="187">
        <v>112</v>
      </c>
    </row>
    <row r="644" spans="1:4" s="258" customFormat="1" x14ac:dyDescent="0.25">
      <c r="A644" s="38" t="s">
        <v>1207</v>
      </c>
      <c r="B644" s="188" t="s">
        <v>1201</v>
      </c>
      <c r="C644" s="255" t="s">
        <v>280</v>
      </c>
      <c r="D644" s="187">
        <v>130</v>
      </c>
    </row>
    <row r="645" spans="1:4" s="258" customFormat="1" x14ac:dyDescent="0.25">
      <c r="A645" s="38"/>
      <c r="B645" s="189" t="s">
        <v>1202</v>
      </c>
      <c r="C645" s="255"/>
      <c r="D645" s="187"/>
    </row>
    <row r="646" spans="1:4" s="258" customFormat="1" x14ac:dyDescent="0.25">
      <c r="A646" s="38" t="s">
        <v>1208</v>
      </c>
      <c r="B646" s="186" t="s">
        <v>964</v>
      </c>
      <c r="C646" s="255" t="s">
        <v>280</v>
      </c>
      <c r="D646" s="187">
        <v>108</v>
      </c>
    </row>
    <row r="647" spans="1:4" s="258" customFormat="1" x14ac:dyDescent="0.25">
      <c r="A647" s="38" t="s">
        <v>1209</v>
      </c>
      <c r="B647" s="188" t="s">
        <v>1203</v>
      </c>
      <c r="C647" s="255" t="s">
        <v>280</v>
      </c>
      <c r="D647" s="187">
        <v>119</v>
      </c>
    </row>
    <row r="648" spans="1:4" s="258" customFormat="1" ht="15.75" thickBot="1" x14ac:dyDescent="0.3">
      <c r="A648" s="39" t="s">
        <v>1210</v>
      </c>
      <c r="B648" s="195" t="s">
        <v>1204</v>
      </c>
      <c r="C648" s="256" t="s">
        <v>280</v>
      </c>
      <c r="D648" s="191">
        <v>137</v>
      </c>
    </row>
    <row r="649" spans="1:4" s="168" customFormat="1" ht="15.75" thickBot="1" x14ac:dyDescent="0.3">
      <c r="A649" s="640" t="s">
        <v>560</v>
      </c>
      <c r="B649" s="641"/>
      <c r="C649" s="641"/>
      <c r="D649" s="642"/>
    </row>
    <row r="650" spans="1:4" s="168" customFormat="1" x14ac:dyDescent="0.25">
      <c r="A650" s="38"/>
      <c r="B650" s="189" t="s">
        <v>267</v>
      </c>
      <c r="C650" s="257"/>
      <c r="D650" s="127"/>
    </row>
    <row r="651" spans="1:4" s="168" customFormat="1" x14ac:dyDescent="0.25">
      <c r="A651" s="38" t="s">
        <v>561</v>
      </c>
      <c r="B651" s="186" t="s">
        <v>562</v>
      </c>
      <c r="C651" s="255" t="s">
        <v>232</v>
      </c>
      <c r="D651" s="187">
        <v>2170</v>
      </c>
    </row>
    <row r="652" spans="1:4" s="168" customFormat="1" x14ac:dyDescent="0.25">
      <c r="A652" s="38" t="s">
        <v>563</v>
      </c>
      <c r="B652" s="186" t="s">
        <v>564</v>
      </c>
      <c r="C652" s="255" t="s">
        <v>232</v>
      </c>
      <c r="D652" s="187">
        <v>2100</v>
      </c>
    </row>
    <row r="653" spans="1:4" s="168" customFormat="1" x14ac:dyDescent="0.25">
      <c r="A653" s="38"/>
      <c r="B653" s="189" t="s">
        <v>565</v>
      </c>
      <c r="C653" s="257"/>
      <c r="D653" s="127"/>
    </row>
    <row r="654" spans="1:4" s="168" customFormat="1" x14ac:dyDescent="0.25">
      <c r="A654" s="38" t="s">
        <v>566</v>
      </c>
      <c r="B654" s="186" t="s">
        <v>562</v>
      </c>
      <c r="C654" s="255" t="s">
        <v>232</v>
      </c>
      <c r="D654" s="187">
        <v>2450</v>
      </c>
    </row>
    <row r="655" spans="1:4" s="168" customFormat="1" x14ac:dyDescent="0.25">
      <c r="A655" s="38" t="s">
        <v>567</v>
      </c>
      <c r="B655" s="186" t="s">
        <v>564</v>
      </c>
      <c r="C655" s="255" t="s">
        <v>232</v>
      </c>
      <c r="D655" s="187">
        <v>2340</v>
      </c>
    </row>
    <row r="656" spans="1:4" s="258" customFormat="1" x14ac:dyDescent="0.25">
      <c r="A656" s="38"/>
      <c r="B656" s="189" t="s">
        <v>988</v>
      </c>
      <c r="C656" s="257"/>
      <c r="D656" s="127"/>
    </row>
    <row r="657" spans="1:4" s="258" customFormat="1" x14ac:dyDescent="0.25">
      <c r="A657" s="38" t="s">
        <v>1211</v>
      </c>
      <c r="B657" s="186" t="s">
        <v>562</v>
      </c>
      <c r="C657" s="255" t="s">
        <v>232</v>
      </c>
      <c r="D657" s="187">
        <v>2700</v>
      </c>
    </row>
    <row r="658" spans="1:4" s="258" customFormat="1" x14ac:dyDescent="0.25">
      <c r="A658" s="38" t="s">
        <v>1212</v>
      </c>
      <c r="B658" s="186" t="s">
        <v>564</v>
      </c>
      <c r="C658" s="255" t="s">
        <v>232</v>
      </c>
      <c r="D658" s="187">
        <v>2570</v>
      </c>
    </row>
    <row r="659" spans="1:4" s="258" customFormat="1" x14ac:dyDescent="0.25">
      <c r="A659" s="38"/>
      <c r="B659" s="189" t="s">
        <v>1213</v>
      </c>
      <c r="C659" s="257"/>
      <c r="D659" s="127"/>
    </row>
    <row r="660" spans="1:4" s="258" customFormat="1" x14ac:dyDescent="0.25">
      <c r="A660" s="38" t="s">
        <v>1214</v>
      </c>
      <c r="B660" s="186" t="s">
        <v>562</v>
      </c>
      <c r="C660" s="255" t="s">
        <v>232</v>
      </c>
      <c r="D660" s="187">
        <v>2570</v>
      </c>
    </row>
    <row r="661" spans="1:4" s="258" customFormat="1" x14ac:dyDescent="0.25">
      <c r="A661" s="38" t="s">
        <v>1215</v>
      </c>
      <c r="B661" s="186" t="s">
        <v>564</v>
      </c>
      <c r="C661" s="255" t="s">
        <v>232</v>
      </c>
      <c r="D661" s="187">
        <v>2460</v>
      </c>
    </row>
    <row r="662" spans="1:4" s="168" customFormat="1" x14ac:dyDescent="0.25">
      <c r="A662" s="38"/>
      <c r="B662" s="185" t="s">
        <v>568</v>
      </c>
      <c r="C662" s="257"/>
      <c r="D662" s="127"/>
    </row>
    <row r="663" spans="1:4" s="168" customFormat="1" x14ac:dyDescent="0.25">
      <c r="A663" s="38"/>
      <c r="B663" s="196" t="s">
        <v>569</v>
      </c>
      <c r="C663" s="257"/>
      <c r="D663" s="127"/>
    </row>
    <row r="664" spans="1:4" s="168" customFormat="1" x14ac:dyDescent="0.25">
      <c r="A664" s="38" t="s">
        <v>570</v>
      </c>
      <c r="B664" s="186" t="s">
        <v>259</v>
      </c>
      <c r="C664" s="255" t="s">
        <v>232</v>
      </c>
      <c r="D664" s="187">
        <v>452</v>
      </c>
    </row>
    <row r="665" spans="1:4" s="168" customFormat="1" ht="15.75" thickBot="1" x14ac:dyDescent="0.3">
      <c r="A665" s="38" t="s">
        <v>571</v>
      </c>
      <c r="B665" s="186" t="s">
        <v>261</v>
      </c>
      <c r="C665" s="255" t="s">
        <v>232</v>
      </c>
      <c r="D665" s="187">
        <v>521</v>
      </c>
    </row>
    <row r="666" spans="1:4" s="168" customFormat="1" ht="15.75" thickBot="1" x14ac:dyDescent="0.3">
      <c r="A666" s="637" t="s">
        <v>572</v>
      </c>
      <c r="B666" s="638"/>
      <c r="C666" s="638"/>
      <c r="D666" s="639"/>
    </row>
    <row r="667" spans="1:4" s="258" customFormat="1" x14ac:dyDescent="0.25">
      <c r="A667" s="269"/>
      <c r="B667" s="290" t="s">
        <v>1216</v>
      </c>
      <c r="C667" s="270"/>
      <c r="D667" s="271"/>
    </row>
    <row r="668" spans="1:4" s="168" customFormat="1" x14ac:dyDescent="0.25">
      <c r="A668" s="38" t="s">
        <v>573</v>
      </c>
      <c r="B668" s="186" t="s">
        <v>1217</v>
      </c>
      <c r="C668" s="255" t="s">
        <v>232</v>
      </c>
      <c r="D668" s="187">
        <v>2030</v>
      </c>
    </row>
    <row r="669" spans="1:4" s="168" customFormat="1" x14ac:dyDescent="0.25">
      <c r="A669" s="38" t="s">
        <v>574</v>
      </c>
      <c r="B669" s="186" t="s">
        <v>1218</v>
      </c>
      <c r="C669" s="255" t="s">
        <v>232</v>
      </c>
      <c r="D669" s="187">
        <v>2260</v>
      </c>
    </row>
    <row r="670" spans="1:4" s="168" customFormat="1" x14ac:dyDescent="0.25">
      <c r="A670" s="38" t="s">
        <v>575</v>
      </c>
      <c r="B670" s="186" t="s">
        <v>1219</v>
      </c>
      <c r="C670" s="255" t="s">
        <v>232</v>
      </c>
      <c r="D670" s="187">
        <v>2400</v>
      </c>
    </row>
    <row r="671" spans="1:4" s="258" customFormat="1" x14ac:dyDescent="0.25">
      <c r="A671" s="38"/>
      <c r="B671" s="290" t="s">
        <v>1220</v>
      </c>
      <c r="C671" s="255"/>
      <c r="D671" s="187"/>
    </row>
    <row r="672" spans="1:4" s="168" customFormat="1" x14ac:dyDescent="0.25">
      <c r="A672" s="38" t="s">
        <v>576</v>
      </c>
      <c r="B672" s="186" t="s">
        <v>1217</v>
      </c>
      <c r="C672" s="255" t="s">
        <v>232</v>
      </c>
      <c r="D672" s="187">
        <v>2990</v>
      </c>
    </row>
    <row r="673" spans="1:4" s="168" customFormat="1" x14ac:dyDescent="0.25">
      <c r="A673" s="38" t="s">
        <v>577</v>
      </c>
      <c r="B673" s="186" t="s">
        <v>1218</v>
      </c>
      <c r="C673" s="255" t="s">
        <v>232</v>
      </c>
      <c r="D673" s="187">
        <v>3340</v>
      </c>
    </row>
    <row r="674" spans="1:4" s="168" customFormat="1" ht="15.75" thickBot="1" x14ac:dyDescent="0.3">
      <c r="A674" s="39" t="s">
        <v>578</v>
      </c>
      <c r="B674" s="193" t="s">
        <v>1219</v>
      </c>
      <c r="C674" s="256" t="s">
        <v>232</v>
      </c>
      <c r="D674" s="191">
        <v>3550</v>
      </c>
    </row>
    <row r="675" spans="1:4" s="258" customFormat="1" ht="15.75" thickBot="1" x14ac:dyDescent="0.3">
      <c r="A675" s="637" t="s">
        <v>1221</v>
      </c>
      <c r="B675" s="638"/>
      <c r="C675" s="638"/>
      <c r="D675" s="639"/>
    </row>
    <row r="676" spans="1:4" s="258" customFormat="1" x14ac:dyDescent="0.25">
      <c r="A676" s="38" t="s">
        <v>1225</v>
      </c>
      <c r="B676" s="186" t="s">
        <v>1222</v>
      </c>
      <c r="C676" s="255" t="s">
        <v>232</v>
      </c>
      <c r="D676" s="187">
        <v>643</v>
      </c>
    </row>
    <row r="677" spans="1:4" s="258" customFormat="1" x14ac:dyDescent="0.25">
      <c r="A677" s="38" t="s">
        <v>1226</v>
      </c>
      <c r="B677" s="186" t="s">
        <v>1223</v>
      </c>
      <c r="C677" s="255" t="s">
        <v>232</v>
      </c>
      <c r="D677" s="187">
        <v>939</v>
      </c>
    </row>
    <row r="678" spans="1:4" s="258" customFormat="1" ht="15.75" thickBot="1" x14ac:dyDescent="0.3">
      <c r="A678" s="39" t="s">
        <v>1227</v>
      </c>
      <c r="B678" s="193" t="s">
        <v>1224</v>
      </c>
      <c r="C678" s="256" t="s">
        <v>232</v>
      </c>
      <c r="D678" s="191">
        <v>1550</v>
      </c>
    </row>
    <row r="679" spans="1:4" s="258" customFormat="1" ht="15.75" thickBot="1" x14ac:dyDescent="0.3">
      <c r="A679" s="637" t="s">
        <v>1228</v>
      </c>
      <c r="B679" s="638"/>
      <c r="C679" s="638"/>
      <c r="D679" s="639"/>
    </row>
    <row r="680" spans="1:4" s="258" customFormat="1" x14ac:dyDescent="0.25">
      <c r="A680" s="38"/>
      <c r="B680" s="290" t="s">
        <v>1229</v>
      </c>
      <c r="C680" s="255"/>
      <c r="D680" s="187"/>
    </row>
    <row r="681" spans="1:4" s="258" customFormat="1" x14ac:dyDescent="0.25">
      <c r="A681" s="38" t="s">
        <v>1230</v>
      </c>
      <c r="B681" s="186" t="s">
        <v>761</v>
      </c>
      <c r="C681" s="255" t="s">
        <v>332</v>
      </c>
      <c r="D681" s="187">
        <v>84.9</v>
      </c>
    </row>
    <row r="682" spans="1:4" s="258" customFormat="1" x14ac:dyDescent="0.25">
      <c r="A682" s="38"/>
      <c r="B682" s="186"/>
      <c r="C682" s="255"/>
      <c r="D682" s="187"/>
    </row>
    <row r="683" spans="1:4" s="258" customFormat="1" x14ac:dyDescent="0.25">
      <c r="A683" s="38"/>
      <c r="B683" s="186"/>
      <c r="C683" s="255"/>
      <c r="D683" s="187"/>
    </row>
    <row r="684" spans="1:4" s="258" customFormat="1" x14ac:dyDescent="0.25">
      <c r="A684" s="38"/>
      <c r="B684" s="186"/>
      <c r="C684" s="255"/>
      <c r="D684" s="187"/>
    </row>
    <row r="685" spans="1:4" s="258" customFormat="1" x14ac:dyDescent="0.25">
      <c r="A685" s="38"/>
      <c r="B685" s="186"/>
      <c r="C685" s="255"/>
      <c r="D685" s="187"/>
    </row>
    <row r="686" spans="1:4" s="258" customFormat="1" ht="15.75" thickBot="1" x14ac:dyDescent="0.3">
      <c r="A686" s="39"/>
      <c r="B686" s="193"/>
      <c r="C686" s="256"/>
      <c r="D686" s="191"/>
    </row>
    <row r="687" spans="1:4" s="258" customFormat="1" ht="15.75" thickBot="1" x14ac:dyDescent="0.3">
      <c r="A687" s="267"/>
      <c r="B687" s="265"/>
      <c r="C687" s="265"/>
      <c r="D687" s="292" t="s">
        <v>1231</v>
      </c>
    </row>
    <row r="688" spans="1:4" s="258" customFormat="1" ht="15.75" thickBot="1" x14ac:dyDescent="0.3">
      <c r="A688" s="274" t="s">
        <v>224</v>
      </c>
      <c r="B688" s="275" t="s">
        <v>225</v>
      </c>
      <c r="C688" s="275" t="s">
        <v>226</v>
      </c>
      <c r="D688" s="276" t="s">
        <v>125</v>
      </c>
    </row>
    <row r="689" spans="1:4" s="258" customFormat="1" ht="15.75" thickBot="1" x14ac:dyDescent="0.3">
      <c r="A689" s="637" t="s">
        <v>1232</v>
      </c>
      <c r="B689" s="638"/>
      <c r="C689" s="638"/>
      <c r="D689" s="639"/>
    </row>
    <row r="690" spans="1:4" s="266" customFormat="1" x14ac:dyDescent="0.25">
      <c r="A690" s="269"/>
      <c r="B690" s="189" t="s">
        <v>1245</v>
      </c>
      <c r="C690" s="270"/>
      <c r="D690" s="271"/>
    </row>
    <row r="691" spans="1:4" s="258" customFormat="1" x14ac:dyDescent="0.25">
      <c r="A691" s="38" t="s">
        <v>1233</v>
      </c>
      <c r="B691" s="186" t="s">
        <v>1234</v>
      </c>
      <c r="C691" s="263" t="s">
        <v>280</v>
      </c>
      <c r="D691" s="187">
        <v>1680</v>
      </c>
    </row>
    <row r="692" spans="1:4" s="258" customFormat="1" x14ac:dyDescent="0.25">
      <c r="A692" s="38" t="s">
        <v>1235</v>
      </c>
      <c r="B692" s="186" t="s">
        <v>1236</v>
      </c>
      <c r="C692" s="263" t="s">
        <v>280</v>
      </c>
      <c r="D692" s="187">
        <v>2110</v>
      </c>
    </row>
    <row r="693" spans="1:4" s="258" customFormat="1" x14ac:dyDescent="0.25">
      <c r="A693" s="38" t="s">
        <v>1237</v>
      </c>
      <c r="B693" s="186" t="s">
        <v>1238</v>
      </c>
      <c r="C693" s="263" t="s">
        <v>280</v>
      </c>
      <c r="D693" s="187">
        <v>3440</v>
      </c>
    </row>
    <row r="694" spans="1:4" s="258" customFormat="1" x14ac:dyDescent="0.25">
      <c r="A694" s="38" t="s">
        <v>1239</v>
      </c>
      <c r="B694" s="186" t="s">
        <v>1240</v>
      </c>
      <c r="C694" s="263" t="s">
        <v>280</v>
      </c>
      <c r="D694" s="187">
        <v>1680</v>
      </c>
    </row>
    <row r="695" spans="1:4" s="258" customFormat="1" x14ac:dyDescent="0.25">
      <c r="A695" s="38" t="s">
        <v>1241</v>
      </c>
      <c r="B695" s="186" t="s">
        <v>1242</v>
      </c>
      <c r="C695" s="263" t="s">
        <v>280</v>
      </c>
      <c r="D695" s="187">
        <v>1270</v>
      </c>
    </row>
    <row r="696" spans="1:4" s="258" customFormat="1" x14ac:dyDescent="0.25">
      <c r="A696" s="38" t="s">
        <v>1243</v>
      </c>
      <c r="B696" s="186" t="s">
        <v>1244</v>
      </c>
      <c r="C696" s="263" t="s">
        <v>280</v>
      </c>
      <c r="D696" s="187">
        <v>1270</v>
      </c>
    </row>
    <row r="697" spans="1:4" s="258" customFormat="1" x14ac:dyDescent="0.25">
      <c r="A697" s="38" t="s">
        <v>1246</v>
      </c>
      <c r="B697" s="186" t="s">
        <v>1247</v>
      </c>
      <c r="C697" s="263" t="s">
        <v>280</v>
      </c>
      <c r="D697" s="187">
        <v>1130</v>
      </c>
    </row>
    <row r="698" spans="1:4" s="258" customFormat="1" x14ac:dyDescent="0.25">
      <c r="A698" s="38" t="s">
        <v>1248</v>
      </c>
      <c r="B698" s="186" t="s">
        <v>1249</v>
      </c>
      <c r="C698" s="263" t="s">
        <v>280</v>
      </c>
      <c r="D698" s="187">
        <v>1410</v>
      </c>
    </row>
    <row r="699" spans="1:4" s="258" customFormat="1" x14ac:dyDescent="0.25">
      <c r="A699" s="38" t="s">
        <v>1250</v>
      </c>
      <c r="B699" s="186" t="s">
        <v>1251</v>
      </c>
      <c r="C699" s="263" t="s">
        <v>280</v>
      </c>
      <c r="D699" s="187">
        <v>3090</v>
      </c>
    </row>
    <row r="700" spans="1:4" s="258" customFormat="1" x14ac:dyDescent="0.25">
      <c r="A700" s="38" t="s">
        <v>1252</v>
      </c>
      <c r="B700" s="186" t="s">
        <v>1253</v>
      </c>
      <c r="C700" s="263" t="s">
        <v>280</v>
      </c>
      <c r="D700" s="187">
        <v>1540</v>
      </c>
    </row>
    <row r="701" spans="1:4" s="258" customFormat="1" x14ac:dyDescent="0.25">
      <c r="A701" s="38" t="s">
        <v>1254</v>
      </c>
      <c r="B701" s="186" t="s">
        <v>1255</v>
      </c>
      <c r="C701" s="263" t="s">
        <v>280</v>
      </c>
      <c r="D701" s="187">
        <v>1830</v>
      </c>
    </row>
    <row r="702" spans="1:4" s="258" customFormat="1" x14ac:dyDescent="0.25">
      <c r="A702" s="38" t="s">
        <v>1256</v>
      </c>
      <c r="B702" s="186" t="s">
        <v>1257</v>
      </c>
      <c r="C702" s="263" t="s">
        <v>280</v>
      </c>
      <c r="D702" s="187">
        <v>1410</v>
      </c>
    </row>
    <row r="703" spans="1:4" s="258" customFormat="1" x14ac:dyDescent="0.25">
      <c r="A703" s="38"/>
      <c r="B703" s="189" t="s">
        <v>1258</v>
      </c>
      <c r="C703" s="263"/>
      <c r="D703" s="187"/>
    </row>
    <row r="704" spans="1:4" s="258" customFormat="1" x14ac:dyDescent="0.25">
      <c r="A704" s="38"/>
      <c r="B704" s="189" t="s">
        <v>1260</v>
      </c>
      <c r="C704" s="263"/>
      <c r="D704" s="187"/>
    </row>
    <row r="705" spans="1:4" s="258" customFormat="1" x14ac:dyDescent="0.25">
      <c r="A705" s="38" t="s">
        <v>1259</v>
      </c>
      <c r="B705" s="186" t="s">
        <v>1261</v>
      </c>
      <c r="C705" s="263" t="s">
        <v>1262</v>
      </c>
      <c r="D705" s="187">
        <v>7030</v>
      </c>
    </row>
    <row r="706" spans="1:4" s="258" customFormat="1" x14ac:dyDescent="0.25">
      <c r="A706" s="38" t="s">
        <v>1263</v>
      </c>
      <c r="B706" s="186" t="s">
        <v>1264</v>
      </c>
      <c r="C706" s="263" t="s">
        <v>1262</v>
      </c>
      <c r="D706" s="187">
        <v>14100</v>
      </c>
    </row>
    <row r="707" spans="1:4" s="258" customFormat="1" x14ac:dyDescent="0.25">
      <c r="A707" s="38" t="s">
        <v>1265</v>
      </c>
      <c r="B707" s="186" t="s">
        <v>1266</v>
      </c>
      <c r="C707" s="263" t="s">
        <v>1262</v>
      </c>
      <c r="D707" s="187">
        <v>21100</v>
      </c>
    </row>
    <row r="708" spans="1:4" s="258" customFormat="1" x14ac:dyDescent="0.25">
      <c r="A708" s="38"/>
      <c r="B708" s="189" t="s">
        <v>1267</v>
      </c>
      <c r="C708" s="263"/>
      <c r="D708" s="187"/>
    </row>
    <row r="709" spans="1:4" s="258" customFormat="1" ht="15.75" thickBot="1" x14ac:dyDescent="0.3">
      <c r="A709" s="39" t="s">
        <v>1268</v>
      </c>
      <c r="B709" s="301" t="s">
        <v>1260</v>
      </c>
      <c r="C709" s="262" t="s">
        <v>280</v>
      </c>
      <c r="D709" s="191">
        <v>4220</v>
      </c>
    </row>
    <row r="710" spans="1:4" s="258" customFormat="1" ht="15.75" thickBot="1" x14ac:dyDescent="0.3">
      <c r="A710" s="637" t="s">
        <v>1269</v>
      </c>
      <c r="B710" s="638"/>
      <c r="C710" s="638"/>
      <c r="D710" s="639"/>
    </row>
    <row r="711" spans="1:4" s="258" customFormat="1" ht="15.75" thickBot="1" x14ac:dyDescent="0.3">
      <c r="A711" s="38" t="s">
        <v>1270</v>
      </c>
      <c r="B711" s="186" t="s">
        <v>1271</v>
      </c>
      <c r="C711" s="263" t="s">
        <v>280</v>
      </c>
      <c r="D711" s="187">
        <v>6820</v>
      </c>
    </row>
    <row r="712" spans="1:4" s="168" customFormat="1" ht="15.75" thickBot="1" x14ac:dyDescent="0.3">
      <c r="A712" s="637" t="s">
        <v>579</v>
      </c>
      <c r="B712" s="638"/>
      <c r="C712" s="638"/>
      <c r="D712" s="639"/>
    </row>
    <row r="713" spans="1:4" s="168" customFormat="1" x14ac:dyDescent="0.25">
      <c r="A713" s="38"/>
      <c r="B713" s="189" t="s">
        <v>580</v>
      </c>
      <c r="C713" s="263"/>
      <c r="D713" s="187"/>
    </row>
    <row r="714" spans="1:4" s="168" customFormat="1" x14ac:dyDescent="0.25">
      <c r="A714" s="38" t="s">
        <v>581</v>
      </c>
      <c r="B714" s="186" t="s">
        <v>582</v>
      </c>
      <c r="C714" s="263" t="s">
        <v>280</v>
      </c>
      <c r="D714" s="187">
        <v>900</v>
      </c>
    </row>
    <row r="715" spans="1:4" s="168" customFormat="1" x14ac:dyDescent="0.25">
      <c r="A715" s="38" t="s">
        <v>583</v>
      </c>
      <c r="B715" s="186" t="s">
        <v>584</v>
      </c>
      <c r="C715" s="263" t="s">
        <v>280</v>
      </c>
      <c r="D715" s="187">
        <v>1070</v>
      </c>
    </row>
    <row r="716" spans="1:4" s="168" customFormat="1" x14ac:dyDescent="0.25">
      <c r="A716" s="38" t="s">
        <v>585</v>
      </c>
      <c r="B716" s="186" t="s">
        <v>586</v>
      </c>
      <c r="C716" s="263" t="s">
        <v>280</v>
      </c>
      <c r="D716" s="187">
        <v>981</v>
      </c>
    </row>
    <row r="717" spans="1:4" s="168" customFormat="1" x14ac:dyDescent="0.25">
      <c r="A717" s="38" t="s">
        <v>587</v>
      </c>
      <c r="B717" s="186" t="s">
        <v>588</v>
      </c>
      <c r="C717" s="263" t="s">
        <v>280</v>
      </c>
      <c r="D717" s="187">
        <v>1260</v>
      </c>
    </row>
    <row r="718" spans="1:4" s="168" customFormat="1" x14ac:dyDescent="0.25">
      <c r="A718" s="38" t="s">
        <v>589</v>
      </c>
      <c r="B718" s="186" t="s">
        <v>590</v>
      </c>
      <c r="C718" s="263" t="s">
        <v>280</v>
      </c>
      <c r="D718" s="187">
        <v>1630</v>
      </c>
    </row>
    <row r="719" spans="1:4" s="168" customFormat="1" x14ac:dyDescent="0.25">
      <c r="A719" s="38" t="s">
        <v>591</v>
      </c>
      <c r="B719" s="186" t="s">
        <v>592</v>
      </c>
      <c r="C719" s="263" t="s">
        <v>280</v>
      </c>
      <c r="D719" s="187">
        <v>2120</v>
      </c>
    </row>
    <row r="720" spans="1:4" s="168" customFormat="1" x14ac:dyDescent="0.25">
      <c r="A720" s="38"/>
      <c r="B720" s="189" t="s">
        <v>593</v>
      </c>
      <c r="C720" s="263"/>
      <c r="D720" s="187"/>
    </row>
    <row r="721" spans="1:4" s="168" customFormat="1" x14ac:dyDescent="0.25">
      <c r="A721" s="38" t="s">
        <v>594</v>
      </c>
      <c r="B721" s="186" t="s">
        <v>582</v>
      </c>
      <c r="C721" s="263" t="s">
        <v>280</v>
      </c>
      <c r="D721" s="187">
        <v>940</v>
      </c>
    </row>
    <row r="722" spans="1:4" s="168" customFormat="1" x14ac:dyDescent="0.25">
      <c r="A722" s="38" t="s">
        <v>595</v>
      </c>
      <c r="B722" s="186" t="s">
        <v>584</v>
      </c>
      <c r="C722" s="263" t="s">
        <v>280</v>
      </c>
      <c r="D722" s="187">
        <v>1110</v>
      </c>
    </row>
    <row r="723" spans="1:4" s="168" customFormat="1" x14ac:dyDescent="0.25">
      <c r="A723" s="38" t="s">
        <v>596</v>
      </c>
      <c r="B723" s="186" t="s">
        <v>586</v>
      </c>
      <c r="C723" s="263" t="s">
        <v>280</v>
      </c>
      <c r="D723" s="187">
        <v>1020</v>
      </c>
    </row>
    <row r="724" spans="1:4" s="168" customFormat="1" x14ac:dyDescent="0.25">
      <c r="A724" s="38" t="s">
        <v>597</v>
      </c>
      <c r="B724" s="186" t="s">
        <v>588</v>
      </c>
      <c r="C724" s="263" t="s">
        <v>280</v>
      </c>
      <c r="D724" s="187">
        <v>1260</v>
      </c>
    </row>
    <row r="725" spans="1:4" s="168" customFormat="1" x14ac:dyDescent="0.25">
      <c r="A725" s="38" t="s">
        <v>598</v>
      </c>
      <c r="B725" s="186" t="s">
        <v>590</v>
      </c>
      <c r="C725" s="263" t="s">
        <v>280</v>
      </c>
      <c r="D725" s="187">
        <v>1320</v>
      </c>
    </row>
    <row r="726" spans="1:4" s="168" customFormat="1" x14ac:dyDescent="0.25">
      <c r="A726" s="38" t="s">
        <v>599</v>
      </c>
      <c r="B726" s="186" t="s">
        <v>592</v>
      </c>
      <c r="C726" s="263" t="s">
        <v>280</v>
      </c>
      <c r="D726" s="187">
        <v>2220</v>
      </c>
    </row>
    <row r="727" spans="1:4" s="168" customFormat="1" x14ac:dyDescent="0.25">
      <c r="A727" s="38"/>
      <c r="B727" s="189" t="s">
        <v>600</v>
      </c>
      <c r="C727" s="263"/>
      <c r="D727" s="187"/>
    </row>
    <row r="728" spans="1:4" s="168" customFormat="1" x14ac:dyDescent="0.25">
      <c r="A728" s="38" t="s">
        <v>601</v>
      </c>
      <c r="B728" s="186" t="s">
        <v>602</v>
      </c>
      <c r="C728" s="263" t="s">
        <v>280</v>
      </c>
      <c r="D728" s="187">
        <v>994</v>
      </c>
    </row>
    <row r="729" spans="1:4" s="168" customFormat="1" x14ac:dyDescent="0.25">
      <c r="A729" s="38" t="s">
        <v>603</v>
      </c>
      <c r="B729" s="186" t="s">
        <v>604</v>
      </c>
      <c r="C729" s="263" t="s">
        <v>280</v>
      </c>
      <c r="D729" s="187">
        <v>1480</v>
      </c>
    </row>
    <row r="730" spans="1:4" s="168" customFormat="1" x14ac:dyDescent="0.25">
      <c r="A730" s="38"/>
      <c r="B730" s="185" t="s">
        <v>605</v>
      </c>
      <c r="C730" s="263"/>
      <c r="D730" s="187"/>
    </row>
    <row r="731" spans="1:4" s="168" customFormat="1" x14ac:dyDescent="0.25">
      <c r="A731" s="38" t="s">
        <v>606</v>
      </c>
      <c r="B731" s="186" t="s">
        <v>607</v>
      </c>
      <c r="C731" s="263" t="s">
        <v>232</v>
      </c>
      <c r="D731" s="187">
        <v>732</v>
      </c>
    </row>
    <row r="732" spans="1:4" s="168" customFormat="1" x14ac:dyDescent="0.25">
      <c r="A732" s="38" t="s">
        <v>608</v>
      </c>
      <c r="B732" s="186" t="s">
        <v>609</v>
      </c>
      <c r="C732" s="263" t="s">
        <v>232</v>
      </c>
      <c r="D732" s="187">
        <v>1340</v>
      </c>
    </row>
    <row r="733" spans="1:4" s="266" customFormat="1" x14ac:dyDescent="0.25">
      <c r="A733" s="38"/>
      <c r="B733" s="186"/>
      <c r="C733" s="263"/>
      <c r="D733" s="187"/>
    </row>
    <row r="734" spans="1:4" s="266" customFormat="1" x14ac:dyDescent="0.25">
      <c r="A734" s="38"/>
      <c r="B734" s="186"/>
      <c r="C734" s="263"/>
      <c r="D734" s="187"/>
    </row>
    <row r="735" spans="1:4" s="266" customFormat="1" ht="15.75" thickBot="1" x14ac:dyDescent="0.3">
      <c r="A735" s="39"/>
      <c r="B735" s="193"/>
      <c r="C735" s="262"/>
      <c r="D735" s="191"/>
    </row>
    <row r="736" spans="1:4" s="266" customFormat="1" ht="15.75" thickBot="1" x14ac:dyDescent="0.3">
      <c r="A736" s="267"/>
      <c r="B736" s="265"/>
      <c r="C736" s="265"/>
      <c r="D736" s="292" t="s">
        <v>1329</v>
      </c>
    </row>
    <row r="737" spans="1:4" s="266" customFormat="1" ht="15.75" thickBot="1" x14ac:dyDescent="0.3">
      <c r="A737" s="274" t="s">
        <v>224</v>
      </c>
      <c r="B737" s="275" t="s">
        <v>225</v>
      </c>
      <c r="C737" s="275" t="s">
        <v>226</v>
      </c>
      <c r="D737" s="276" t="s">
        <v>125</v>
      </c>
    </row>
    <row r="738" spans="1:4" s="266" customFormat="1" ht="15.75" thickBot="1" x14ac:dyDescent="0.3">
      <c r="A738" s="637" t="s">
        <v>1272</v>
      </c>
      <c r="B738" s="638"/>
      <c r="C738" s="638"/>
      <c r="D738" s="639"/>
    </row>
    <row r="739" spans="1:4" s="266" customFormat="1" x14ac:dyDescent="0.25">
      <c r="A739" s="269"/>
      <c r="B739" s="189" t="s">
        <v>1280</v>
      </c>
      <c r="C739" s="270"/>
      <c r="D739" s="271"/>
    </row>
    <row r="740" spans="1:4" s="266" customFormat="1" x14ac:dyDescent="0.25">
      <c r="A740" s="38" t="s">
        <v>1273</v>
      </c>
      <c r="B740" s="186" t="s">
        <v>259</v>
      </c>
      <c r="C740" s="263" t="s">
        <v>232</v>
      </c>
      <c r="D740" s="187">
        <v>56.6</v>
      </c>
    </row>
    <row r="741" spans="1:4" s="266" customFormat="1" x14ac:dyDescent="0.25">
      <c r="A741" s="38" t="s">
        <v>1274</v>
      </c>
      <c r="B741" s="186" t="s">
        <v>1278</v>
      </c>
      <c r="C741" s="263" t="s">
        <v>232</v>
      </c>
      <c r="D741" s="187">
        <v>40.299999999999997</v>
      </c>
    </row>
    <row r="742" spans="1:4" s="266" customFormat="1" x14ac:dyDescent="0.25">
      <c r="A742" s="38" t="s">
        <v>1275</v>
      </c>
      <c r="B742" s="186" t="s">
        <v>1279</v>
      </c>
      <c r="C742" s="263" t="s">
        <v>232</v>
      </c>
      <c r="D742" s="187">
        <v>52.4</v>
      </c>
    </row>
    <row r="743" spans="1:4" s="266" customFormat="1" x14ac:dyDescent="0.25">
      <c r="A743" s="38" t="s">
        <v>1276</v>
      </c>
      <c r="B743" s="186" t="s">
        <v>314</v>
      </c>
      <c r="C743" s="263" t="s">
        <v>232</v>
      </c>
      <c r="D743" s="187">
        <v>45.8</v>
      </c>
    </row>
    <row r="744" spans="1:4" s="266" customFormat="1" x14ac:dyDescent="0.25">
      <c r="A744" s="38"/>
      <c r="B744" s="189" t="s">
        <v>1281</v>
      </c>
      <c r="C744" s="263"/>
      <c r="D744" s="187"/>
    </row>
    <row r="745" spans="1:4" s="266" customFormat="1" ht="15.75" thickBot="1" x14ac:dyDescent="0.3">
      <c r="A745" s="38" t="s">
        <v>1277</v>
      </c>
      <c r="B745" s="186" t="s">
        <v>1282</v>
      </c>
      <c r="C745" s="263" t="s">
        <v>232</v>
      </c>
      <c r="D745" s="187">
        <v>93.9</v>
      </c>
    </row>
    <row r="746" spans="1:4" s="168" customFormat="1" ht="15.75" thickBot="1" x14ac:dyDescent="0.3">
      <c r="A746" s="637" t="s">
        <v>610</v>
      </c>
      <c r="B746" s="638"/>
      <c r="C746" s="638"/>
      <c r="D746" s="639"/>
    </row>
    <row r="747" spans="1:4" s="168" customFormat="1" x14ac:dyDescent="0.25">
      <c r="A747" s="38" t="s">
        <v>611</v>
      </c>
      <c r="B747" s="186" t="s">
        <v>1286</v>
      </c>
      <c r="C747" s="263" t="s">
        <v>332</v>
      </c>
      <c r="D747" s="197">
        <v>123</v>
      </c>
    </row>
    <row r="748" spans="1:4" s="168" customFormat="1" x14ac:dyDescent="0.25">
      <c r="A748" s="38" t="s">
        <v>612</v>
      </c>
      <c r="B748" s="188" t="s">
        <v>1287</v>
      </c>
      <c r="C748" s="263" t="s">
        <v>332</v>
      </c>
      <c r="D748" s="197">
        <v>93.5</v>
      </c>
    </row>
    <row r="749" spans="1:4" s="168" customFormat="1" x14ac:dyDescent="0.25">
      <c r="A749" s="38" t="s">
        <v>613</v>
      </c>
      <c r="B749" s="188" t="s">
        <v>1288</v>
      </c>
      <c r="C749" s="263" t="s">
        <v>332</v>
      </c>
      <c r="D749" s="197">
        <v>66.3</v>
      </c>
    </row>
    <row r="750" spans="1:4" s="168" customFormat="1" x14ac:dyDescent="0.25">
      <c r="A750" s="38" t="s">
        <v>614</v>
      </c>
      <c r="B750" s="188" t="s">
        <v>1289</v>
      </c>
      <c r="C750" s="76" t="s">
        <v>332</v>
      </c>
      <c r="D750" s="197">
        <v>39.9</v>
      </c>
    </row>
    <row r="751" spans="1:4" s="168" customFormat="1" x14ac:dyDescent="0.25">
      <c r="A751" s="38" t="s">
        <v>615</v>
      </c>
      <c r="B751" s="188" t="s">
        <v>1290</v>
      </c>
      <c r="C751" s="76" t="s">
        <v>332</v>
      </c>
      <c r="D751" s="197">
        <v>33.5</v>
      </c>
    </row>
    <row r="752" spans="1:4" s="168" customFormat="1" x14ac:dyDescent="0.25">
      <c r="A752" s="38" t="s">
        <v>616</v>
      </c>
      <c r="B752" s="188" t="s">
        <v>1291</v>
      </c>
      <c r="C752" s="76" t="s">
        <v>332</v>
      </c>
      <c r="D752" s="197">
        <v>30.1</v>
      </c>
    </row>
    <row r="753" spans="1:4" s="168" customFormat="1" ht="15.75" thickBot="1" x14ac:dyDescent="0.3">
      <c r="A753" s="39" t="s">
        <v>617</v>
      </c>
      <c r="B753" s="195" t="s">
        <v>1292</v>
      </c>
      <c r="C753" s="198" t="s">
        <v>332</v>
      </c>
      <c r="D753" s="199">
        <v>29.3</v>
      </c>
    </row>
    <row r="754" spans="1:4" s="266" customFormat="1" ht="15.75" thickBot="1" x14ac:dyDescent="0.3">
      <c r="A754" s="637" t="s">
        <v>1283</v>
      </c>
      <c r="B754" s="638"/>
      <c r="C754" s="638"/>
      <c r="D754" s="639"/>
    </row>
    <row r="755" spans="1:4" s="266" customFormat="1" x14ac:dyDescent="0.25">
      <c r="A755" s="38"/>
      <c r="B755" s="189" t="s">
        <v>1284</v>
      </c>
      <c r="C755" s="76"/>
      <c r="D755" s="197"/>
    </row>
    <row r="756" spans="1:4" s="266" customFormat="1" x14ac:dyDescent="0.25">
      <c r="A756" s="38" t="s">
        <v>1285</v>
      </c>
      <c r="B756" s="186" t="s">
        <v>1294</v>
      </c>
      <c r="C756" s="263" t="s">
        <v>280</v>
      </c>
      <c r="D756" s="187">
        <v>481</v>
      </c>
    </row>
    <row r="757" spans="1:4" s="266" customFormat="1" x14ac:dyDescent="0.25">
      <c r="A757" s="38" t="s">
        <v>1293</v>
      </c>
      <c r="B757" s="186" t="s">
        <v>1295</v>
      </c>
      <c r="C757" s="263" t="s">
        <v>280</v>
      </c>
      <c r="D757" s="187">
        <v>481</v>
      </c>
    </row>
    <row r="758" spans="1:4" s="266" customFormat="1" x14ac:dyDescent="0.25">
      <c r="A758" s="38"/>
      <c r="B758" s="189" t="s">
        <v>1297</v>
      </c>
      <c r="C758" s="76"/>
      <c r="D758" s="197"/>
    </row>
    <row r="759" spans="1:4" s="266" customFormat="1" x14ac:dyDescent="0.25">
      <c r="A759" s="38" t="s">
        <v>1296</v>
      </c>
      <c r="B759" s="186" t="s">
        <v>1298</v>
      </c>
      <c r="C759" s="263" t="s">
        <v>232</v>
      </c>
      <c r="D759" s="187">
        <v>337</v>
      </c>
    </row>
    <row r="760" spans="1:4" s="266" customFormat="1" x14ac:dyDescent="0.25">
      <c r="A760" s="38" t="s">
        <v>1299</v>
      </c>
      <c r="B760" s="186" t="s">
        <v>1303</v>
      </c>
      <c r="C760" s="263" t="s">
        <v>232</v>
      </c>
      <c r="D760" s="187">
        <v>312</v>
      </c>
    </row>
    <row r="761" spans="1:4" s="266" customFormat="1" x14ac:dyDescent="0.25">
      <c r="A761" s="38" t="s">
        <v>1300</v>
      </c>
      <c r="B761" s="186" t="s">
        <v>1304</v>
      </c>
      <c r="C761" s="263" t="s">
        <v>232</v>
      </c>
      <c r="D761" s="187">
        <v>508</v>
      </c>
    </row>
    <row r="762" spans="1:4" s="266" customFormat="1" x14ac:dyDescent="0.25">
      <c r="A762" s="38" t="s">
        <v>1301</v>
      </c>
      <c r="B762" s="186" t="s">
        <v>937</v>
      </c>
      <c r="C762" s="263" t="s">
        <v>232</v>
      </c>
      <c r="D762" s="187">
        <v>457</v>
      </c>
    </row>
    <row r="763" spans="1:4" s="266" customFormat="1" x14ac:dyDescent="0.25">
      <c r="A763" s="38" t="s">
        <v>1302</v>
      </c>
      <c r="B763" s="186" t="s">
        <v>1305</v>
      </c>
      <c r="C763" s="263" t="s">
        <v>232</v>
      </c>
      <c r="D763" s="187">
        <v>394</v>
      </c>
    </row>
    <row r="764" spans="1:4" s="266" customFormat="1" x14ac:dyDescent="0.25">
      <c r="A764" s="38"/>
      <c r="B764" s="189" t="s">
        <v>1306</v>
      </c>
      <c r="C764" s="76"/>
      <c r="D764" s="197"/>
    </row>
    <row r="765" spans="1:4" s="266" customFormat="1" x14ac:dyDescent="0.25">
      <c r="A765" s="38"/>
      <c r="B765" s="185" t="s">
        <v>1307</v>
      </c>
      <c r="C765" s="76"/>
      <c r="D765" s="197"/>
    </row>
    <row r="766" spans="1:4" s="266" customFormat="1" x14ac:dyDescent="0.25">
      <c r="A766" s="38" t="s">
        <v>1308</v>
      </c>
      <c r="B766" s="186" t="s">
        <v>1309</v>
      </c>
      <c r="C766" s="263" t="s">
        <v>135</v>
      </c>
      <c r="D766" s="187">
        <v>531</v>
      </c>
    </row>
    <row r="767" spans="1:4" s="266" customFormat="1" x14ac:dyDescent="0.25">
      <c r="A767" s="38" t="s">
        <v>1310</v>
      </c>
      <c r="B767" s="186" t="s">
        <v>1311</v>
      </c>
      <c r="C767" s="263" t="s">
        <v>135</v>
      </c>
      <c r="D767" s="187">
        <v>606</v>
      </c>
    </row>
    <row r="768" spans="1:4" s="266" customFormat="1" x14ac:dyDescent="0.25">
      <c r="A768" s="38" t="s">
        <v>1312</v>
      </c>
      <c r="B768" s="186" t="s">
        <v>1313</v>
      </c>
      <c r="C768" s="263" t="s">
        <v>135</v>
      </c>
      <c r="D768" s="187">
        <v>647</v>
      </c>
    </row>
    <row r="769" spans="1:4" s="266" customFormat="1" x14ac:dyDescent="0.25">
      <c r="A769" s="38"/>
      <c r="B769" s="185" t="s">
        <v>1314</v>
      </c>
      <c r="C769" s="76"/>
      <c r="D769" s="197"/>
    </row>
    <row r="770" spans="1:4" s="266" customFormat="1" x14ac:dyDescent="0.25">
      <c r="A770" s="38" t="s">
        <v>1315</v>
      </c>
      <c r="B770" s="186" t="s">
        <v>1309</v>
      </c>
      <c r="C770" s="263" t="s">
        <v>135</v>
      </c>
      <c r="D770" s="187">
        <v>576</v>
      </c>
    </row>
    <row r="771" spans="1:4" s="266" customFormat="1" x14ac:dyDescent="0.25">
      <c r="A771" s="38" t="s">
        <v>1316</v>
      </c>
      <c r="B771" s="186" t="s">
        <v>1311</v>
      </c>
      <c r="C771" s="263" t="s">
        <v>135</v>
      </c>
      <c r="D771" s="187">
        <v>664</v>
      </c>
    </row>
    <row r="772" spans="1:4" s="266" customFormat="1" x14ac:dyDescent="0.25">
      <c r="A772" s="38" t="s">
        <v>1317</v>
      </c>
      <c r="B772" s="186" t="s">
        <v>1313</v>
      </c>
      <c r="C772" s="263" t="s">
        <v>135</v>
      </c>
      <c r="D772" s="187">
        <v>687</v>
      </c>
    </row>
    <row r="773" spans="1:4" s="266" customFormat="1" x14ac:dyDescent="0.25">
      <c r="A773" s="38"/>
      <c r="B773" s="189" t="s">
        <v>1318</v>
      </c>
      <c r="C773" s="76"/>
      <c r="D773" s="197"/>
    </row>
    <row r="774" spans="1:4" s="266" customFormat="1" x14ac:dyDescent="0.25">
      <c r="A774" s="38" t="s">
        <v>1319</v>
      </c>
      <c r="B774" s="186" t="s">
        <v>1320</v>
      </c>
      <c r="C774" s="263" t="s">
        <v>232</v>
      </c>
      <c r="D774" s="187">
        <v>101</v>
      </c>
    </row>
    <row r="775" spans="1:4" s="266" customFormat="1" x14ac:dyDescent="0.25">
      <c r="A775" s="38"/>
      <c r="B775" s="189" t="s">
        <v>1321</v>
      </c>
      <c r="C775" s="76"/>
      <c r="D775" s="197"/>
    </row>
    <row r="776" spans="1:4" s="266" customFormat="1" x14ac:dyDescent="0.25">
      <c r="A776" s="38" t="s">
        <v>1322</v>
      </c>
      <c r="B776" s="186" t="s">
        <v>1298</v>
      </c>
      <c r="C776" s="76" t="s">
        <v>232</v>
      </c>
      <c r="D776" s="197">
        <v>1230</v>
      </c>
    </row>
    <row r="777" spans="1:4" s="266" customFormat="1" x14ac:dyDescent="0.25">
      <c r="A777" s="38" t="s">
        <v>1323</v>
      </c>
      <c r="B777" s="186" t="s">
        <v>1303</v>
      </c>
      <c r="C777" s="76" t="s">
        <v>232</v>
      </c>
      <c r="D777" s="197">
        <v>1100</v>
      </c>
    </row>
    <row r="778" spans="1:4" s="266" customFormat="1" x14ac:dyDescent="0.25">
      <c r="A778" s="38" t="s">
        <v>1324</v>
      </c>
      <c r="B778" s="186" t="s">
        <v>1304</v>
      </c>
      <c r="C778" s="76" t="s">
        <v>232</v>
      </c>
      <c r="D778" s="197">
        <v>2090</v>
      </c>
    </row>
    <row r="779" spans="1:4" s="266" customFormat="1" x14ac:dyDescent="0.25">
      <c r="A779" s="38" t="s">
        <v>1325</v>
      </c>
      <c r="B779" s="186" t="s">
        <v>937</v>
      </c>
      <c r="C779" s="76" t="s">
        <v>232</v>
      </c>
      <c r="D779" s="197">
        <v>1420</v>
      </c>
    </row>
    <row r="780" spans="1:4" s="266" customFormat="1" x14ac:dyDescent="0.25">
      <c r="A780" s="38"/>
      <c r="B780" s="189" t="s">
        <v>1326</v>
      </c>
      <c r="C780" s="76"/>
      <c r="D780" s="197"/>
    </row>
    <row r="781" spans="1:4" s="266" customFormat="1" x14ac:dyDescent="0.25">
      <c r="A781" s="38" t="s">
        <v>1327</v>
      </c>
      <c r="B781" s="302" t="s">
        <v>1328</v>
      </c>
      <c r="C781" s="76" t="s">
        <v>232</v>
      </c>
      <c r="D781" s="197">
        <v>377</v>
      </c>
    </row>
    <row r="782" spans="1:4" s="266" customFormat="1" x14ac:dyDescent="0.25">
      <c r="A782" s="38"/>
      <c r="B782" s="188"/>
      <c r="C782" s="76"/>
      <c r="D782" s="197"/>
    </row>
    <row r="783" spans="1:4" s="266" customFormat="1" x14ac:dyDescent="0.25">
      <c r="A783" s="38"/>
      <c r="B783" s="188"/>
      <c r="C783" s="76"/>
      <c r="D783" s="197"/>
    </row>
    <row r="784" spans="1:4" s="266" customFormat="1" ht="15.75" thickBot="1" x14ac:dyDescent="0.3">
      <c r="A784" s="39"/>
      <c r="B784" s="195"/>
      <c r="C784" s="198"/>
      <c r="D784" s="199"/>
    </row>
    <row r="785" spans="1:4" s="168" customFormat="1" ht="15.75" thickBot="1" x14ac:dyDescent="0.3">
      <c r="A785" s="267"/>
      <c r="B785" s="265"/>
      <c r="C785" s="265"/>
      <c r="D785" s="292" t="s">
        <v>1330</v>
      </c>
    </row>
    <row r="786" spans="1:4" s="266" customFormat="1" ht="15.75" thickBot="1" x14ac:dyDescent="0.3">
      <c r="A786" s="282" t="s">
        <v>224</v>
      </c>
      <c r="B786" s="283" t="s">
        <v>225</v>
      </c>
      <c r="C786" s="283" t="s">
        <v>226</v>
      </c>
      <c r="D786" s="294" t="s">
        <v>125</v>
      </c>
    </row>
    <row r="787" spans="1:4" s="266" customFormat="1" x14ac:dyDescent="0.25">
      <c r="A787" s="38"/>
      <c r="B787" s="189" t="s">
        <v>1331</v>
      </c>
      <c r="C787" s="264"/>
      <c r="D787" s="303"/>
    </row>
    <row r="788" spans="1:4" s="266" customFormat="1" x14ac:dyDescent="0.25">
      <c r="A788" s="38"/>
      <c r="B788" s="300" t="s">
        <v>1332</v>
      </c>
      <c r="C788" s="264"/>
      <c r="D788" s="303"/>
    </row>
    <row r="789" spans="1:4" s="266" customFormat="1" x14ac:dyDescent="0.25">
      <c r="A789" s="38" t="s">
        <v>1337</v>
      </c>
      <c r="B789" s="186" t="s">
        <v>1333</v>
      </c>
      <c r="C789" s="76" t="s">
        <v>232</v>
      </c>
      <c r="D789" s="197">
        <v>314</v>
      </c>
    </row>
    <row r="790" spans="1:4" s="266" customFormat="1" x14ac:dyDescent="0.25">
      <c r="A790" s="38" t="s">
        <v>1338</v>
      </c>
      <c r="B790" s="186" t="s">
        <v>1334</v>
      </c>
      <c r="C790" s="76" t="s">
        <v>232</v>
      </c>
      <c r="D790" s="197">
        <v>328</v>
      </c>
    </row>
    <row r="791" spans="1:4" s="266" customFormat="1" x14ac:dyDescent="0.25">
      <c r="A791" s="38" t="s">
        <v>1339</v>
      </c>
      <c r="B791" s="186" t="s">
        <v>742</v>
      </c>
      <c r="C791" s="76" t="s">
        <v>232</v>
      </c>
      <c r="D791" s="197">
        <v>351</v>
      </c>
    </row>
    <row r="792" spans="1:4" s="266" customFormat="1" x14ac:dyDescent="0.25">
      <c r="A792" s="38" t="s">
        <v>1340</v>
      </c>
      <c r="B792" s="186" t="s">
        <v>1335</v>
      </c>
      <c r="C792" s="76" t="s">
        <v>232</v>
      </c>
      <c r="D792" s="197">
        <v>374</v>
      </c>
    </row>
    <row r="793" spans="1:4" s="266" customFormat="1" x14ac:dyDescent="0.25">
      <c r="A793" s="38" t="s">
        <v>1341</v>
      </c>
      <c r="B793" s="186" t="s">
        <v>1336</v>
      </c>
      <c r="C793" s="76" t="s">
        <v>232</v>
      </c>
      <c r="D793" s="197">
        <v>402</v>
      </c>
    </row>
    <row r="794" spans="1:4" s="266" customFormat="1" x14ac:dyDescent="0.25">
      <c r="A794" s="38"/>
      <c r="B794" s="264"/>
      <c r="C794" s="264"/>
      <c r="D794" s="303"/>
    </row>
    <row r="795" spans="1:4" s="266" customFormat="1" x14ac:dyDescent="0.25">
      <c r="A795" s="38"/>
      <c r="B795" s="264"/>
      <c r="C795" s="264"/>
      <c r="D795" s="303"/>
    </row>
    <row r="796" spans="1:4" s="266" customFormat="1" x14ac:dyDescent="0.25">
      <c r="A796" s="38"/>
      <c r="B796" s="264"/>
      <c r="C796" s="264"/>
      <c r="D796" s="303"/>
    </row>
    <row r="797" spans="1:4" s="266" customFormat="1" x14ac:dyDescent="0.25">
      <c r="A797" s="38"/>
      <c r="B797" s="264"/>
      <c r="C797" s="264"/>
      <c r="D797" s="303"/>
    </row>
    <row r="798" spans="1:4" s="266" customFormat="1" x14ac:dyDescent="0.25">
      <c r="A798" s="38"/>
      <c r="B798" s="264"/>
      <c r="C798" s="264"/>
      <c r="D798" s="303"/>
    </row>
    <row r="799" spans="1:4" s="266" customFormat="1" x14ac:dyDescent="0.25">
      <c r="A799" s="38"/>
      <c r="B799" s="264"/>
      <c r="C799" s="264"/>
      <c r="D799" s="303"/>
    </row>
    <row r="800" spans="1:4" s="266" customFormat="1" x14ac:dyDescent="0.25">
      <c r="A800" s="38"/>
      <c r="B800" s="264"/>
      <c r="C800" s="264"/>
      <c r="D800" s="303"/>
    </row>
    <row r="801" spans="1:4" s="266" customFormat="1" x14ac:dyDescent="0.25">
      <c r="A801" s="38"/>
      <c r="B801" s="264"/>
      <c r="C801" s="264"/>
      <c r="D801" s="303"/>
    </row>
    <row r="802" spans="1:4" s="266" customFormat="1" x14ac:dyDescent="0.25">
      <c r="A802" s="38"/>
      <c r="B802" s="264"/>
      <c r="C802" s="264"/>
      <c r="D802" s="303"/>
    </row>
    <row r="803" spans="1:4" s="266" customFormat="1" x14ac:dyDescent="0.25">
      <c r="A803" s="38"/>
      <c r="B803" s="264"/>
      <c r="C803" s="264"/>
      <c r="D803" s="303"/>
    </row>
    <row r="804" spans="1:4" s="266" customFormat="1" x14ac:dyDescent="0.25">
      <c r="A804" s="38"/>
      <c r="B804" s="264"/>
      <c r="C804" s="264"/>
      <c r="D804" s="303"/>
    </row>
    <row r="805" spans="1:4" s="266" customFormat="1" x14ac:dyDescent="0.25">
      <c r="A805" s="38"/>
      <c r="B805" s="264"/>
      <c r="C805" s="264"/>
      <c r="D805" s="303"/>
    </row>
    <row r="806" spans="1:4" s="266" customFormat="1" x14ac:dyDescent="0.25">
      <c r="A806" s="38"/>
      <c r="B806" s="264"/>
      <c r="C806" s="264"/>
      <c r="D806" s="303"/>
    </row>
    <row r="807" spans="1:4" s="266" customFormat="1" x14ac:dyDescent="0.25">
      <c r="A807" s="38"/>
      <c r="B807" s="264"/>
      <c r="C807" s="264"/>
      <c r="D807" s="303"/>
    </row>
    <row r="808" spans="1:4" s="266" customFormat="1" x14ac:dyDescent="0.25">
      <c r="A808" s="38"/>
      <c r="B808" s="264"/>
      <c r="C808" s="264"/>
      <c r="D808" s="303"/>
    </row>
    <row r="809" spans="1:4" s="266" customFormat="1" x14ac:dyDescent="0.25">
      <c r="A809" s="38"/>
      <c r="B809" s="264"/>
      <c r="C809" s="264"/>
      <c r="D809" s="303"/>
    </row>
    <row r="810" spans="1:4" s="266" customFormat="1" x14ac:dyDescent="0.25">
      <c r="A810" s="38"/>
      <c r="B810" s="264"/>
      <c r="C810" s="264"/>
      <c r="D810" s="303"/>
    </row>
    <row r="811" spans="1:4" s="266" customFormat="1" x14ac:dyDescent="0.25">
      <c r="A811" s="38"/>
      <c r="B811" s="264"/>
      <c r="C811" s="264"/>
      <c r="D811" s="303"/>
    </row>
    <row r="812" spans="1:4" s="266" customFormat="1" x14ac:dyDescent="0.25">
      <c r="A812" s="38"/>
      <c r="B812" s="264"/>
      <c r="C812" s="264"/>
      <c r="D812" s="303"/>
    </row>
    <row r="813" spans="1:4" s="266" customFormat="1" x14ac:dyDescent="0.25">
      <c r="A813" s="38"/>
      <c r="B813" s="264"/>
      <c r="C813" s="264"/>
      <c r="D813" s="303"/>
    </row>
    <row r="814" spans="1:4" s="266" customFormat="1" x14ac:dyDescent="0.25">
      <c r="A814" s="38"/>
      <c r="B814" s="264"/>
      <c r="C814" s="264"/>
      <c r="D814" s="303"/>
    </row>
    <row r="815" spans="1:4" s="266" customFormat="1" x14ac:dyDescent="0.25">
      <c r="A815" s="38"/>
      <c r="B815" s="264"/>
      <c r="C815" s="264"/>
      <c r="D815" s="303"/>
    </row>
    <row r="816" spans="1:4" s="266" customFormat="1" x14ac:dyDescent="0.25">
      <c r="A816" s="38"/>
      <c r="B816" s="264"/>
      <c r="C816" s="264"/>
      <c r="D816" s="303"/>
    </row>
    <row r="817" spans="1:4" s="266" customFormat="1" x14ac:dyDescent="0.25">
      <c r="A817" s="38"/>
      <c r="B817" s="264"/>
      <c r="C817" s="264"/>
      <c r="D817" s="303"/>
    </row>
    <row r="818" spans="1:4" s="266" customFormat="1" x14ac:dyDescent="0.25">
      <c r="A818" s="38"/>
      <c r="B818" s="264"/>
      <c r="C818" s="264"/>
      <c r="D818" s="303"/>
    </row>
    <row r="819" spans="1:4" s="266" customFormat="1" x14ac:dyDescent="0.25">
      <c r="A819" s="38"/>
      <c r="B819" s="264"/>
      <c r="C819" s="264"/>
      <c r="D819" s="303"/>
    </row>
    <row r="820" spans="1:4" s="266" customFormat="1" x14ac:dyDescent="0.25">
      <c r="A820" s="38"/>
      <c r="B820" s="264"/>
      <c r="C820" s="264"/>
      <c r="D820" s="303"/>
    </row>
    <row r="821" spans="1:4" s="266" customFormat="1" x14ac:dyDescent="0.25">
      <c r="A821" s="38"/>
      <c r="B821" s="264"/>
      <c r="C821" s="264"/>
      <c r="D821" s="303"/>
    </row>
    <row r="822" spans="1:4" s="266" customFormat="1" x14ac:dyDescent="0.25">
      <c r="A822" s="38"/>
      <c r="B822" s="264"/>
      <c r="C822" s="264"/>
      <c r="D822" s="303"/>
    </row>
    <row r="823" spans="1:4" s="266" customFormat="1" x14ac:dyDescent="0.25">
      <c r="A823" s="38"/>
      <c r="B823" s="264"/>
      <c r="C823" s="264"/>
      <c r="D823" s="303"/>
    </row>
    <row r="824" spans="1:4" s="266" customFormat="1" x14ac:dyDescent="0.25">
      <c r="A824" s="38"/>
      <c r="B824" s="264"/>
      <c r="C824" s="264"/>
      <c r="D824" s="303"/>
    </row>
    <row r="825" spans="1:4" s="266" customFormat="1" x14ac:dyDescent="0.25">
      <c r="A825" s="38"/>
      <c r="B825" s="264"/>
      <c r="C825" s="264"/>
      <c r="D825" s="303"/>
    </row>
    <row r="826" spans="1:4" s="266" customFormat="1" x14ac:dyDescent="0.25">
      <c r="A826" s="38"/>
      <c r="B826" s="264"/>
      <c r="C826" s="264"/>
      <c r="D826" s="303"/>
    </row>
    <row r="827" spans="1:4" s="266" customFormat="1" x14ac:dyDescent="0.25">
      <c r="A827" s="38"/>
      <c r="B827" s="264"/>
      <c r="C827" s="264"/>
      <c r="D827" s="303"/>
    </row>
    <row r="828" spans="1:4" s="266" customFormat="1" x14ac:dyDescent="0.25">
      <c r="A828" s="38"/>
      <c r="B828" s="264"/>
      <c r="C828" s="264"/>
      <c r="D828" s="303"/>
    </row>
    <row r="829" spans="1:4" s="266" customFormat="1" x14ac:dyDescent="0.25">
      <c r="A829" s="38"/>
      <c r="B829" s="264"/>
      <c r="C829" s="264"/>
      <c r="D829" s="303"/>
    </row>
    <row r="830" spans="1:4" s="266" customFormat="1" x14ac:dyDescent="0.25">
      <c r="A830" s="38"/>
      <c r="B830" s="264"/>
      <c r="C830" s="264"/>
      <c r="D830" s="303"/>
    </row>
    <row r="831" spans="1:4" s="266" customFormat="1" x14ac:dyDescent="0.25">
      <c r="A831" s="38"/>
      <c r="B831" s="264"/>
      <c r="C831" s="264"/>
      <c r="D831" s="303"/>
    </row>
    <row r="832" spans="1:4" s="266" customFormat="1" x14ac:dyDescent="0.25">
      <c r="A832" s="38"/>
      <c r="B832" s="264"/>
      <c r="C832" s="264"/>
      <c r="D832" s="303"/>
    </row>
    <row r="833" spans="1:12" s="266" customFormat="1" ht="15.75" thickBot="1" x14ac:dyDescent="0.3">
      <c r="A833" s="39"/>
      <c r="B833" s="190"/>
      <c r="C833" s="190"/>
      <c r="D833" s="304"/>
    </row>
    <row r="834" spans="1:12" s="266" customFormat="1" ht="15.75" thickBot="1" x14ac:dyDescent="0.3">
      <c r="A834" s="267"/>
      <c r="B834" s="643" t="s">
        <v>1343</v>
      </c>
      <c r="C834" s="644"/>
      <c r="D834" s="292" t="s">
        <v>223</v>
      </c>
      <c r="F834" s="646" t="s">
        <v>1343</v>
      </c>
      <c r="G834" s="647"/>
      <c r="H834" s="647"/>
      <c r="I834" s="647"/>
      <c r="J834" s="647"/>
      <c r="K834" s="647"/>
      <c r="L834" s="648"/>
    </row>
    <row r="835" spans="1:12" s="266" customFormat="1" ht="15.75" thickBot="1" x14ac:dyDescent="0.3">
      <c r="A835" s="182" t="s">
        <v>224</v>
      </c>
      <c r="B835" s="183" t="s">
        <v>225</v>
      </c>
      <c r="C835" s="183" t="s">
        <v>226</v>
      </c>
      <c r="D835" s="184" t="s">
        <v>125</v>
      </c>
      <c r="F835" s="649" t="s">
        <v>225</v>
      </c>
      <c r="G835" s="417"/>
      <c r="H835" s="417"/>
      <c r="I835" s="417"/>
      <c r="J835" s="418"/>
      <c r="K835" s="316" t="s">
        <v>41</v>
      </c>
      <c r="L835" s="317" t="s">
        <v>1864</v>
      </c>
    </row>
    <row r="836" spans="1:12" s="266" customFormat="1" ht="15.75" thickBot="1" x14ac:dyDescent="0.3">
      <c r="A836" s="637" t="s">
        <v>1344</v>
      </c>
      <c r="B836" s="638"/>
      <c r="C836" s="638"/>
      <c r="D836" s="639"/>
      <c r="F836" s="650" t="s">
        <v>1863</v>
      </c>
      <c r="G836" s="545"/>
      <c r="H836" s="545"/>
      <c r="I836" s="545"/>
      <c r="J836" s="651"/>
      <c r="K836" s="315">
        <v>1</v>
      </c>
      <c r="L836" s="50">
        <v>836</v>
      </c>
    </row>
    <row r="837" spans="1:12" s="266" customFormat="1" x14ac:dyDescent="0.25">
      <c r="A837" s="284" t="s">
        <v>1345</v>
      </c>
      <c r="B837" s="186" t="s">
        <v>816</v>
      </c>
      <c r="C837" s="263" t="s">
        <v>135</v>
      </c>
      <c r="D837" s="187">
        <v>315</v>
      </c>
      <c r="F837" s="652" t="s">
        <v>1865</v>
      </c>
      <c r="G837" s="653"/>
      <c r="H837" s="653"/>
      <c r="I837" s="653"/>
      <c r="J837" s="654"/>
      <c r="K837" s="238">
        <v>1</v>
      </c>
      <c r="L837" s="240">
        <v>839</v>
      </c>
    </row>
    <row r="838" spans="1:12" s="266" customFormat="1" ht="15.75" thickBot="1" x14ac:dyDescent="0.3">
      <c r="A838" s="289" t="s">
        <v>1346</v>
      </c>
      <c r="B838" s="193" t="s">
        <v>817</v>
      </c>
      <c r="C838" s="262" t="s">
        <v>135</v>
      </c>
      <c r="D838" s="191">
        <v>358</v>
      </c>
      <c r="F838" s="652" t="s">
        <v>1866</v>
      </c>
      <c r="G838" s="653"/>
      <c r="H838" s="653"/>
      <c r="I838" s="653"/>
      <c r="J838" s="654"/>
      <c r="K838" s="238">
        <v>1</v>
      </c>
      <c r="L838" s="240">
        <v>842</v>
      </c>
    </row>
    <row r="839" spans="1:12" s="266" customFormat="1" ht="15.75" thickBot="1" x14ac:dyDescent="0.3">
      <c r="A839" s="637" t="s">
        <v>1347</v>
      </c>
      <c r="B839" s="638"/>
      <c r="C839" s="638"/>
      <c r="D839" s="639"/>
      <c r="F839" s="652" t="s">
        <v>1905</v>
      </c>
      <c r="G839" s="653"/>
      <c r="H839" s="653"/>
      <c r="I839" s="653"/>
      <c r="J839" s="654"/>
      <c r="K839" s="238">
        <v>1</v>
      </c>
      <c r="L839" s="240">
        <v>858</v>
      </c>
    </row>
    <row r="840" spans="1:12" s="266" customFormat="1" x14ac:dyDescent="0.25">
      <c r="A840" s="284" t="s">
        <v>1348</v>
      </c>
      <c r="B840" s="186" t="s">
        <v>816</v>
      </c>
      <c r="C840" s="263" t="s">
        <v>135</v>
      </c>
      <c r="D840" s="187">
        <v>315</v>
      </c>
      <c r="F840" s="652" t="s">
        <v>1867</v>
      </c>
      <c r="G840" s="653"/>
      <c r="H840" s="653"/>
      <c r="I840" s="653"/>
      <c r="J840" s="654"/>
      <c r="K840" s="238">
        <v>1</v>
      </c>
      <c r="L840" s="240">
        <v>860</v>
      </c>
    </row>
    <row r="841" spans="1:12" s="266" customFormat="1" ht="15.75" thickBot="1" x14ac:dyDescent="0.3">
      <c r="A841" s="289" t="s">
        <v>1349</v>
      </c>
      <c r="B841" s="193" t="s">
        <v>817</v>
      </c>
      <c r="C841" s="262" t="s">
        <v>135</v>
      </c>
      <c r="D841" s="191">
        <v>358</v>
      </c>
      <c r="F841" s="652" t="s">
        <v>1906</v>
      </c>
      <c r="G841" s="653"/>
      <c r="H841" s="653"/>
      <c r="I841" s="653"/>
      <c r="J841" s="654"/>
      <c r="K841" s="238">
        <v>2</v>
      </c>
      <c r="L841" s="240">
        <v>885</v>
      </c>
    </row>
    <row r="842" spans="1:12" s="266" customFormat="1" ht="15.75" thickBot="1" x14ac:dyDescent="0.3">
      <c r="A842" s="637" t="s">
        <v>1350</v>
      </c>
      <c r="B842" s="638"/>
      <c r="C842" s="638"/>
      <c r="D842" s="639"/>
      <c r="F842" s="652" t="s">
        <v>1907</v>
      </c>
      <c r="G842" s="653"/>
      <c r="H842" s="653"/>
      <c r="I842" s="653"/>
      <c r="J842" s="654"/>
      <c r="K842" s="238">
        <v>2</v>
      </c>
      <c r="L842" s="240">
        <v>916</v>
      </c>
    </row>
    <row r="843" spans="1:12" s="266" customFormat="1" x14ac:dyDescent="0.25">
      <c r="A843" s="38"/>
      <c r="B843" s="189" t="s">
        <v>1351</v>
      </c>
      <c r="C843" s="264"/>
      <c r="D843" s="303"/>
      <c r="F843" s="652" t="s">
        <v>1908</v>
      </c>
      <c r="G843" s="653"/>
      <c r="H843" s="653"/>
      <c r="I843" s="653"/>
      <c r="J843" s="654"/>
      <c r="K843" s="238">
        <v>2</v>
      </c>
      <c r="L843" s="240">
        <v>920</v>
      </c>
    </row>
    <row r="844" spans="1:12" s="266" customFormat="1" x14ac:dyDescent="0.25">
      <c r="A844" s="284" t="s">
        <v>1352</v>
      </c>
      <c r="B844" s="186" t="s">
        <v>1353</v>
      </c>
      <c r="C844" s="263" t="s">
        <v>135</v>
      </c>
      <c r="D844" s="187">
        <v>315</v>
      </c>
      <c r="F844" s="652" t="s">
        <v>1909</v>
      </c>
      <c r="G844" s="653"/>
      <c r="H844" s="653"/>
      <c r="I844" s="653"/>
      <c r="J844" s="654"/>
      <c r="K844" s="238">
        <v>3</v>
      </c>
      <c r="L844" s="240">
        <v>934</v>
      </c>
    </row>
    <row r="845" spans="1:12" s="266" customFormat="1" x14ac:dyDescent="0.25">
      <c r="A845" s="284" t="s">
        <v>1354</v>
      </c>
      <c r="B845" s="186" t="s">
        <v>1355</v>
      </c>
      <c r="C845" s="263" t="s">
        <v>135</v>
      </c>
      <c r="D845" s="187">
        <v>425</v>
      </c>
      <c r="F845" s="652" t="s">
        <v>1910</v>
      </c>
      <c r="G845" s="653"/>
      <c r="H845" s="653"/>
      <c r="I845" s="653"/>
      <c r="J845" s="654"/>
      <c r="K845" s="238">
        <v>3</v>
      </c>
      <c r="L845" s="240">
        <v>945</v>
      </c>
    </row>
    <row r="846" spans="1:12" s="266" customFormat="1" x14ac:dyDescent="0.25">
      <c r="A846" s="284" t="s">
        <v>1356</v>
      </c>
      <c r="B846" s="186" t="s">
        <v>1357</v>
      </c>
      <c r="C846" s="263" t="s">
        <v>135</v>
      </c>
      <c r="D846" s="187">
        <v>358</v>
      </c>
      <c r="F846" s="652" t="s">
        <v>1911</v>
      </c>
      <c r="G846" s="653"/>
      <c r="H846" s="653"/>
      <c r="I846" s="653"/>
      <c r="J846" s="654"/>
      <c r="K846" s="238">
        <v>3</v>
      </c>
      <c r="L846" s="240">
        <v>947</v>
      </c>
    </row>
    <row r="847" spans="1:12" s="266" customFormat="1" x14ac:dyDescent="0.25">
      <c r="A847" s="284" t="s">
        <v>1358</v>
      </c>
      <c r="B847" s="186" t="s">
        <v>1359</v>
      </c>
      <c r="C847" s="263" t="s">
        <v>135</v>
      </c>
      <c r="D847" s="187">
        <v>483</v>
      </c>
      <c r="F847" s="652" t="s">
        <v>1882</v>
      </c>
      <c r="G847" s="653"/>
      <c r="H847" s="653"/>
      <c r="I847" s="653"/>
      <c r="J847" s="654"/>
      <c r="K847" s="238">
        <v>3</v>
      </c>
      <c r="L847" s="240">
        <v>954</v>
      </c>
    </row>
    <row r="848" spans="1:12" s="266" customFormat="1" x14ac:dyDescent="0.25">
      <c r="A848" s="38"/>
      <c r="B848" s="189" t="s">
        <v>1360</v>
      </c>
      <c r="C848" s="264"/>
      <c r="D848" s="303"/>
      <c r="F848" s="652" t="s">
        <v>1912</v>
      </c>
      <c r="G848" s="653"/>
      <c r="H848" s="653"/>
      <c r="I848" s="653"/>
      <c r="J848" s="654"/>
      <c r="K848" s="238">
        <v>3</v>
      </c>
      <c r="L848" s="240">
        <v>961</v>
      </c>
    </row>
    <row r="849" spans="1:12" s="266" customFormat="1" x14ac:dyDescent="0.25">
      <c r="A849" s="284" t="s">
        <v>1362</v>
      </c>
      <c r="B849" s="186" t="s">
        <v>818</v>
      </c>
      <c r="C849" s="76" t="s">
        <v>135</v>
      </c>
      <c r="D849" s="187">
        <v>66.5</v>
      </c>
      <c r="F849" s="652" t="s">
        <v>1885</v>
      </c>
      <c r="G849" s="653"/>
      <c r="H849" s="653"/>
      <c r="I849" s="653"/>
      <c r="J849" s="654"/>
      <c r="K849" s="238">
        <v>3</v>
      </c>
      <c r="L849" s="240">
        <v>965</v>
      </c>
    </row>
    <row r="850" spans="1:12" s="266" customFormat="1" x14ac:dyDescent="0.25">
      <c r="A850" s="284" t="s">
        <v>1363</v>
      </c>
      <c r="B850" s="186" t="s">
        <v>816</v>
      </c>
      <c r="C850" s="76" t="s">
        <v>135</v>
      </c>
      <c r="D850" s="187">
        <v>68.5</v>
      </c>
      <c r="F850" s="652" t="s">
        <v>1913</v>
      </c>
      <c r="G850" s="653"/>
      <c r="H850" s="653"/>
      <c r="I850" s="653"/>
      <c r="J850" s="654"/>
      <c r="K850" s="238">
        <v>3</v>
      </c>
      <c r="L850" s="240">
        <v>969</v>
      </c>
    </row>
    <row r="851" spans="1:12" s="266" customFormat="1" x14ac:dyDescent="0.25">
      <c r="A851" s="284" t="s">
        <v>1364</v>
      </c>
      <c r="B851" s="186" t="s">
        <v>1361</v>
      </c>
      <c r="C851" s="76" t="s">
        <v>135</v>
      </c>
      <c r="D851" s="187">
        <v>66.5</v>
      </c>
      <c r="F851" s="652" t="s">
        <v>1887</v>
      </c>
      <c r="G851" s="653"/>
      <c r="H851" s="653"/>
      <c r="I851" s="653"/>
      <c r="J851" s="654"/>
      <c r="K851" s="238">
        <v>4</v>
      </c>
      <c r="L851" s="240">
        <v>975</v>
      </c>
    </row>
    <row r="852" spans="1:12" s="266" customFormat="1" x14ac:dyDescent="0.25">
      <c r="A852" s="38"/>
      <c r="B852" s="189" t="s">
        <v>1365</v>
      </c>
      <c r="C852" s="264"/>
      <c r="D852" s="303"/>
      <c r="F852" s="652" t="s">
        <v>1914</v>
      </c>
      <c r="G852" s="653"/>
      <c r="H852" s="653"/>
      <c r="I852" s="653"/>
      <c r="J852" s="654"/>
      <c r="K852" s="238">
        <v>4</v>
      </c>
      <c r="L852" s="240">
        <v>983</v>
      </c>
    </row>
    <row r="853" spans="1:12" s="266" customFormat="1" x14ac:dyDescent="0.25">
      <c r="A853" s="284" t="s">
        <v>1368</v>
      </c>
      <c r="B853" s="186" t="s">
        <v>1366</v>
      </c>
      <c r="C853" s="76" t="s">
        <v>135</v>
      </c>
      <c r="D853" s="187">
        <v>144</v>
      </c>
      <c r="F853" s="652" t="s">
        <v>1915</v>
      </c>
      <c r="G853" s="653"/>
      <c r="H853" s="653"/>
      <c r="I853" s="653"/>
      <c r="J853" s="654"/>
      <c r="K853" s="238">
        <v>4</v>
      </c>
      <c r="L853" s="240">
        <v>1018</v>
      </c>
    </row>
    <row r="854" spans="1:12" s="266" customFormat="1" x14ac:dyDescent="0.25">
      <c r="A854" s="284" t="s">
        <v>1369</v>
      </c>
      <c r="B854" s="186" t="s">
        <v>1367</v>
      </c>
      <c r="C854" s="76" t="s">
        <v>135</v>
      </c>
      <c r="D854" s="187">
        <v>123</v>
      </c>
      <c r="F854" s="652" t="s">
        <v>1889</v>
      </c>
      <c r="G854" s="653"/>
      <c r="H854" s="653"/>
      <c r="I854" s="653"/>
      <c r="J854" s="654"/>
      <c r="K854" s="238">
        <v>5</v>
      </c>
      <c r="L854" s="240">
        <v>1021</v>
      </c>
    </row>
    <row r="855" spans="1:12" s="266" customFormat="1" x14ac:dyDescent="0.25">
      <c r="A855" s="38"/>
      <c r="B855" s="189" t="s">
        <v>1370</v>
      </c>
      <c r="C855" s="264"/>
      <c r="D855" s="303"/>
      <c r="F855" s="652" t="s">
        <v>1890</v>
      </c>
      <c r="G855" s="653"/>
      <c r="H855" s="653"/>
      <c r="I855" s="653"/>
      <c r="J855" s="654"/>
      <c r="K855" s="238">
        <v>5</v>
      </c>
      <c r="L855" s="240">
        <v>1058</v>
      </c>
    </row>
    <row r="856" spans="1:12" s="266" customFormat="1" x14ac:dyDescent="0.25">
      <c r="A856" s="284" t="s">
        <v>1373</v>
      </c>
      <c r="B856" s="186" t="s">
        <v>1371</v>
      </c>
      <c r="C856" s="76" t="s">
        <v>135</v>
      </c>
      <c r="D856" s="187">
        <v>70.900000000000006</v>
      </c>
      <c r="F856" s="652" t="s">
        <v>1891</v>
      </c>
      <c r="G856" s="653"/>
      <c r="H856" s="653"/>
      <c r="I856" s="653"/>
      <c r="J856" s="654"/>
      <c r="K856" s="238">
        <v>5</v>
      </c>
      <c r="L856" s="240">
        <v>1065</v>
      </c>
    </row>
    <row r="857" spans="1:12" s="266" customFormat="1" ht="15.75" thickBot="1" x14ac:dyDescent="0.3">
      <c r="A857" s="289" t="s">
        <v>1374</v>
      </c>
      <c r="B857" s="193" t="s">
        <v>1372</v>
      </c>
      <c r="C857" s="198" t="s">
        <v>135</v>
      </c>
      <c r="D857" s="191">
        <v>35.4</v>
      </c>
      <c r="F857" s="652" t="s">
        <v>1892</v>
      </c>
      <c r="G857" s="653"/>
      <c r="H857" s="653"/>
      <c r="I857" s="653"/>
      <c r="J857" s="654"/>
      <c r="K857" s="238">
        <v>6</v>
      </c>
      <c r="L857" s="240">
        <v>1073</v>
      </c>
    </row>
    <row r="858" spans="1:12" s="266" customFormat="1" ht="15.75" thickBot="1" x14ac:dyDescent="0.3">
      <c r="A858" s="637" t="s">
        <v>1375</v>
      </c>
      <c r="B858" s="638"/>
      <c r="C858" s="638"/>
      <c r="D858" s="639"/>
      <c r="F858" s="652" t="s">
        <v>1893</v>
      </c>
      <c r="G858" s="653"/>
      <c r="H858" s="653"/>
      <c r="I858" s="653"/>
      <c r="J858" s="654"/>
      <c r="K858" s="238">
        <v>6</v>
      </c>
      <c r="L858" s="240">
        <v>1081</v>
      </c>
    </row>
    <row r="859" spans="1:12" s="266" customFormat="1" ht="15.75" thickBot="1" x14ac:dyDescent="0.3">
      <c r="A859" s="289" t="s">
        <v>1376</v>
      </c>
      <c r="B859" s="193" t="s">
        <v>1377</v>
      </c>
      <c r="C859" s="198" t="s">
        <v>135</v>
      </c>
      <c r="D859" s="191">
        <v>152</v>
      </c>
      <c r="F859" s="652" t="s">
        <v>1894</v>
      </c>
      <c r="G859" s="653"/>
      <c r="H859" s="653"/>
      <c r="I859" s="653"/>
      <c r="J859" s="654"/>
      <c r="K859" s="238">
        <v>6</v>
      </c>
      <c r="L859" s="240">
        <v>1084</v>
      </c>
    </row>
    <row r="860" spans="1:12" s="266" customFormat="1" ht="15.75" thickBot="1" x14ac:dyDescent="0.3">
      <c r="A860" s="637" t="s">
        <v>1378</v>
      </c>
      <c r="B860" s="638"/>
      <c r="C860" s="638"/>
      <c r="D860" s="639"/>
      <c r="F860" s="652" t="s">
        <v>1895</v>
      </c>
      <c r="G860" s="653"/>
      <c r="H860" s="653"/>
      <c r="I860" s="653"/>
      <c r="J860" s="654"/>
      <c r="K860" s="238">
        <v>6</v>
      </c>
      <c r="L860" s="240">
        <v>1087</v>
      </c>
    </row>
    <row r="861" spans="1:12" s="266" customFormat="1" x14ac:dyDescent="0.25">
      <c r="A861" s="38"/>
      <c r="B861" s="189" t="s">
        <v>1379</v>
      </c>
      <c r="C861" s="264"/>
      <c r="D861" s="303"/>
      <c r="F861" s="652" t="s">
        <v>1896</v>
      </c>
      <c r="G861" s="653"/>
      <c r="H861" s="653"/>
      <c r="I861" s="653"/>
      <c r="J861" s="654"/>
      <c r="K861" s="238">
        <v>6</v>
      </c>
      <c r="L861" s="240">
        <v>1089</v>
      </c>
    </row>
    <row r="862" spans="1:12" s="266" customFormat="1" x14ac:dyDescent="0.25">
      <c r="A862" s="284" t="s">
        <v>1382</v>
      </c>
      <c r="B862" s="186" t="s">
        <v>1380</v>
      </c>
      <c r="C862" s="76" t="s">
        <v>135</v>
      </c>
      <c r="D862" s="187">
        <v>555</v>
      </c>
      <c r="F862" s="652" t="s">
        <v>1897</v>
      </c>
      <c r="G862" s="653"/>
      <c r="H862" s="653"/>
      <c r="I862" s="653"/>
      <c r="J862" s="654"/>
      <c r="K862" s="238">
        <v>6</v>
      </c>
      <c r="L862" s="240">
        <v>1092</v>
      </c>
    </row>
    <row r="863" spans="1:12" s="266" customFormat="1" x14ac:dyDescent="0.25">
      <c r="A863" s="284" t="s">
        <v>1383</v>
      </c>
      <c r="B863" s="186" t="s">
        <v>1381</v>
      </c>
      <c r="C863" s="76" t="s">
        <v>135</v>
      </c>
      <c r="D863" s="187">
        <v>675</v>
      </c>
      <c r="F863" s="652" t="s">
        <v>1898</v>
      </c>
      <c r="G863" s="653"/>
      <c r="H863" s="653"/>
      <c r="I863" s="653"/>
      <c r="J863" s="654"/>
      <c r="K863" s="238">
        <v>6</v>
      </c>
      <c r="L863" s="240">
        <v>1095</v>
      </c>
    </row>
    <row r="864" spans="1:12" s="266" customFormat="1" x14ac:dyDescent="0.25">
      <c r="A864" s="38"/>
      <c r="B864" s="189" t="s">
        <v>1384</v>
      </c>
      <c r="C864" s="264"/>
      <c r="D864" s="303"/>
      <c r="F864" s="652" t="s">
        <v>1900</v>
      </c>
      <c r="G864" s="653"/>
      <c r="H864" s="653"/>
      <c r="I864" s="653"/>
      <c r="J864" s="654"/>
      <c r="K864" s="238">
        <v>6</v>
      </c>
      <c r="L864" s="240">
        <v>1099</v>
      </c>
    </row>
    <row r="865" spans="1:12" s="266" customFormat="1" x14ac:dyDescent="0.25">
      <c r="A865" s="284" t="s">
        <v>1385</v>
      </c>
      <c r="B865" s="186" t="s">
        <v>903</v>
      </c>
      <c r="C865" s="76" t="s">
        <v>135</v>
      </c>
      <c r="D865" s="187">
        <v>498</v>
      </c>
      <c r="F865" s="652" t="s">
        <v>1901</v>
      </c>
      <c r="G865" s="653"/>
      <c r="H865" s="653"/>
      <c r="I865" s="653"/>
      <c r="J865" s="654"/>
      <c r="K865" s="238">
        <v>6</v>
      </c>
      <c r="L865" s="240">
        <v>1102</v>
      </c>
    </row>
    <row r="866" spans="1:12" s="266" customFormat="1" x14ac:dyDescent="0.25">
      <c r="A866" s="284" t="s">
        <v>1386</v>
      </c>
      <c r="B866" s="186" t="s">
        <v>904</v>
      </c>
      <c r="C866" s="76" t="s">
        <v>135</v>
      </c>
      <c r="D866" s="187">
        <v>663</v>
      </c>
      <c r="F866" s="652" t="s">
        <v>1902</v>
      </c>
      <c r="G866" s="653"/>
      <c r="H866" s="653"/>
      <c r="I866" s="653"/>
      <c r="J866" s="654"/>
      <c r="K866" s="238">
        <v>6</v>
      </c>
      <c r="L866" s="240">
        <v>1104</v>
      </c>
    </row>
    <row r="867" spans="1:12" s="266" customFormat="1" x14ac:dyDescent="0.25">
      <c r="A867" s="38"/>
      <c r="B867" s="189" t="s">
        <v>1387</v>
      </c>
      <c r="C867" s="264"/>
      <c r="D867" s="303"/>
      <c r="F867" s="652" t="s">
        <v>1903</v>
      </c>
      <c r="G867" s="653"/>
      <c r="H867" s="653"/>
      <c r="I867" s="653"/>
      <c r="J867" s="654"/>
      <c r="K867" s="238">
        <v>6</v>
      </c>
      <c r="L867" s="240">
        <v>1111</v>
      </c>
    </row>
    <row r="868" spans="1:12" s="266" customFormat="1" ht="15.75" thickBot="1" x14ac:dyDescent="0.3">
      <c r="A868" s="284" t="s">
        <v>1386</v>
      </c>
      <c r="B868" s="186" t="s">
        <v>903</v>
      </c>
      <c r="C868" s="76" t="s">
        <v>135</v>
      </c>
      <c r="D868" s="187">
        <v>830</v>
      </c>
      <c r="F868" s="655" t="s">
        <v>1904</v>
      </c>
      <c r="G868" s="656"/>
      <c r="H868" s="656"/>
      <c r="I868" s="656"/>
      <c r="J868" s="657"/>
      <c r="K868" s="242">
        <v>7</v>
      </c>
      <c r="L868" s="318">
        <v>1129</v>
      </c>
    </row>
    <row r="869" spans="1:12" s="266" customFormat="1" x14ac:dyDescent="0.25">
      <c r="A869" s="284" t="s">
        <v>1388</v>
      </c>
      <c r="B869" s="186" t="s">
        <v>904</v>
      </c>
      <c r="C869" s="76" t="s">
        <v>135</v>
      </c>
      <c r="D869" s="187">
        <v>914</v>
      </c>
      <c r="F869" s="211"/>
      <c r="G869" s="211"/>
      <c r="H869" s="211"/>
      <c r="I869" s="211"/>
      <c r="J869" s="211"/>
      <c r="K869" s="297"/>
      <c r="L869" s="297"/>
    </row>
    <row r="870" spans="1:12" s="266" customFormat="1" x14ac:dyDescent="0.25">
      <c r="A870" s="38"/>
      <c r="B870" s="189" t="s">
        <v>1389</v>
      </c>
      <c r="C870" s="264"/>
      <c r="D870" s="303"/>
      <c r="F870" s="211"/>
      <c r="G870" s="211"/>
      <c r="H870" s="211"/>
      <c r="I870" s="211"/>
      <c r="J870" s="211"/>
      <c r="K870" s="297"/>
      <c r="L870" s="297"/>
    </row>
    <row r="871" spans="1:12" s="266" customFormat="1" x14ac:dyDescent="0.25">
      <c r="A871" s="284" t="s">
        <v>1390</v>
      </c>
      <c r="B871" s="186" t="s">
        <v>903</v>
      </c>
      <c r="C871" s="76" t="s">
        <v>135</v>
      </c>
      <c r="D871" s="187">
        <v>557</v>
      </c>
      <c r="F871" s="211"/>
      <c r="G871" s="211"/>
      <c r="H871" s="211"/>
      <c r="I871" s="211"/>
      <c r="J871" s="211"/>
      <c r="K871" s="297"/>
      <c r="L871" s="297"/>
    </row>
    <row r="872" spans="1:12" s="266" customFormat="1" x14ac:dyDescent="0.25">
      <c r="A872" s="284" t="s">
        <v>1391</v>
      </c>
      <c r="B872" s="186" t="s">
        <v>911</v>
      </c>
      <c r="C872" s="76" t="s">
        <v>135</v>
      </c>
      <c r="D872" s="187">
        <v>644</v>
      </c>
      <c r="F872" s="211"/>
      <c r="G872" s="211"/>
      <c r="H872" s="211"/>
      <c r="I872" s="211"/>
      <c r="J872" s="211"/>
      <c r="K872" s="297"/>
      <c r="L872" s="297"/>
    </row>
    <row r="873" spans="1:12" s="266" customFormat="1" x14ac:dyDescent="0.25">
      <c r="A873" s="38"/>
      <c r="B873" s="189" t="s">
        <v>1392</v>
      </c>
      <c r="C873" s="264"/>
      <c r="D873" s="303"/>
      <c r="F873" s="211"/>
      <c r="G873" s="211"/>
      <c r="H873" s="211"/>
      <c r="I873" s="211"/>
      <c r="J873" s="211"/>
      <c r="K873" s="297"/>
      <c r="L873" s="297"/>
    </row>
    <row r="874" spans="1:12" s="266" customFormat="1" x14ac:dyDescent="0.25">
      <c r="A874" s="284" t="s">
        <v>1393</v>
      </c>
      <c r="B874" s="186" t="s">
        <v>903</v>
      </c>
      <c r="C874" s="76" t="s">
        <v>135</v>
      </c>
      <c r="D874" s="187">
        <v>605</v>
      </c>
      <c r="F874" s="211"/>
      <c r="G874" s="211"/>
      <c r="H874" s="211"/>
      <c r="I874" s="211"/>
      <c r="J874" s="211"/>
      <c r="K874" s="297"/>
      <c r="L874" s="297"/>
    </row>
    <row r="875" spans="1:12" s="266" customFormat="1" x14ac:dyDescent="0.25">
      <c r="A875" s="284" t="s">
        <v>1394</v>
      </c>
      <c r="B875" s="186" t="s">
        <v>911</v>
      </c>
      <c r="C875" s="76" t="s">
        <v>135</v>
      </c>
      <c r="D875" s="187">
        <v>688</v>
      </c>
      <c r="F875" s="211"/>
      <c r="G875" s="211"/>
      <c r="H875" s="211"/>
      <c r="I875" s="211"/>
      <c r="J875" s="211"/>
      <c r="K875" s="297"/>
      <c r="L875" s="297"/>
    </row>
    <row r="876" spans="1:12" s="266" customFormat="1" x14ac:dyDescent="0.25">
      <c r="A876" s="38"/>
      <c r="B876" s="189" t="s">
        <v>919</v>
      </c>
      <c r="C876" s="264"/>
      <c r="D876" s="303"/>
      <c r="F876" s="211"/>
      <c r="G876" s="211"/>
      <c r="H876" s="211"/>
      <c r="I876" s="211"/>
      <c r="J876" s="211"/>
      <c r="K876" s="297"/>
      <c r="L876" s="297"/>
    </row>
    <row r="877" spans="1:12" s="266" customFormat="1" x14ac:dyDescent="0.25">
      <c r="A877" s="284" t="s">
        <v>1395</v>
      </c>
      <c r="B877" s="186" t="s">
        <v>920</v>
      </c>
      <c r="C877" s="76" t="s">
        <v>232</v>
      </c>
      <c r="D877" s="187">
        <v>1490</v>
      </c>
      <c r="F877" s="211"/>
      <c r="G877" s="211"/>
      <c r="H877" s="211"/>
      <c r="I877" s="211"/>
      <c r="J877" s="211"/>
      <c r="K877" s="297"/>
      <c r="L877" s="297"/>
    </row>
    <row r="878" spans="1:12" s="266" customFormat="1" x14ac:dyDescent="0.25">
      <c r="A878" s="284" t="s">
        <v>1396</v>
      </c>
      <c r="B878" s="186" t="s">
        <v>927</v>
      </c>
      <c r="C878" s="76" t="s">
        <v>232</v>
      </c>
      <c r="D878" s="187">
        <v>1660</v>
      </c>
    </row>
    <row r="879" spans="1:12" s="266" customFormat="1" x14ac:dyDescent="0.25">
      <c r="A879" s="38"/>
      <c r="B879" s="264"/>
      <c r="C879" s="264"/>
      <c r="D879" s="303"/>
    </row>
    <row r="880" spans="1:12" s="266" customFormat="1" x14ac:dyDescent="0.25">
      <c r="A880" s="38"/>
      <c r="B880" s="264"/>
      <c r="C880" s="264"/>
      <c r="D880" s="303"/>
    </row>
    <row r="881" spans="1:4" s="266" customFormat="1" x14ac:dyDescent="0.25">
      <c r="A881" s="38"/>
      <c r="B881" s="264"/>
      <c r="C881" s="264"/>
      <c r="D881" s="303"/>
    </row>
    <row r="882" spans="1:4" s="266" customFormat="1" ht="15.75" thickBot="1" x14ac:dyDescent="0.3">
      <c r="A882" s="39"/>
      <c r="B882" s="190"/>
      <c r="C882" s="190"/>
      <c r="D882" s="304"/>
    </row>
    <row r="883" spans="1:4" s="266" customFormat="1" ht="15.75" thickBot="1" x14ac:dyDescent="0.3">
      <c r="A883" s="267"/>
      <c r="B883" s="265"/>
      <c r="C883" s="265"/>
      <c r="D883" s="292" t="s">
        <v>282</v>
      </c>
    </row>
    <row r="884" spans="1:4" s="266" customFormat="1" ht="15.75" thickBot="1" x14ac:dyDescent="0.3">
      <c r="A884" s="182" t="s">
        <v>224</v>
      </c>
      <c r="B884" s="183" t="s">
        <v>225</v>
      </c>
      <c r="C884" s="183" t="s">
        <v>226</v>
      </c>
      <c r="D884" s="184" t="s">
        <v>125</v>
      </c>
    </row>
    <row r="885" spans="1:4" s="266" customFormat="1" ht="15.75" thickBot="1" x14ac:dyDescent="0.3">
      <c r="A885" s="637" t="s">
        <v>1397</v>
      </c>
      <c r="B885" s="638"/>
      <c r="C885" s="638"/>
      <c r="D885" s="639"/>
    </row>
    <row r="886" spans="1:4" s="266" customFormat="1" x14ac:dyDescent="0.25">
      <c r="A886" s="38"/>
      <c r="B886" s="189" t="s">
        <v>1400</v>
      </c>
      <c r="C886" s="264"/>
      <c r="D886" s="303"/>
    </row>
    <row r="887" spans="1:4" s="266" customFormat="1" x14ac:dyDescent="0.25">
      <c r="A887" s="284" t="s">
        <v>1402</v>
      </c>
      <c r="B887" s="186" t="s">
        <v>1398</v>
      </c>
      <c r="C887" s="76" t="s">
        <v>232</v>
      </c>
      <c r="D887" s="187">
        <v>172</v>
      </c>
    </row>
    <row r="888" spans="1:4" s="266" customFormat="1" x14ac:dyDescent="0.25">
      <c r="A888" s="284" t="s">
        <v>1403</v>
      </c>
      <c r="B888" s="186" t="s">
        <v>1399</v>
      </c>
      <c r="C888" s="76" t="s">
        <v>232</v>
      </c>
      <c r="D888" s="187">
        <v>235</v>
      </c>
    </row>
    <row r="889" spans="1:4" s="266" customFormat="1" x14ac:dyDescent="0.25">
      <c r="A889" s="38"/>
      <c r="B889" s="189" t="s">
        <v>1401</v>
      </c>
      <c r="C889" s="264"/>
      <c r="D889" s="303"/>
    </row>
    <row r="890" spans="1:4" s="266" customFormat="1" x14ac:dyDescent="0.25">
      <c r="A890" s="284" t="s">
        <v>1404</v>
      </c>
      <c r="B890" s="186" t="s">
        <v>1398</v>
      </c>
      <c r="C890" s="76" t="s">
        <v>232</v>
      </c>
      <c r="D890" s="187">
        <v>248</v>
      </c>
    </row>
    <row r="891" spans="1:4" s="266" customFormat="1" x14ac:dyDescent="0.25">
      <c r="A891" s="284" t="s">
        <v>1405</v>
      </c>
      <c r="B891" s="186" t="s">
        <v>1399</v>
      </c>
      <c r="C891" s="76" t="s">
        <v>232</v>
      </c>
      <c r="D891" s="187">
        <v>337</v>
      </c>
    </row>
    <row r="892" spans="1:4" s="266" customFormat="1" x14ac:dyDescent="0.25">
      <c r="A892" s="38"/>
      <c r="B892" s="189" t="s">
        <v>1406</v>
      </c>
      <c r="C892" s="264"/>
      <c r="D892" s="303"/>
    </row>
    <row r="893" spans="1:4" s="266" customFormat="1" x14ac:dyDescent="0.25">
      <c r="A893" s="284" t="s">
        <v>1408</v>
      </c>
      <c r="B893" s="186" t="s">
        <v>1398</v>
      </c>
      <c r="C893" s="76" t="s">
        <v>232</v>
      </c>
      <c r="D893" s="187">
        <v>226</v>
      </c>
    </row>
    <row r="894" spans="1:4" s="266" customFormat="1" x14ac:dyDescent="0.25">
      <c r="A894" s="284" t="s">
        <v>1409</v>
      </c>
      <c r="B894" s="186" t="s">
        <v>1399</v>
      </c>
      <c r="C894" s="76" t="s">
        <v>232</v>
      </c>
      <c r="D894" s="187">
        <v>282</v>
      </c>
    </row>
    <row r="895" spans="1:4" s="266" customFormat="1" x14ac:dyDescent="0.25">
      <c r="A895" s="38"/>
      <c r="B895" s="189" t="s">
        <v>1407</v>
      </c>
      <c r="C895" s="264"/>
      <c r="D895" s="303"/>
    </row>
    <row r="896" spans="1:4" s="266" customFormat="1" x14ac:dyDescent="0.25">
      <c r="A896" s="284" t="s">
        <v>1410</v>
      </c>
      <c r="B896" s="186" t="s">
        <v>1398</v>
      </c>
      <c r="C896" s="76" t="s">
        <v>232</v>
      </c>
      <c r="D896" s="187">
        <v>324</v>
      </c>
    </row>
    <row r="897" spans="1:4" s="266" customFormat="1" x14ac:dyDescent="0.25">
      <c r="A897" s="284" t="s">
        <v>1411</v>
      </c>
      <c r="B897" s="186" t="s">
        <v>1399</v>
      </c>
      <c r="C897" s="76" t="s">
        <v>232</v>
      </c>
      <c r="D897" s="187">
        <v>404</v>
      </c>
    </row>
    <row r="898" spans="1:4" s="266" customFormat="1" x14ac:dyDescent="0.25">
      <c r="A898" s="38"/>
      <c r="B898" s="189" t="s">
        <v>420</v>
      </c>
      <c r="C898" s="264"/>
      <c r="D898" s="303"/>
    </row>
    <row r="899" spans="1:4" s="266" customFormat="1" x14ac:dyDescent="0.25">
      <c r="A899" s="284" t="s">
        <v>1415</v>
      </c>
      <c r="B899" s="186" t="s">
        <v>1412</v>
      </c>
      <c r="C899" s="76" t="s">
        <v>232</v>
      </c>
      <c r="D899" s="187">
        <v>147</v>
      </c>
    </row>
    <row r="900" spans="1:4" s="266" customFormat="1" x14ac:dyDescent="0.25">
      <c r="A900" s="284" t="s">
        <v>1414</v>
      </c>
      <c r="B900" s="186" t="s">
        <v>1413</v>
      </c>
      <c r="C900" s="76" t="s">
        <v>232</v>
      </c>
      <c r="D900" s="187">
        <v>190</v>
      </c>
    </row>
    <row r="901" spans="1:4" s="266" customFormat="1" x14ac:dyDescent="0.25">
      <c r="A901" s="38"/>
      <c r="B901" s="189" t="s">
        <v>1400</v>
      </c>
      <c r="C901" s="264"/>
      <c r="D901" s="303"/>
    </row>
    <row r="902" spans="1:4" s="266" customFormat="1" x14ac:dyDescent="0.25">
      <c r="A902" s="284" t="s">
        <v>1422</v>
      </c>
      <c r="B902" s="186" t="s">
        <v>1416</v>
      </c>
      <c r="C902" s="76" t="s">
        <v>232</v>
      </c>
      <c r="D902" s="187">
        <v>259</v>
      </c>
    </row>
    <row r="903" spans="1:4" s="266" customFormat="1" x14ac:dyDescent="0.25">
      <c r="A903" s="284" t="s">
        <v>1423</v>
      </c>
      <c r="B903" s="186" t="s">
        <v>1417</v>
      </c>
      <c r="C903" s="76" t="s">
        <v>232</v>
      </c>
      <c r="D903" s="187">
        <v>352</v>
      </c>
    </row>
    <row r="904" spans="1:4" s="266" customFormat="1" x14ac:dyDescent="0.25">
      <c r="A904" s="38"/>
      <c r="B904" s="189" t="s">
        <v>1401</v>
      </c>
      <c r="C904" s="264"/>
      <c r="D904" s="303"/>
    </row>
    <row r="905" spans="1:4" s="266" customFormat="1" x14ac:dyDescent="0.25">
      <c r="A905" s="284" t="s">
        <v>1424</v>
      </c>
      <c r="B905" s="186" t="s">
        <v>1416</v>
      </c>
      <c r="C905" s="76" t="s">
        <v>232</v>
      </c>
      <c r="D905" s="187">
        <v>372</v>
      </c>
    </row>
    <row r="906" spans="1:4" s="266" customFormat="1" x14ac:dyDescent="0.25">
      <c r="A906" s="284" t="s">
        <v>1425</v>
      </c>
      <c r="B906" s="186" t="s">
        <v>1417</v>
      </c>
      <c r="C906" s="76" t="s">
        <v>232</v>
      </c>
      <c r="D906" s="187">
        <v>506</v>
      </c>
    </row>
    <row r="907" spans="1:4" s="266" customFormat="1" x14ac:dyDescent="0.25">
      <c r="A907" s="38"/>
      <c r="B907" s="189" t="s">
        <v>1406</v>
      </c>
      <c r="C907" s="264"/>
      <c r="D907" s="303"/>
    </row>
    <row r="908" spans="1:4" s="266" customFormat="1" x14ac:dyDescent="0.25">
      <c r="A908" s="284" t="s">
        <v>1418</v>
      </c>
      <c r="B908" s="186" t="s">
        <v>1416</v>
      </c>
      <c r="C908" s="76" t="s">
        <v>232</v>
      </c>
      <c r="D908" s="187">
        <v>339</v>
      </c>
    </row>
    <row r="909" spans="1:4" s="266" customFormat="1" x14ac:dyDescent="0.25">
      <c r="A909" s="284" t="s">
        <v>1419</v>
      </c>
      <c r="B909" s="186" t="s">
        <v>1417</v>
      </c>
      <c r="C909" s="76" t="s">
        <v>232</v>
      </c>
      <c r="D909" s="187">
        <v>423</v>
      </c>
    </row>
    <row r="910" spans="1:4" s="266" customFormat="1" x14ac:dyDescent="0.25">
      <c r="A910" s="38"/>
      <c r="B910" s="189" t="s">
        <v>1407</v>
      </c>
      <c r="C910" s="264"/>
      <c r="D910" s="303"/>
    </row>
    <row r="911" spans="1:4" s="266" customFormat="1" x14ac:dyDescent="0.25">
      <c r="A911" s="284" t="s">
        <v>1420</v>
      </c>
      <c r="B911" s="186" t="s">
        <v>1416</v>
      </c>
      <c r="C911" s="76" t="s">
        <v>232</v>
      </c>
      <c r="D911" s="187">
        <v>488</v>
      </c>
    </row>
    <row r="912" spans="1:4" s="266" customFormat="1" x14ac:dyDescent="0.25">
      <c r="A912" s="284" t="s">
        <v>1421</v>
      </c>
      <c r="B912" s="186" t="s">
        <v>1417</v>
      </c>
      <c r="C912" s="76" t="s">
        <v>232</v>
      </c>
      <c r="D912" s="187">
        <v>606</v>
      </c>
    </row>
    <row r="913" spans="1:4" s="266" customFormat="1" x14ac:dyDescent="0.25">
      <c r="A913" s="38"/>
      <c r="B913" s="189" t="s">
        <v>420</v>
      </c>
      <c r="C913" s="264"/>
      <c r="D913" s="303"/>
    </row>
    <row r="914" spans="1:4" s="266" customFormat="1" x14ac:dyDescent="0.25">
      <c r="A914" s="284" t="s">
        <v>1428</v>
      </c>
      <c r="B914" s="186" t="s">
        <v>1426</v>
      </c>
      <c r="C914" s="76" t="s">
        <v>232</v>
      </c>
      <c r="D914" s="187">
        <v>220</v>
      </c>
    </row>
    <row r="915" spans="1:4" s="266" customFormat="1" ht="15.75" thickBot="1" x14ac:dyDescent="0.3">
      <c r="A915" s="289" t="s">
        <v>1429</v>
      </c>
      <c r="B915" s="193" t="s">
        <v>1427</v>
      </c>
      <c r="C915" s="198" t="s">
        <v>232</v>
      </c>
      <c r="D915" s="191">
        <v>285</v>
      </c>
    </row>
    <row r="916" spans="1:4" s="266" customFormat="1" ht="15.75" thickBot="1" x14ac:dyDescent="0.3">
      <c r="A916" s="637" t="s">
        <v>1430</v>
      </c>
      <c r="B916" s="638"/>
      <c r="C916" s="638"/>
      <c r="D916" s="639"/>
    </row>
    <row r="917" spans="1:4" s="266" customFormat="1" x14ac:dyDescent="0.25">
      <c r="A917" s="284" t="s">
        <v>1434</v>
      </c>
      <c r="B917" s="186" t="s">
        <v>1431</v>
      </c>
      <c r="C917" s="76" t="s">
        <v>280</v>
      </c>
      <c r="D917" s="187">
        <v>2080</v>
      </c>
    </row>
    <row r="918" spans="1:4" s="266" customFormat="1" x14ac:dyDescent="0.25">
      <c r="A918" s="284" t="s">
        <v>1435</v>
      </c>
      <c r="B918" s="186" t="s">
        <v>1432</v>
      </c>
      <c r="C918" s="76" t="s">
        <v>280</v>
      </c>
      <c r="D918" s="187">
        <v>2500</v>
      </c>
    </row>
    <row r="919" spans="1:4" s="266" customFormat="1" ht="15.75" thickBot="1" x14ac:dyDescent="0.3">
      <c r="A919" s="284" t="s">
        <v>1436</v>
      </c>
      <c r="B919" s="186" t="s">
        <v>1433</v>
      </c>
      <c r="C919" s="76" t="s">
        <v>280</v>
      </c>
      <c r="D919" s="187">
        <v>1980</v>
      </c>
    </row>
    <row r="920" spans="1:4" s="266" customFormat="1" ht="15.75" thickBot="1" x14ac:dyDescent="0.3">
      <c r="A920" s="637" t="s">
        <v>1437</v>
      </c>
      <c r="B920" s="638"/>
      <c r="C920" s="638"/>
      <c r="D920" s="639"/>
    </row>
    <row r="921" spans="1:4" s="266" customFormat="1" x14ac:dyDescent="0.25">
      <c r="A921" s="284" t="s">
        <v>1443</v>
      </c>
      <c r="B921" s="186" t="s">
        <v>1438</v>
      </c>
      <c r="C921" s="76" t="s">
        <v>280</v>
      </c>
      <c r="D921" s="187">
        <v>3140</v>
      </c>
    </row>
    <row r="922" spans="1:4" s="266" customFormat="1" x14ac:dyDescent="0.25">
      <c r="A922" s="284" t="s">
        <v>1444</v>
      </c>
      <c r="B922" s="186" t="s">
        <v>1439</v>
      </c>
      <c r="C922" s="76" t="s">
        <v>280</v>
      </c>
      <c r="D922" s="187">
        <v>815</v>
      </c>
    </row>
    <row r="923" spans="1:4" s="266" customFormat="1" x14ac:dyDescent="0.25">
      <c r="A923" s="284" t="s">
        <v>1445</v>
      </c>
      <c r="B923" s="186" t="s">
        <v>1440</v>
      </c>
      <c r="C923" s="76" t="s">
        <v>280</v>
      </c>
      <c r="D923" s="187">
        <v>9.26</v>
      </c>
    </row>
    <row r="924" spans="1:4" s="266" customFormat="1" x14ac:dyDescent="0.25">
      <c r="A924" s="38"/>
      <c r="B924" s="189" t="s">
        <v>1441</v>
      </c>
      <c r="C924" s="264"/>
      <c r="D924" s="303"/>
    </row>
    <row r="925" spans="1:4" s="266" customFormat="1" x14ac:dyDescent="0.25">
      <c r="A925" s="284" t="s">
        <v>1446</v>
      </c>
      <c r="B925" s="186" t="s">
        <v>1442</v>
      </c>
      <c r="C925" s="76" t="s">
        <v>280</v>
      </c>
      <c r="D925" s="187">
        <v>409</v>
      </c>
    </row>
    <row r="926" spans="1:4" s="266" customFormat="1" x14ac:dyDescent="0.25">
      <c r="A926" s="38"/>
      <c r="B926" s="264"/>
      <c r="C926" s="264"/>
      <c r="D926" s="303"/>
    </row>
    <row r="927" spans="1:4" s="266" customFormat="1" x14ac:dyDescent="0.25">
      <c r="A927" s="38"/>
      <c r="B927" s="264"/>
      <c r="C927" s="264"/>
      <c r="D927" s="303"/>
    </row>
    <row r="928" spans="1:4" s="266" customFormat="1" x14ac:dyDescent="0.25">
      <c r="A928" s="38"/>
      <c r="B928" s="264"/>
      <c r="C928" s="264"/>
      <c r="D928" s="303"/>
    </row>
    <row r="929" spans="1:4" s="266" customFormat="1" x14ac:dyDescent="0.25">
      <c r="A929" s="38"/>
      <c r="B929" s="264"/>
      <c r="C929" s="264"/>
      <c r="D929" s="303"/>
    </row>
    <row r="930" spans="1:4" s="266" customFormat="1" x14ac:dyDescent="0.25">
      <c r="A930" s="38"/>
      <c r="B930" s="264"/>
      <c r="C930" s="264"/>
      <c r="D930" s="303"/>
    </row>
    <row r="931" spans="1:4" s="266" customFormat="1" ht="15.75" thickBot="1" x14ac:dyDescent="0.3">
      <c r="A931" s="39"/>
      <c r="B931" s="190"/>
      <c r="C931" s="190"/>
      <c r="D931" s="304"/>
    </row>
    <row r="932" spans="1:4" s="266" customFormat="1" ht="15.75" thickBot="1" x14ac:dyDescent="0.3">
      <c r="A932" s="267"/>
      <c r="B932" s="265"/>
      <c r="C932" s="265"/>
      <c r="D932" s="292" t="s">
        <v>339</v>
      </c>
    </row>
    <row r="933" spans="1:4" s="266" customFormat="1" ht="15.75" thickBot="1" x14ac:dyDescent="0.3">
      <c r="A933" s="182" t="s">
        <v>224</v>
      </c>
      <c r="B933" s="183" t="s">
        <v>225</v>
      </c>
      <c r="C933" s="183" t="s">
        <v>226</v>
      </c>
      <c r="D933" s="184" t="s">
        <v>125</v>
      </c>
    </row>
    <row r="934" spans="1:4" s="266" customFormat="1" ht="15.75" thickBot="1" x14ac:dyDescent="0.3">
      <c r="A934" s="637" t="s">
        <v>1447</v>
      </c>
      <c r="B934" s="638"/>
      <c r="C934" s="638"/>
      <c r="D934" s="639"/>
    </row>
    <row r="935" spans="1:4" s="266" customFormat="1" x14ac:dyDescent="0.25">
      <c r="A935" s="269"/>
      <c r="B935" s="189" t="s">
        <v>1449</v>
      </c>
      <c r="C935" s="270"/>
      <c r="D935" s="271"/>
    </row>
    <row r="936" spans="1:4" s="266" customFormat="1" x14ac:dyDescent="0.25">
      <c r="A936" s="284" t="s">
        <v>1448</v>
      </c>
      <c r="B936" s="186" t="s">
        <v>1377</v>
      </c>
      <c r="C936" s="76" t="s">
        <v>135</v>
      </c>
      <c r="D936" s="187">
        <v>181</v>
      </c>
    </row>
    <row r="937" spans="1:4" s="266" customFormat="1" x14ac:dyDescent="0.25">
      <c r="A937" s="38"/>
      <c r="B937" s="189" t="s">
        <v>1450</v>
      </c>
      <c r="C937" s="264"/>
      <c r="D937" s="303"/>
    </row>
    <row r="938" spans="1:4" s="266" customFormat="1" x14ac:dyDescent="0.25">
      <c r="A938" s="284" t="s">
        <v>1458</v>
      </c>
      <c r="B938" s="188" t="s">
        <v>1451</v>
      </c>
      <c r="C938" s="76" t="s">
        <v>280</v>
      </c>
      <c r="D938" s="187">
        <v>169</v>
      </c>
    </row>
    <row r="939" spans="1:4" s="266" customFormat="1" x14ac:dyDescent="0.25">
      <c r="A939" s="284" t="s">
        <v>1459</v>
      </c>
      <c r="B939" s="188" t="s">
        <v>1452</v>
      </c>
      <c r="C939" s="76" t="s">
        <v>280</v>
      </c>
      <c r="D939" s="187">
        <v>190</v>
      </c>
    </row>
    <row r="940" spans="1:4" s="266" customFormat="1" x14ac:dyDescent="0.25">
      <c r="A940" s="284" t="s">
        <v>1460</v>
      </c>
      <c r="B940" s="188" t="s">
        <v>1453</v>
      </c>
      <c r="C940" s="76" t="s">
        <v>280</v>
      </c>
      <c r="D940" s="187">
        <v>210</v>
      </c>
    </row>
    <row r="941" spans="1:4" s="266" customFormat="1" x14ac:dyDescent="0.25">
      <c r="A941" s="284" t="s">
        <v>1461</v>
      </c>
      <c r="B941" s="188" t="s">
        <v>1454</v>
      </c>
      <c r="C941" s="76" t="s">
        <v>280</v>
      </c>
      <c r="D941" s="187">
        <v>230</v>
      </c>
    </row>
    <row r="942" spans="1:4" s="266" customFormat="1" x14ac:dyDescent="0.25">
      <c r="A942" s="284" t="s">
        <v>1462</v>
      </c>
      <c r="B942" s="188" t="s">
        <v>1455</v>
      </c>
      <c r="C942" s="76" t="s">
        <v>280</v>
      </c>
      <c r="D942" s="187">
        <v>250</v>
      </c>
    </row>
    <row r="943" spans="1:4" s="266" customFormat="1" x14ac:dyDescent="0.25">
      <c r="A943" s="284" t="s">
        <v>1463</v>
      </c>
      <c r="B943" s="188" t="s">
        <v>1456</v>
      </c>
      <c r="C943" s="76" t="s">
        <v>280</v>
      </c>
      <c r="D943" s="187">
        <v>270</v>
      </c>
    </row>
    <row r="944" spans="1:4" s="266" customFormat="1" ht="15.75" thickBot="1" x14ac:dyDescent="0.3">
      <c r="A944" s="289" t="s">
        <v>1464</v>
      </c>
      <c r="B944" s="193" t="s">
        <v>1457</v>
      </c>
      <c r="C944" s="198" t="s">
        <v>280</v>
      </c>
      <c r="D944" s="191">
        <v>290</v>
      </c>
    </row>
    <row r="945" spans="1:4" s="266" customFormat="1" ht="15.75" thickBot="1" x14ac:dyDescent="0.3">
      <c r="A945" s="637" t="s">
        <v>1465</v>
      </c>
      <c r="B945" s="638"/>
      <c r="C945" s="638"/>
      <c r="D945" s="639"/>
    </row>
    <row r="946" spans="1:4" s="266" customFormat="1" ht="15.75" thickBot="1" x14ac:dyDescent="0.3">
      <c r="A946" s="305" t="s">
        <v>1466</v>
      </c>
      <c r="B946" s="306" t="s">
        <v>1467</v>
      </c>
      <c r="C946" s="307" t="s">
        <v>135</v>
      </c>
      <c r="D946" s="308">
        <v>181</v>
      </c>
    </row>
    <row r="947" spans="1:4" s="266" customFormat="1" ht="15.75" thickBot="1" x14ac:dyDescent="0.3">
      <c r="A947" s="637" t="s">
        <v>1468</v>
      </c>
      <c r="B947" s="638"/>
      <c r="C947" s="638"/>
      <c r="D947" s="639"/>
    </row>
    <row r="948" spans="1:4" s="266" customFormat="1" x14ac:dyDescent="0.25">
      <c r="A948" s="291" t="s">
        <v>1473</v>
      </c>
      <c r="B948" s="272" t="s">
        <v>1469</v>
      </c>
      <c r="C948" s="309" t="s">
        <v>135</v>
      </c>
      <c r="D948" s="273">
        <v>109</v>
      </c>
    </row>
    <row r="949" spans="1:4" s="266" customFormat="1" x14ac:dyDescent="0.25">
      <c r="A949" s="284" t="s">
        <v>1474</v>
      </c>
      <c r="B949" s="186" t="s">
        <v>1470</v>
      </c>
      <c r="C949" s="76" t="s">
        <v>135</v>
      </c>
      <c r="D949" s="187">
        <v>129</v>
      </c>
    </row>
    <row r="950" spans="1:4" s="266" customFormat="1" x14ac:dyDescent="0.25">
      <c r="A950" s="284" t="s">
        <v>1475</v>
      </c>
      <c r="B950" s="186" t="s">
        <v>1353</v>
      </c>
      <c r="C950" s="76" t="s">
        <v>135</v>
      </c>
      <c r="D950" s="187">
        <v>112</v>
      </c>
    </row>
    <row r="951" spans="1:4" s="266" customFormat="1" x14ac:dyDescent="0.25">
      <c r="A951" s="284" t="s">
        <v>1476</v>
      </c>
      <c r="B951" s="186" t="s">
        <v>1355</v>
      </c>
      <c r="C951" s="76" t="s">
        <v>135</v>
      </c>
      <c r="D951" s="187">
        <v>153</v>
      </c>
    </row>
    <row r="952" spans="1:4" s="266" customFormat="1" x14ac:dyDescent="0.25">
      <c r="A952" s="284" t="s">
        <v>1477</v>
      </c>
      <c r="B952" s="186" t="s">
        <v>1471</v>
      </c>
      <c r="C952" s="76" t="s">
        <v>135</v>
      </c>
      <c r="D952" s="187">
        <v>109</v>
      </c>
    </row>
    <row r="953" spans="1:4" s="266" customFormat="1" ht="15.75" thickBot="1" x14ac:dyDescent="0.3">
      <c r="A953" s="289" t="s">
        <v>1478</v>
      </c>
      <c r="B953" s="193" t="s">
        <v>1472</v>
      </c>
      <c r="C953" s="198" t="s">
        <v>135</v>
      </c>
      <c r="D953" s="191">
        <v>147</v>
      </c>
    </row>
    <row r="954" spans="1:4" s="266" customFormat="1" ht="15.75" thickBot="1" x14ac:dyDescent="0.3">
      <c r="A954" s="637" t="s">
        <v>1479</v>
      </c>
      <c r="B954" s="638"/>
      <c r="C954" s="638"/>
      <c r="D954" s="639"/>
    </row>
    <row r="955" spans="1:4" s="266" customFormat="1" x14ac:dyDescent="0.25">
      <c r="A955" s="291" t="s">
        <v>1486</v>
      </c>
      <c r="B955" s="272" t="s">
        <v>1480</v>
      </c>
      <c r="C955" s="309" t="s">
        <v>135</v>
      </c>
      <c r="D955" s="273">
        <v>184</v>
      </c>
    </row>
    <row r="956" spans="1:4" s="266" customFormat="1" x14ac:dyDescent="0.25">
      <c r="A956" s="284" t="s">
        <v>1487</v>
      </c>
      <c r="B956" s="186" t="s">
        <v>1481</v>
      </c>
      <c r="C956" s="76" t="s">
        <v>135</v>
      </c>
      <c r="D956" s="187">
        <v>148</v>
      </c>
    </row>
    <row r="957" spans="1:4" s="266" customFormat="1" x14ac:dyDescent="0.25">
      <c r="A957" s="284" t="s">
        <v>1488</v>
      </c>
      <c r="B957" s="186" t="s">
        <v>1482</v>
      </c>
      <c r="C957" s="76" t="s">
        <v>135</v>
      </c>
      <c r="D957" s="187">
        <v>90.6</v>
      </c>
    </row>
    <row r="958" spans="1:4" s="266" customFormat="1" x14ac:dyDescent="0.25">
      <c r="A958" s="284" t="s">
        <v>1489</v>
      </c>
      <c r="B958" s="186" t="s">
        <v>1483</v>
      </c>
      <c r="C958" s="76" t="s">
        <v>135</v>
      </c>
      <c r="D958" s="187">
        <v>40.299999999999997</v>
      </c>
    </row>
    <row r="959" spans="1:4" s="266" customFormat="1" x14ac:dyDescent="0.25">
      <c r="A959" s="284" t="s">
        <v>1490</v>
      </c>
      <c r="B959" s="186" t="s">
        <v>1484</v>
      </c>
      <c r="C959" s="76" t="s">
        <v>280</v>
      </c>
      <c r="D959" s="187">
        <v>86.6</v>
      </c>
    </row>
    <row r="960" spans="1:4" s="266" customFormat="1" ht="15.75" thickBot="1" x14ac:dyDescent="0.3">
      <c r="A960" s="289" t="s">
        <v>1491</v>
      </c>
      <c r="B960" s="193" t="s">
        <v>1485</v>
      </c>
      <c r="C960" s="198" t="s">
        <v>280</v>
      </c>
      <c r="D960" s="191">
        <v>80.599999999999994</v>
      </c>
    </row>
    <row r="961" spans="1:4" s="266" customFormat="1" ht="15.75" thickBot="1" x14ac:dyDescent="0.3">
      <c r="A961" s="637" t="s">
        <v>1492</v>
      </c>
      <c r="B961" s="638"/>
      <c r="C961" s="638"/>
      <c r="D961" s="639"/>
    </row>
    <row r="962" spans="1:4" s="266" customFormat="1" x14ac:dyDescent="0.25">
      <c r="A962" s="285"/>
      <c r="B962" s="189" t="s">
        <v>1495</v>
      </c>
      <c r="C962" s="287"/>
      <c r="D962" s="288"/>
    </row>
    <row r="963" spans="1:4" s="266" customFormat="1" x14ac:dyDescent="0.25">
      <c r="A963" s="284" t="s">
        <v>1493</v>
      </c>
      <c r="B963" s="186" t="s">
        <v>1496</v>
      </c>
      <c r="C963" s="76" t="s">
        <v>135</v>
      </c>
      <c r="D963" s="187">
        <v>373</v>
      </c>
    </row>
    <row r="964" spans="1:4" s="266" customFormat="1" ht="15.75" thickBot="1" x14ac:dyDescent="0.3">
      <c r="A964" s="289" t="s">
        <v>1494</v>
      </c>
      <c r="B964" s="193" t="s">
        <v>1497</v>
      </c>
      <c r="C964" s="198" t="s">
        <v>135</v>
      </c>
      <c r="D964" s="191">
        <v>43.3</v>
      </c>
    </row>
    <row r="965" spans="1:4" s="266" customFormat="1" ht="15.75" thickBot="1" x14ac:dyDescent="0.3">
      <c r="A965" s="637" t="s">
        <v>1498</v>
      </c>
      <c r="B965" s="638"/>
      <c r="C965" s="638"/>
      <c r="D965" s="639"/>
    </row>
    <row r="966" spans="1:4" s="266" customFormat="1" x14ac:dyDescent="0.25">
      <c r="A966" s="291" t="s">
        <v>1499</v>
      </c>
      <c r="B966" s="272" t="s">
        <v>1377</v>
      </c>
      <c r="C966" s="309" t="s">
        <v>135</v>
      </c>
      <c r="D966" s="273">
        <v>152</v>
      </c>
    </row>
    <row r="967" spans="1:4" s="266" customFormat="1" x14ac:dyDescent="0.25">
      <c r="A967" s="284" t="s">
        <v>1500</v>
      </c>
      <c r="B967" s="186" t="s">
        <v>1502</v>
      </c>
      <c r="C967" s="76" t="s">
        <v>280</v>
      </c>
      <c r="D967" s="187">
        <v>36.1</v>
      </c>
    </row>
    <row r="968" spans="1:4" s="266" customFormat="1" ht="15.75" thickBot="1" x14ac:dyDescent="0.3">
      <c r="A968" s="289" t="s">
        <v>1501</v>
      </c>
      <c r="B968" s="193" t="s">
        <v>1503</v>
      </c>
      <c r="C968" s="198" t="s">
        <v>232</v>
      </c>
      <c r="D968" s="191">
        <v>144</v>
      </c>
    </row>
    <row r="969" spans="1:4" s="266" customFormat="1" ht="15.75" thickBot="1" x14ac:dyDescent="0.3">
      <c r="A969" s="637" t="s">
        <v>1504</v>
      </c>
      <c r="B969" s="638"/>
      <c r="C969" s="638"/>
      <c r="D969" s="639"/>
    </row>
    <row r="970" spans="1:4" s="266" customFormat="1" x14ac:dyDescent="0.25">
      <c r="A970" s="284" t="s">
        <v>1510</v>
      </c>
      <c r="B970" s="188" t="s">
        <v>1505</v>
      </c>
      <c r="C970" s="76" t="s">
        <v>280</v>
      </c>
      <c r="D970" s="187">
        <v>2430</v>
      </c>
    </row>
    <row r="971" spans="1:4" s="266" customFormat="1" x14ac:dyDescent="0.25">
      <c r="A971" s="284" t="s">
        <v>1511</v>
      </c>
      <c r="B971" s="188" t="s">
        <v>1506</v>
      </c>
      <c r="C971" s="76" t="s">
        <v>280</v>
      </c>
      <c r="D971" s="187">
        <v>3160</v>
      </c>
    </row>
    <row r="972" spans="1:4" s="266" customFormat="1" x14ac:dyDescent="0.25">
      <c r="A972" s="284" t="s">
        <v>1512</v>
      </c>
      <c r="B972" s="188" t="s">
        <v>1507</v>
      </c>
      <c r="C972" s="76" t="s">
        <v>280</v>
      </c>
      <c r="D972" s="187">
        <v>3880</v>
      </c>
    </row>
    <row r="973" spans="1:4" s="266" customFormat="1" x14ac:dyDescent="0.25">
      <c r="A973" s="284" t="s">
        <v>1513</v>
      </c>
      <c r="B973" s="188" t="s">
        <v>1508</v>
      </c>
      <c r="C973" s="76" t="s">
        <v>280</v>
      </c>
      <c r="D973" s="187">
        <v>4340</v>
      </c>
    </row>
    <row r="974" spans="1:4" s="266" customFormat="1" ht="15.75" thickBot="1" x14ac:dyDescent="0.3">
      <c r="A974" s="289" t="s">
        <v>1514</v>
      </c>
      <c r="B974" s="195" t="s">
        <v>1509</v>
      </c>
      <c r="C974" s="198" t="s">
        <v>280</v>
      </c>
      <c r="D974" s="191">
        <v>4970</v>
      </c>
    </row>
    <row r="975" spans="1:4" s="266" customFormat="1" ht="15.75" thickBot="1" x14ac:dyDescent="0.3">
      <c r="A975" s="637" t="s">
        <v>1515</v>
      </c>
      <c r="B975" s="638"/>
      <c r="C975" s="638"/>
      <c r="D975" s="639"/>
    </row>
    <row r="976" spans="1:4" s="266" customFormat="1" x14ac:dyDescent="0.25">
      <c r="A976" s="284" t="s">
        <v>1517</v>
      </c>
      <c r="B976" s="188" t="s">
        <v>1518</v>
      </c>
      <c r="C976" s="76" t="s">
        <v>280</v>
      </c>
      <c r="D976" s="187">
        <v>240</v>
      </c>
    </row>
    <row r="977" spans="1:4" s="266" customFormat="1" x14ac:dyDescent="0.25">
      <c r="A977" s="284" t="s">
        <v>1516</v>
      </c>
      <c r="B977" s="188" t="s">
        <v>1519</v>
      </c>
      <c r="C977" s="76" t="s">
        <v>280</v>
      </c>
      <c r="D977" s="187">
        <v>275</v>
      </c>
    </row>
    <row r="978" spans="1:4" s="266" customFormat="1" x14ac:dyDescent="0.25">
      <c r="A978" s="38"/>
      <c r="B978" s="264"/>
      <c r="C978" s="264"/>
      <c r="D978" s="303"/>
    </row>
    <row r="979" spans="1:4" s="266" customFormat="1" x14ac:dyDescent="0.25">
      <c r="A979" s="38"/>
      <c r="B979" s="264"/>
      <c r="C979" s="264"/>
      <c r="D979" s="303"/>
    </row>
    <row r="980" spans="1:4" s="266" customFormat="1" ht="15.75" thickBot="1" x14ac:dyDescent="0.3">
      <c r="A980" s="39"/>
      <c r="B980" s="190"/>
      <c r="C980" s="190"/>
      <c r="D980" s="304"/>
    </row>
    <row r="981" spans="1:4" s="266" customFormat="1" ht="15.75" thickBot="1" x14ac:dyDescent="0.3">
      <c r="A981" s="267"/>
      <c r="B981" s="265"/>
      <c r="C981" s="265"/>
      <c r="D981" s="292" t="s">
        <v>402</v>
      </c>
    </row>
    <row r="982" spans="1:4" s="266" customFormat="1" ht="15.75" thickBot="1" x14ac:dyDescent="0.3">
      <c r="A982" s="182" t="s">
        <v>224</v>
      </c>
      <c r="B982" s="183" t="s">
        <v>225</v>
      </c>
      <c r="C982" s="183" t="s">
        <v>226</v>
      </c>
      <c r="D982" s="184" t="s">
        <v>125</v>
      </c>
    </row>
    <row r="983" spans="1:4" s="266" customFormat="1" ht="15.75" thickBot="1" x14ac:dyDescent="0.3">
      <c r="A983" s="637" t="s">
        <v>1520</v>
      </c>
      <c r="B983" s="638"/>
      <c r="C983" s="638"/>
      <c r="D983" s="639"/>
    </row>
    <row r="984" spans="1:4" s="266" customFormat="1" x14ac:dyDescent="0.25">
      <c r="A984" s="38"/>
      <c r="B984" s="189" t="s">
        <v>1521</v>
      </c>
      <c r="C984" s="76"/>
      <c r="D984" s="187"/>
    </row>
    <row r="985" spans="1:4" s="266" customFormat="1" x14ac:dyDescent="0.25">
      <c r="A985" s="284" t="s">
        <v>1527</v>
      </c>
      <c r="B985" s="264" t="s">
        <v>1522</v>
      </c>
      <c r="C985" s="76" t="s">
        <v>280</v>
      </c>
      <c r="D985" s="187">
        <v>4620</v>
      </c>
    </row>
    <row r="986" spans="1:4" s="266" customFormat="1" x14ac:dyDescent="0.25">
      <c r="A986" s="284" t="s">
        <v>1528</v>
      </c>
      <c r="B986" s="264" t="s">
        <v>1523</v>
      </c>
      <c r="C986" s="76" t="s">
        <v>280</v>
      </c>
      <c r="D986" s="187">
        <v>4840</v>
      </c>
    </row>
    <row r="987" spans="1:4" s="266" customFormat="1" x14ac:dyDescent="0.25">
      <c r="A987" s="284" t="s">
        <v>1529</v>
      </c>
      <c r="B987" s="264" t="s">
        <v>1524</v>
      </c>
      <c r="C987" s="76" t="s">
        <v>280</v>
      </c>
      <c r="D987" s="187">
        <v>5170</v>
      </c>
    </row>
    <row r="988" spans="1:4" s="266" customFormat="1" x14ac:dyDescent="0.25">
      <c r="A988" s="284" t="s">
        <v>1530</v>
      </c>
      <c r="B988" s="264" t="s">
        <v>1525</v>
      </c>
      <c r="C988" s="76" t="s">
        <v>280</v>
      </c>
      <c r="D988" s="187">
        <v>5650</v>
      </c>
    </row>
    <row r="989" spans="1:4" s="266" customFormat="1" x14ac:dyDescent="0.25">
      <c r="A989" s="284" t="s">
        <v>1531</v>
      </c>
      <c r="B989" s="264" t="s">
        <v>1526</v>
      </c>
      <c r="C989" s="76" t="s">
        <v>280</v>
      </c>
      <c r="D989" s="187">
        <v>6400</v>
      </c>
    </row>
    <row r="990" spans="1:4" s="266" customFormat="1" x14ac:dyDescent="0.25">
      <c r="A990" s="38"/>
      <c r="B990" s="189" t="s">
        <v>1532</v>
      </c>
      <c r="C990" s="264"/>
      <c r="D990" s="303"/>
    </row>
    <row r="991" spans="1:4" s="266" customFormat="1" x14ac:dyDescent="0.25">
      <c r="A991" s="284" t="s">
        <v>1540</v>
      </c>
      <c r="B991" s="264" t="s">
        <v>1533</v>
      </c>
      <c r="C991" s="76" t="s">
        <v>280</v>
      </c>
      <c r="D991" s="187">
        <v>13700</v>
      </c>
    </row>
    <row r="992" spans="1:4" s="266" customFormat="1" x14ac:dyDescent="0.25">
      <c r="A992" s="38"/>
      <c r="B992" s="189" t="s">
        <v>1534</v>
      </c>
      <c r="C992" s="264"/>
      <c r="D992" s="303"/>
    </row>
    <row r="993" spans="1:4" s="266" customFormat="1" x14ac:dyDescent="0.25">
      <c r="A993" s="284" t="s">
        <v>1541</v>
      </c>
      <c r="B993" s="264" t="s">
        <v>1535</v>
      </c>
      <c r="C993" s="76" t="s">
        <v>280</v>
      </c>
      <c r="D993" s="187">
        <v>18300</v>
      </c>
    </row>
    <row r="994" spans="1:4" s="266" customFormat="1" x14ac:dyDescent="0.25">
      <c r="A994" s="38"/>
      <c r="B994" s="189" t="s">
        <v>1536</v>
      </c>
      <c r="C994" s="264"/>
      <c r="D994" s="303"/>
    </row>
    <row r="995" spans="1:4" s="266" customFormat="1" x14ac:dyDescent="0.25">
      <c r="A995" s="284" t="s">
        <v>1542</v>
      </c>
      <c r="B995" s="264" t="s">
        <v>1538</v>
      </c>
      <c r="C995" s="76" t="s">
        <v>280</v>
      </c>
      <c r="D995" s="187">
        <v>7680</v>
      </c>
    </row>
    <row r="996" spans="1:4" s="266" customFormat="1" x14ac:dyDescent="0.25">
      <c r="A996" s="38"/>
      <c r="B996" s="189" t="s">
        <v>1537</v>
      </c>
      <c r="C996" s="264"/>
      <c r="D996" s="303"/>
    </row>
    <row r="997" spans="1:4" s="266" customFormat="1" x14ac:dyDescent="0.25">
      <c r="A997" s="284" t="s">
        <v>1543</v>
      </c>
      <c r="B997" s="264" t="s">
        <v>1539</v>
      </c>
      <c r="C997" s="76" t="s">
        <v>280</v>
      </c>
      <c r="D997" s="187">
        <v>8450</v>
      </c>
    </row>
    <row r="998" spans="1:4" s="266" customFormat="1" x14ac:dyDescent="0.25">
      <c r="A998" s="38"/>
      <c r="B998" s="189" t="s">
        <v>1544</v>
      </c>
      <c r="C998" s="264"/>
      <c r="D998" s="303"/>
    </row>
    <row r="999" spans="1:4" s="266" customFormat="1" x14ac:dyDescent="0.25">
      <c r="A999" s="284" t="s">
        <v>1563</v>
      </c>
      <c r="B999" s="186" t="s">
        <v>1545</v>
      </c>
      <c r="C999" s="76" t="s">
        <v>280</v>
      </c>
      <c r="D999" s="187">
        <v>18900</v>
      </c>
    </row>
    <row r="1000" spans="1:4" s="266" customFormat="1" x14ac:dyDescent="0.25">
      <c r="A1000" s="284" t="s">
        <v>1564</v>
      </c>
      <c r="B1000" s="186" t="s">
        <v>1546</v>
      </c>
      <c r="C1000" s="76" t="s">
        <v>280</v>
      </c>
      <c r="D1000" s="187">
        <v>20500</v>
      </c>
    </row>
    <row r="1001" spans="1:4" s="266" customFormat="1" x14ac:dyDescent="0.25">
      <c r="A1001" s="38"/>
      <c r="B1001" s="189" t="s">
        <v>1521</v>
      </c>
      <c r="C1001" s="76"/>
      <c r="D1001" s="187"/>
    </row>
    <row r="1002" spans="1:4" s="266" customFormat="1" x14ac:dyDescent="0.25">
      <c r="A1002" s="284" t="s">
        <v>1552</v>
      </c>
      <c r="B1002" s="264" t="s">
        <v>1547</v>
      </c>
      <c r="C1002" s="76" t="s">
        <v>280</v>
      </c>
      <c r="D1002" s="187">
        <v>4990</v>
      </c>
    </row>
    <row r="1003" spans="1:4" s="266" customFormat="1" x14ac:dyDescent="0.25">
      <c r="A1003" s="284" t="s">
        <v>1553</v>
      </c>
      <c r="B1003" s="264" t="s">
        <v>1548</v>
      </c>
      <c r="C1003" s="76" t="s">
        <v>280</v>
      </c>
      <c r="D1003" s="187">
        <v>5220</v>
      </c>
    </row>
    <row r="1004" spans="1:4" s="266" customFormat="1" x14ac:dyDescent="0.25">
      <c r="A1004" s="284" t="s">
        <v>1554</v>
      </c>
      <c r="B1004" s="264" t="s">
        <v>1549</v>
      </c>
      <c r="C1004" s="76" t="s">
        <v>280</v>
      </c>
      <c r="D1004" s="187">
        <v>5540</v>
      </c>
    </row>
    <row r="1005" spans="1:4" s="266" customFormat="1" x14ac:dyDescent="0.25">
      <c r="A1005" s="284" t="s">
        <v>1555</v>
      </c>
      <c r="B1005" s="264" t="s">
        <v>1550</v>
      </c>
      <c r="C1005" s="76" t="s">
        <v>280</v>
      </c>
      <c r="D1005" s="187">
        <v>6100</v>
      </c>
    </row>
    <row r="1006" spans="1:4" s="266" customFormat="1" x14ac:dyDescent="0.25">
      <c r="A1006" s="284" t="s">
        <v>1556</v>
      </c>
      <c r="B1006" s="264" t="s">
        <v>1551</v>
      </c>
      <c r="C1006" s="76" t="s">
        <v>280</v>
      </c>
      <c r="D1006" s="187">
        <v>6930</v>
      </c>
    </row>
    <row r="1007" spans="1:4" s="266" customFormat="1" x14ac:dyDescent="0.25">
      <c r="A1007" s="38"/>
      <c r="B1007" s="189" t="s">
        <v>1532</v>
      </c>
      <c r="C1007" s="264"/>
      <c r="D1007" s="303"/>
    </row>
    <row r="1008" spans="1:4" s="266" customFormat="1" x14ac:dyDescent="0.25">
      <c r="A1008" s="284" t="s">
        <v>1558</v>
      </c>
      <c r="B1008" s="264" t="s">
        <v>1557</v>
      </c>
      <c r="C1008" s="76" t="s">
        <v>280</v>
      </c>
      <c r="D1008" s="187">
        <v>14800</v>
      </c>
    </row>
    <row r="1009" spans="1:4" s="266" customFormat="1" x14ac:dyDescent="0.25">
      <c r="A1009" s="38"/>
      <c r="B1009" s="189" t="s">
        <v>1534</v>
      </c>
      <c r="C1009" s="264"/>
      <c r="D1009" s="303"/>
    </row>
    <row r="1010" spans="1:4" s="266" customFormat="1" x14ac:dyDescent="0.25">
      <c r="A1010" s="284" t="s">
        <v>1559</v>
      </c>
      <c r="B1010" s="264" t="s">
        <v>1560</v>
      </c>
      <c r="C1010" s="76" t="s">
        <v>280</v>
      </c>
      <c r="D1010" s="187">
        <v>19700</v>
      </c>
    </row>
    <row r="1011" spans="1:4" s="266" customFormat="1" x14ac:dyDescent="0.25">
      <c r="A1011" s="38"/>
      <c r="B1011" s="189" t="s">
        <v>1536</v>
      </c>
      <c r="C1011" s="264"/>
      <c r="D1011" s="303"/>
    </row>
    <row r="1012" spans="1:4" s="266" customFormat="1" x14ac:dyDescent="0.25">
      <c r="A1012" s="284" t="s">
        <v>1562</v>
      </c>
      <c r="B1012" s="264" t="s">
        <v>1561</v>
      </c>
      <c r="C1012" s="76" t="s">
        <v>280</v>
      </c>
      <c r="D1012" s="187">
        <v>8270</v>
      </c>
    </row>
    <row r="1013" spans="1:4" s="266" customFormat="1" x14ac:dyDescent="0.25">
      <c r="A1013" s="38"/>
      <c r="B1013" s="189" t="s">
        <v>1537</v>
      </c>
      <c r="C1013" s="264"/>
      <c r="D1013" s="303"/>
    </row>
    <row r="1014" spans="1:4" s="266" customFormat="1" x14ac:dyDescent="0.25">
      <c r="A1014" s="284" t="s">
        <v>1565</v>
      </c>
      <c r="B1014" s="264" t="s">
        <v>1566</v>
      </c>
      <c r="C1014" s="76" t="s">
        <v>280</v>
      </c>
      <c r="D1014" s="187">
        <v>9100</v>
      </c>
    </row>
    <row r="1015" spans="1:4" s="266" customFormat="1" x14ac:dyDescent="0.25">
      <c r="A1015" s="38"/>
      <c r="B1015" s="189" t="s">
        <v>1544</v>
      </c>
      <c r="C1015" s="264"/>
      <c r="D1015" s="303"/>
    </row>
    <row r="1016" spans="1:4" s="266" customFormat="1" x14ac:dyDescent="0.25">
      <c r="A1016" s="284" t="s">
        <v>1567</v>
      </c>
      <c r="B1016" s="186" t="s">
        <v>1569</v>
      </c>
      <c r="C1016" s="76" t="s">
        <v>280</v>
      </c>
      <c r="D1016" s="187">
        <v>19900</v>
      </c>
    </row>
    <row r="1017" spans="1:4" s="266" customFormat="1" ht="15.75" thickBot="1" x14ac:dyDescent="0.3">
      <c r="A1017" s="289" t="s">
        <v>1568</v>
      </c>
      <c r="B1017" s="193" t="s">
        <v>1570</v>
      </c>
      <c r="C1017" s="198" t="s">
        <v>280</v>
      </c>
      <c r="D1017" s="191">
        <v>21500</v>
      </c>
    </row>
    <row r="1018" spans="1:4" s="266" customFormat="1" ht="15.75" thickBot="1" x14ac:dyDescent="0.3">
      <c r="A1018" s="637" t="s">
        <v>1571</v>
      </c>
      <c r="B1018" s="638"/>
      <c r="C1018" s="638"/>
      <c r="D1018" s="639"/>
    </row>
    <row r="1019" spans="1:4" s="266" customFormat="1" x14ac:dyDescent="0.25">
      <c r="A1019" s="284" t="s">
        <v>1574</v>
      </c>
      <c r="B1019" s="188" t="s">
        <v>1572</v>
      </c>
      <c r="C1019" s="76" t="s">
        <v>280</v>
      </c>
      <c r="D1019" s="187">
        <v>787</v>
      </c>
    </row>
    <row r="1020" spans="1:4" s="266" customFormat="1" ht="15.75" thickBot="1" x14ac:dyDescent="0.3">
      <c r="A1020" s="284" t="s">
        <v>1575</v>
      </c>
      <c r="B1020" s="188" t="s">
        <v>1573</v>
      </c>
      <c r="C1020" s="76" t="s">
        <v>280</v>
      </c>
      <c r="D1020" s="187">
        <v>1400</v>
      </c>
    </row>
    <row r="1021" spans="1:4" s="266" customFormat="1" ht="15.75" thickBot="1" x14ac:dyDescent="0.3">
      <c r="A1021" s="637" t="s">
        <v>1576</v>
      </c>
      <c r="B1021" s="638"/>
      <c r="C1021" s="638"/>
      <c r="D1021" s="639"/>
    </row>
    <row r="1022" spans="1:4" s="266" customFormat="1" x14ac:dyDescent="0.25">
      <c r="A1022" s="38"/>
      <c r="B1022" s="189" t="s">
        <v>1577</v>
      </c>
      <c r="C1022" s="264"/>
      <c r="D1022" s="303"/>
    </row>
    <row r="1023" spans="1:4" s="266" customFormat="1" x14ac:dyDescent="0.25">
      <c r="A1023" s="284" t="s">
        <v>1579</v>
      </c>
      <c r="B1023" s="264" t="s">
        <v>1505</v>
      </c>
      <c r="C1023" s="76" t="s">
        <v>280</v>
      </c>
      <c r="D1023" s="187">
        <v>1580</v>
      </c>
    </row>
    <row r="1024" spans="1:4" s="266" customFormat="1" x14ac:dyDescent="0.25">
      <c r="A1024" s="284" t="s">
        <v>1580</v>
      </c>
      <c r="B1024" s="264" t="s">
        <v>1506</v>
      </c>
      <c r="C1024" s="76" t="s">
        <v>280</v>
      </c>
      <c r="D1024" s="187">
        <v>1780</v>
      </c>
    </row>
    <row r="1025" spans="1:4" s="266" customFormat="1" x14ac:dyDescent="0.25">
      <c r="A1025" s="284" t="s">
        <v>1581</v>
      </c>
      <c r="B1025" s="264" t="s">
        <v>1507</v>
      </c>
      <c r="C1025" s="76" t="s">
        <v>280</v>
      </c>
      <c r="D1025" s="187">
        <v>1960</v>
      </c>
    </row>
    <row r="1026" spans="1:4" s="266" customFormat="1" x14ac:dyDescent="0.25">
      <c r="A1026" s="284" t="s">
        <v>1582</v>
      </c>
      <c r="B1026" s="264" t="s">
        <v>1578</v>
      </c>
      <c r="C1026" s="76" t="s">
        <v>280</v>
      </c>
      <c r="D1026" s="187">
        <v>2190</v>
      </c>
    </row>
    <row r="1027" spans="1:4" s="266" customFormat="1" x14ac:dyDescent="0.25">
      <c r="A1027" s="38"/>
      <c r="B1027" s="264"/>
      <c r="C1027" s="264"/>
      <c r="D1027" s="303"/>
    </row>
    <row r="1028" spans="1:4" s="266" customFormat="1" x14ac:dyDescent="0.25">
      <c r="A1028" s="38"/>
      <c r="B1028" s="264"/>
      <c r="C1028" s="264"/>
      <c r="D1028" s="303"/>
    </row>
    <row r="1029" spans="1:4" s="266" customFormat="1" ht="15.75" thickBot="1" x14ac:dyDescent="0.3">
      <c r="A1029" s="39"/>
      <c r="B1029" s="190"/>
      <c r="C1029" s="190"/>
      <c r="D1029" s="304"/>
    </row>
    <row r="1030" spans="1:4" s="266" customFormat="1" ht="15.75" thickBot="1" x14ac:dyDescent="0.3">
      <c r="A1030" s="267"/>
      <c r="B1030" s="265"/>
      <c r="C1030" s="265"/>
      <c r="D1030" s="292" t="s">
        <v>468</v>
      </c>
    </row>
    <row r="1031" spans="1:4" s="266" customFormat="1" x14ac:dyDescent="0.25">
      <c r="A1031" s="182" t="s">
        <v>224</v>
      </c>
      <c r="B1031" s="183" t="s">
        <v>225</v>
      </c>
      <c r="C1031" s="183" t="s">
        <v>226</v>
      </c>
      <c r="D1031" s="184" t="s">
        <v>125</v>
      </c>
    </row>
    <row r="1032" spans="1:4" s="266" customFormat="1" x14ac:dyDescent="0.25">
      <c r="A1032" s="38"/>
      <c r="B1032" s="189" t="s">
        <v>491</v>
      </c>
      <c r="C1032" s="264"/>
      <c r="D1032" s="303"/>
    </row>
    <row r="1033" spans="1:4" s="266" customFormat="1" x14ac:dyDescent="0.25">
      <c r="A1033" s="284" t="s">
        <v>1583</v>
      </c>
      <c r="B1033" s="264" t="s">
        <v>1505</v>
      </c>
      <c r="C1033" s="76" t="s">
        <v>280</v>
      </c>
      <c r="D1033" s="187">
        <v>1430</v>
      </c>
    </row>
    <row r="1034" spans="1:4" s="266" customFormat="1" x14ac:dyDescent="0.25">
      <c r="A1034" s="284" t="s">
        <v>1584</v>
      </c>
      <c r="B1034" s="264" t="s">
        <v>1506</v>
      </c>
      <c r="C1034" s="76" t="s">
        <v>280</v>
      </c>
      <c r="D1034" s="187">
        <v>2000</v>
      </c>
    </row>
    <row r="1035" spans="1:4" s="266" customFormat="1" x14ac:dyDescent="0.25">
      <c r="A1035" s="284" t="s">
        <v>1585</v>
      </c>
      <c r="B1035" s="264" t="s">
        <v>1507</v>
      </c>
      <c r="C1035" s="76" t="s">
        <v>280</v>
      </c>
      <c r="D1035" s="187">
        <v>2680</v>
      </c>
    </row>
    <row r="1036" spans="1:4" s="266" customFormat="1" x14ac:dyDescent="0.25">
      <c r="A1036" s="284" t="s">
        <v>1586</v>
      </c>
      <c r="B1036" s="264" t="s">
        <v>1578</v>
      </c>
      <c r="C1036" s="76" t="s">
        <v>280</v>
      </c>
      <c r="D1036" s="187">
        <v>3500</v>
      </c>
    </row>
    <row r="1037" spans="1:4" s="266" customFormat="1" x14ac:dyDescent="0.25">
      <c r="A1037" s="38"/>
      <c r="B1037" s="189" t="s">
        <v>502</v>
      </c>
      <c r="C1037" s="264"/>
      <c r="D1037" s="303"/>
    </row>
    <row r="1038" spans="1:4" s="266" customFormat="1" x14ac:dyDescent="0.25">
      <c r="A1038" s="284" t="s">
        <v>1589</v>
      </c>
      <c r="B1038" s="264" t="s">
        <v>1505</v>
      </c>
      <c r="C1038" s="76" t="s">
        <v>280</v>
      </c>
      <c r="D1038" s="187">
        <v>1140</v>
      </c>
    </row>
    <row r="1039" spans="1:4" s="266" customFormat="1" x14ac:dyDescent="0.25">
      <c r="A1039" s="284" t="s">
        <v>1590</v>
      </c>
      <c r="B1039" s="264" t="s">
        <v>1506</v>
      </c>
      <c r="C1039" s="76" t="s">
        <v>280</v>
      </c>
      <c r="D1039" s="187">
        <v>1410</v>
      </c>
    </row>
    <row r="1040" spans="1:4" s="266" customFormat="1" x14ac:dyDescent="0.25">
      <c r="A1040" s="284" t="s">
        <v>1591</v>
      </c>
      <c r="B1040" s="264" t="s">
        <v>1507</v>
      </c>
      <c r="C1040" s="76" t="s">
        <v>280</v>
      </c>
      <c r="D1040" s="187">
        <v>1880</v>
      </c>
    </row>
    <row r="1041" spans="1:4" s="266" customFormat="1" x14ac:dyDescent="0.25">
      <c r="A1041" s="284" t="s">
        <v>1592</v>
      </c>
      <c r="B1041" s="264" t="s">
        <v>1508</v>
      </c>
      <c r="C1041" s="76" t="s">
        <v>280</v>
      </c>
      <c r="D1041" s="187">
        <v>2920</v>
      </c>
    </row>
    <row r="1042" spans="1:4" s="266" customFormat="1" x14ac:dyDescent="0.25">
      <c r="A1042" s="284" t="s">
        <v>1593</v>
      </c>
      <c r="B1042" s="264" t="s">
        <v>1587</v>
      </c>
      <c r="C1042" s="76" t="s">
        <v>280</v>
      </c>
      <c r="D1042" s="187">
        <v>4280</v>
      </c>
    </row>
    <row r="1043" spans="1:4" s="266" customFormat="1" x14ac:dyDescent="0.25">
      <c r="A1043" s="284" t="s">
        <v>1594</v>
      </c>
      <c r="B1043" s="264" t="s">
        <v>1588</v>
      </c>
      <c r="C1043" s="76" t="s">
        <v>280</v>
      </c>
      <c r="D1043" s="187">
        <v>5430</v>
      </c>
    </row>
    <row r="1044" spans="1:4" s="266" customFormat="1" x14ac:dyDescent="0.25">
      <c r="A1044" s="38"/>
      <c r="B1044" s="189" t="s">
        <v>1595</v>
      </c>
      <c r="C1044" s="264"/>
      <c r="D1044" s="303"/>
    </row>
    <row r="1045" spans="1:4" s="266" customFormat="1" x14ac:dyDescent="0.25">
      <c r="A1045" s="284" t="s">
        <v>1596</v>
      </c>
      <c r="B1045" s="264" t="s">
        <v>1505</v>
      </c>
      <c r="C1045" s="76" t="s">
        <v>280</v>
      </c>
      <c r="D1045" s="187">
        <v>2380</v>
      </c>
    </row>
    <row r="1046" spans="1:4" s="266" customFormat="1" x14ac:dyDescent="0.25">
      <c r="A1046" s="284" t="s">
        <v>1597</v>
      </c>
      <c r="B1046" s="264" t="s">
        <v>1506</v>
      </c>
      <c r="C1046" s="76" t="s">
        <v>280</v>
      </c>
      <c r="D1046" s="187">
        <v>3420</v>
      </c>
    </row>
    <row r="1047" spans="1:4" s="266" customFormat="1" x14ac:dyDescent="0.25">
      <c r="A1047" s="284" t="s">
        <v>1598</v>
      </c>
      <c r="B1047" s="264" t="s">
        <v>1507</v>
      </c>
      <c r="C1047" s="76" t="s">
        <v>280</v>
      </c>
      <c r="D1047" s="187">
        <v>4550</v>
      </c>
    </row>
    <row r="1048" spans="1:4" s="266" customFormat="1" x14ac:dyDescent="0.25">
      <c r="A1048" s="284" t="s">
        <v>1599</v>
      </c>
      <c r="B1048" s="264" t="s">
        <v>1508</v>
      </c>
      <c r="C1048" s="76" t="s">
        <v>280</v>
      </c>
      <c r="D1048" s="187">
        <v>5920</v>
      </c>
    </row>
    <row r="1049" spans="1:4" s="266" customFormat="1" x14ac:dyDescent="0.25">
      <c r="A1049" s="284" t="s">
        <v>1600</v>
      </c>
      <c r="B1049" s="264" t="s">
        <v>1587</v>
      </c>
      <c r="C1049" s="76" t="s">
        <v>280</v>
      </c>
      <c r="D1049" s="187">
        <v>8940</v>
      </c>
    </row>
    <row r="1050" spans="1:4" s="266" customFormat="1" x14ac:dyDescent="0.25">
      <c r="A1050" s="284" t="s">
        <v>1601</v>
      </c>
      <c r="B1050" s="264" t="s">
        <v>1588</v>
      </c>
      <c r="C1050" s="76" t="s">
        <v>280</v>
      </c>
      <c r="D1050" s="187">
        <v>11600</v>
      </c>
    </row>
    <row r="1051" spans="1:4" s="266" customFormat="1" x14ac:dyDescent="0.25">
      <c r="A1051" s="38"/>
      <c r="B1051" s="189" t="s">
        <v>1602</v>
      </c>
      <c r="C1051" s="264"/>
      <c r="D1051" s="303"/>
    </row>
    <row r="1052" spans="1:4" s="266" customFormat="1" x14ac:dyDescent="0.25">
      <c r="A1052" s="284" t="s">
        <v>1603</v>
      </c>
      <c r="B1052" s="264" t="s">
        <v>1505</v>
      </c>
      <c r="C1052" s="76" t="s">
        <v>280</v>
      </c>
      <c r="D1052" s="187">
        <v>2100</v>
      </c>
    </row>
    <row r="1053" spans="1:4" s="266" customFormat="1" x14ac:dyDescent="0.25">
      <c r="A1053" s="284" t="s">
        <v>1604</v>
      </c>
      <c r="B1053" s="264" t="s">
        <v>1506</v>
      </c>
      <c r="C1053" s="76" t="s">
        <v>280</v>
      </c>
      <c r="D1053" s="187">
        <v>3160</v>
      </c>
    </row>
    <row r="1054" spans="1:4" s="266" customFormat="1" x14ac:dyDescent="0.25">
      <c r="A1054" s="284" t="s">
        <v>1605</v>
      </c>
      <c r="B1054" s="264" t="s">
        <v>1507</v>
      </c>
      <c r="C1054" s="76" t="s">
        <v>280</v>
      </c>
      <c r="D1054" s="187">
        <v>3440</v>
      </c>
    </row>
    <row r="1055" spans="1:4" s="266" customFormat="1" x14ac:dyDescent="0.25">
      <c r="A1055" s="284" t="s">
        <v>1606</v>
      </c>
      <c r="B1055" s="264" t="s">
        <v>1578</v>
      </c>
      <c r="C1055" s="76" t="s">
        <v>280</v>
      </c>
      <c r="D1055" s="187">
        <v>4160</v>
      </c>
    </row>
    <row r="1056" spans="1:4" s="266" customFormat="1" x14ac:dyDescent="0.25">
      <c r="A1056" s="38"/>
      <c r="B1056" s="189" t="s">
        <v>550</v>
      </c>
      <c r="C1056" s="264"/>
      <c r="D1056" s="303"/>
    </row>
    <row r="1057" spans="1:4" s="266" customFormat="1" ht="15.75" thickBot="1" x14ac:dyDescent="0.3">
      <c r="A1057" s="289" t="s">
        <v>1608</v>
      </c>
      <c r="B1057" s="310" t="s">
        <v>1607</v>
      </c>
      <c r="C1057" s="198" t="s">
        <v>280</v>
      </c>
      <c r="D1057" s="191">
        <v>993</v>
      </c>
    </row>
    <row r="1058" spans="1:4" s="266" customFormat="1" ht="15.75" thickBot="1" x14ac:dyDescent="0.3">
      <c r="A1058" s="637" t="s">
        <v>1609</v>
      </c>
      <c r="B1058" s="638"/>
      <c r="C1058" s="638"/>
      <c r="D1058" s="639"/>
    </row>
    <row r="1059" spans="1:4" s="266" customFormat="1" x14ac:dyDescent="0.25">
      <c r="A1059" s="38"/>
      <c r="B1059" s="189" t="s">
        <v>1158</v>
      </c>
      <c r="C1059" s="264"/>
      <c r="D1059" s="303"/>
    </row>
    <row r="1060" spans="1:4" s="266" customFormat="1" x14ac:dyDescent="0.25">
      <c r="A1060" s="284" t="s">
        <v>1612</v>
      </c>
      <c r="B1060" s="264" t="s">
        <v>1610</v>
      </c>
      <c r="C1060" s="76" t="s">
        <v>135</v>
      </c>
      <c r="D1060" s="187">
        <v>84.9</v>
      </c>
    </row>
    <row r="1061" spans="1:4" s="266" customFormat="1" x14ac:dyDescent="0.25">
      <c r="A1061" s="284" t="s">
        <v>1613</v>
      </c>
      <c r="B1061" s="264" t="s">
        <v>1611</v>
      </c>
      <c r="C1061" s="76" t="s">
        <v>135</v>
      </c>
      <c r="D1061" s="187">
        <v>77.8</v>
      </c>
    </row>
    <row r="1062" spans="1:4" s="266" customFormat="1" x14ac:dyDescent="0.25">
      <c r="A1062" s="38"/>
      <c r="B1062" s="189" t="s">
        <v>1163</v>
      </c>
      <c r="C1062" s="264"/>
      <c r="D1062" s="303"/>
    </row>
    <row r="1063" spans="1:4" s="266" customFormat="1" x14ac:dyDescent="0.25">
      <c r="A1063" s="284" t="s">
        <v>1614</v>
      </c>
      <c r="B1063" s="264" t="s">
        <v>1610</v>
      </c>
      <c r="C1063" s="76" t="s">
        <v>135</v>
      </c>
      <c r="D1063" s="187">
        <v>108</v>
      </c>
    </row>
    <row r="1064" spans="1:4" s="266" customFormat="1" ht="15.75" thickBot="1" x14ac:dyDescent="0.3">
      <c r="A1064" s="289" t="s">
        <v>1615</v>
      </c>
      <c r="B1064" s="190" t="s">
        <v>1611</v>
      </c>
      <c r="C1064" s="198" t="s">
        <v>135</v>
      </c>
      <c r="D1064" s="191">
        <v>93.8</v>
      </c>
    </row>
    <row r="1065" spans="1:4" s="266" customFormat="1" ht="15.75" thickBot="1" x14ac:dyDescent="0.3">
      <c r="A1065" s="640" t="s">
        <v>1616</v>
      </c>
      <c r="B1065" s="641"/>
      <c r="C1065" s="641"/>
      <c r="D1065" s="642"/>
    </row>
    <row r="1066" spans="1:4" s="266" customFormat="1" x14ac:dyDescent="0.25">
      <c r="A1066" s="267"/>
      <c r="B1066" s="286" t="s">
        <v>1617</v>
      </c>
      <c r="C1066" s="265"/>
      <c r="D1066" s="292"/>
    </row>
    <row r="1067" spans="1:4" s="266" customFormat="1" x14ac:dyDescent="0.25">
      <c r="A1067" s="284" t="s">
        <v>1622</v>
      </c>
      <c r="B1067" s="264" t="s">
        <v>1505</v>
      </c>
      <c r="C1067" s="76" t="s">
        <v>280</v>
      </c>
      <c r="D1067" s="187">
        <v>2020</v>
      </c>
    </row>
    <row r="1068" spans="1:4" s="266" customFormat="1" x14ac:dyDescent="0.25">
      <c r="A1068" s="284" t="s">
        <v>1623</v>
      </c>
      <c r="B1068" s="264" t="s">
        <v>1618</v>
      </c>
      <c r="C1068" s="76" t="s">
        <v>280</v>
      </c>
      <c r="D1068" s="187">
        <v>2370</v>
      </c>
    </row>
    <row r="1069" spans="1:4" s="266" customFormat="1" x14ac:dyDescent="0.25">
      <c r="A1069" s="284" t="s">
        <v>1624</v>
      </c>
      <c r="B1069" s="264" t="s">
        <v>1619</v>
      </c>
      <c r="C1069" s="76" t="s">
        <v>280</v>
      </c>
      <c r="D1069" s="187">
        <v>2840</v>
      </c>
    </row>
    <row r="1070" spans="1:4" s="266" customFormat="1" x14ac:dyDescent="0.25">
      <c r="A1070" s="284" t="s">
        <v>1625</v>
      </c>
      <c r="B1070" s="264" t="s">
        <v>1620</v>
      </c>
      <c r="C1070" s="76" t="s">
        <v>280</v>
      </c>
      <c r="D1070" s="187">
        <v>3270</v>
      </c>
    </row>
    <row r="1071" spans="1:4" s="266" customFormat="1" x14ac:dyDescent="0.25">
      <c r="A1071" s="284" t="s">
        <v>1626</v>
      </c>
      <c r="B1071" s="264" t="s">
        <v>1621</v>
      </c>
      <c r="C1071" s="76" t="s">
        <v>280</v>
      </c>
      <c r="D1071" s="187">
        <v>3580</v>
      </c>
    </row>
    <row r="1072" spans="1:4" s="266" customFormat="1" ht="15.75" thickBot="1" x14ac:dyDescent="0.3">
      <c r="A1072" s="289" t="s">
        <v>1627</v>
      </c>
      <c r="B1072" s="190" t="s">
        <v>1588</v>
      </c>
      <c r="C1072" s="198" t="s">
        <v>280</v>
      </c>
      <c r="D1072" s="191">
        <v>4280</v>
      </c>
    </row>
    <row r="1073" spans="1:4" s="266" customFormat="1" ht="15.75" thickBot="1" x14ac:dyDescent="0.3">
      <c r="A1073" s="640" t="s">
        <v>1628</v>
      </c>
      <c r="B1073" s="641"/>
      <c r="C1073" s="641"/>
      <c r="D1073" s="642"/>
    </row>
    <row r="1074" spans="1:4" s="266" customFormat="1" x14ac:dyDescent="0.25">
      <c r="A1074" s="284" t="s">
        <v>1629</v>
      </c>
      <c r="B1074" s="186" t="s">
        <v>1630</v>
      </c>
      <c r="C1074" s="76" t="s">
        <v>135</v>
      </c>
      <c r="D1074" s="187">
        <v>152</v>
      </c>
    </row>
    <row r="1075" spans="1:4" s="266" customFormat="1" x14ac:dyDescent="0.25">
      <c r="A1075" s="38"/>
      <c r="B1075" s="264"/>
      <c r="C1075" s="264"/>
      <c r="D1075" s="303"/>
    </row>
    <row r="1076" spans="1:4" s="266" customFormat="1" x14ac:dyDescent="0.25">
      <c r="A1076" s="38"/>
      <c r="B1076" s="264"/>
      <c r="C1076" s="264"/>
      <c r="D1076" s="303"/>
    </row>
    <row r="1077" spans="1:4" s="266" customFormat="1" x14ac:dyDescent="0.25">
      <c r="A1077" s="38"/>
      <c r="B1077" s="264"/>
      <c r="C1077" s="264"/>
      <c r="D1077" s="303"/>
    </row>
    <row r="1078" spans="1:4" s="266" customFormat="1" ht="15.75" thickBot="1" x14ac:dyDescent="0.3">
      <c r="A1078" s="39"/>
      <c r="B1078" s="190"/>
      <c r="C1078" s="190"/>
      <c r="D1078" s="304"/>
    </row>
    <row r="1079" spans="1:4" s="266" customFormat="1" ht="15.75" thickBot="1" x14ac:dyDescent="0.3">
      <c r="A1079" s="267"/>
      <c r="B1079" s="265"/>
      <c r="C1079" s="265"/>
      <c r="D1079" s="292" t="s">
        <v>515</v>
      </c>
    </row>
    <row r="1080" spans="1:4" s="266" customFormat="1" ht="15.75" thickBot="1" x14ac:dyDescent="0.3">
      <c r="A1080" s="182" t="s">
        <v>224</v>
      </c>
      <c r="B1080" s="183" t="s">
        <v>225</v>
      </c>
      <c r="C1080" s="183" t="s">
        <v>226</v>
      </c>
      <c r="D1080" s="184" t="s">
        <v>125</v>
      </c>
    </row>
    <row r="1081" spans="1:4" s="266" customFormat="1" ht="15.75" thickBot="1" x14ac:dyDescent="0.3">
      <c r="A1081" s="637" t="s">
        <v>1631</v>
      </c>
      <c r="B1081" s="638"/>
      <c r="C1081" s="638"/>
      <c r="D1081" s="639"/>
    </row>
    <row r="1082" spans="1:4" s="266" customFormat="1" x14ac:dyDescent="0.25">
      <c r="A1082" s="284" t="s">
        <v>1632</v>
      </c>
      <c r="B1082" s="186" t="s">
        <v>816</v>
      </c>
      <c r="C1082" s="76" t="s">
        <v>135</v>
      </c>
      <c r="D1082" s="187">
        <v>315</v>
      </c>
    </row>
    <row r="1083" spans="1:4" s="266" customFormat="1" ht="15.75" thickBot="1" x14ac:dyDescent="0.3">
      <c r="A1083" s="289" t="s">
        <v>1633</v>
      </c>
      <c r="B1083" s="193" t="s">
        <v>817</v>
      </c>
      <c r="C1083" s="198" t="s">
        <v>135</v>
      </c>
      <c r="D1083" s="191">
        <v>358</v>
      </c>
    </row>
    <row r="1084" spans="1:4" s="266" customFormat="1" ht="15.75" thickBot="1" x14ac:dyDescent="0.3">
      <c r="A1084" s="637" t="s">
        <v>1634</v>
      </c>
      <c r="B1084" s="638"/>
      <c r="C1084" s="638"/>
      <c r="D1084" s="639"/>
    </row>
    <row r="1085" spans="1:4" s="266" customFormat="1" x14ac:dyDescent="0.25">
      <c r="A1085" s="284" t="s">
        <v>1635</v>
      </c>
      <c r="B1085" s="186" t="s">
        <v>816</v>
      </c>
      <c r="C1085" s="76" t="s">
        <v>135</v>
      </c>
      <c r="D1085" s="187">
        <v>315</v>
      </c>
    </row>
    <row r="1086" spans="1:4" s="266" customFormat="1" ht="15.75" thickBot="1" x14ac:dyDescent="0.3">
      <c r="A1086" s="289" t="s">
        <v>1636</v>
      </c>
      <c r="B1086" s="193" t="s">
        <v>817</v>
      </c>
      <c r="C1086" s="198" t="s">
        <v>135</v>
      </c>
      <c r="D1086" s="191">
        <v>358</v>
      </c>
    </row>
    <row r="1087" spans="1:4" s="266" customFormat="1" ht="15.75" thickBot="1" x14ac:dyDescent="0.3">
      <c r="A1087" s="637" t="s">
        <v>1637</v>
      </c>
      <c r="B1087" s="638"/>
      <c r="C1087" s="638"/>
      <c r="D1087" s="639"/>
    </row>
    <row r="1088" spans="1:4" s="266" customFormat="1" ht="15.75" thickBot="1" x14ac:dyDescent="0.3">
      <c r="A1088" s="289" t="s">
        <v>1638</v>
      </c>
      <c r="B1088" s="193" t="s">
        <v>1639</v>
      </c>
      <c r="C1088" s="198" t="s">
        <v>280</v>
      </c>
      <c r="D1088" s="191">
        <v>21.7</v>
      </c>
    </row>
    <row r="1089" spans="1:4" s="266" customFormat="1" ht="15.75" thickBot="1" x14ac:dyDescent="0.3">
      <c r="A1089" s="640" t="s">
        <v>1640</v>
      </c>
      <c r="B1089" s="641"/>
      <c r="C1089" s="641"/>
      <c r="D1089" s="642"/>
    </row>
    <row r="1090" spans="1:4" s="266" customFormat="1" x14ac:dyDescent="0.25">
      <c r="A1090" s="284" t="s">
        <v>1641</v>
      </c>
      <c r="B1090" s="186" t="s">
        <v>1643</v>
      </c>
      <c r="C1090" s="76" t="s">
        <v>232</v>
      </c>
      <c r="D1090" s="187">
        <v>1040</v>
      </c>
    </row>
    <row r="1091" spans="1:4" s="266" customFormat="1" ht="15.75" thickBot="1" x14ac:dyDescent="0.3">
      <c r="A1091" s="289" t="s">
        <v>1642</v>
      </c>
      <c r="B1091" s="193" t="s">
        <v>1644</v>
      </c>
      <c r="C1091" s="198" t="s">
        <v>232</v>
      </c>
      <c r="D1091" s="191">
        <v>854</v>
      </c>
    </row>
    <row r="1092" spans="1:4" s="266" customFormat="1" ht="15.75" thickBot="1" x14ac:dyDescent="0.3">
      <c r="A1092" s="637" t="s">
        <v>1645</v>
      </c>
      <c r="B1092" s="638"/>
      <c r="C1092" s="638"/>
      <c r="D1092" s="639"/>
    </row>
    <row r="1093" spans="1:4" s="266" customFormat="1" x14ac:dyDescent="0.25">
      <c r="A1093" s="284" t="s">
        <v>1646</v>
      </c>
      <c r="B1093" s="186" t="s">
        <v>1649</v>
      </c>
      <c r="C1093" s="76" t="s">
        <v>280</v>
      </c>
      <c r="D1093" s="187">
        <v>1280</v>
      </c>
    </row>
    <row r="1094" spans="1:4" s="266" customFormat="1" ht="15.75" thickBot="1" x14ac:dyDescent="0.3">
      <c r="A1094" s="289" t="s">
        <v>1647</v>
      </c>
      <c r="B1094" s="193" t="s">
        <v>1648</v>
      </c>
      <c r="C1094" s="198" t="s">
        <v>280</v>
      </c>
      <c r="D1094" s="191">
        <v>1870</v>
      </c>
    </row>
    <row r="1095" spans="1:4" s="266" customFormat="1" ht="15.75" thickBot="1" x14ac:dyDescent="0.3">
      <c r="A1095" s="637" t="s">
        <v>1650</v>
      </c>
      <c r="B1095" s="638"/>
      <c r="C1095" s="638"/>
      <c r="D1095" s="639"/>
    </row>
    <row r="1096" spans="1:4" s="266" customFormat="1" x14ac:dyDescent="0.25">
      <c r="A1096" s="38" t="s">
        <v>1651</v>
      </c>
      <c r="B1096" s="186" t="s">
        <v>1222</v>
      </c>
      <c r="C1096" s="263" t="s">
        <v>232</v>
      </c>
      <c r="D1096" s="187">
        <v>93.9</v>
      </c>
    </row>
    <row r="1097" spans="1:4" s="266" customFormat="1" x14ac:dyDescent="0.25">
      <c r="A1097" s="38" t="s">
        <v>1652</v>
      </c>
      <c r="B1097" s="186" t="s">
        <v>1223</v>
      </c>
      <c r="C1097" s="263" t="s">
        <v>232</v>
      </c>
      <c r="D1097" s="187">
        <v>119</v>
      </c>
    </row>
    <row r="1098" spans="1:4" s="266" customFormat="1" ht="15.75" thickBot="1" x14ac:dyDescent="0.3">
      <c r="A1098" s="39" t="s">
        <v>1653</v>
      </c>
      <c r="B1098" s="193" t="s">
        <v>1224</v>
      </c>
      <c r="C1098" s="262" t="s">
        <v>232</v>
      </c>
      <c r="D1098" s="191">
        <v>134</v>
      </c>
    </row>
    <row r="1099" spans="1:4" s="266" customFormat="1" ht="15.75" thickBot="1" x14ac:dyDescent="0.3">
      <c r="A1099" s="637" t="s">
        <v>1654</v>
      </c>
      <c r="B1099" s="638"/>
      <c r="C1099" s="638"/>
      <c r="D1099" s="639"/>
    </row>
    <row r="1100" spans="1:4" s="266" customFormat="1" x14ac:dyDescent="0.25">
      <c r="A1100" s="38"/>
      <c r="B1100" s="290" t="s">
        <v>1229</v>
      </c>
      <c r="C1100" s="263"/>
      <c r="D1100" s="187"/>
    </row>
    <row r="1101" spans="1:4" s="266" customFormat="1" ht="15.75" thickBot="1" x14ac:dyDescent="0.3">
      <c r="A1101" s="39" t="s">
        <v>1230</v>
      </c>
      <c r="B1101" s="193" t="s">
        <v>1655</v>
      </c>
      <c r="C1101" s="262" t="s">
        <v>332</v>
      </c>
      <c r="D1101" s="191">
        <v>22</v>
      </c>
    </row>
    <row r="1102" spans="1:4" s="266" customFormat="1" ht="15.75" thickBot="1" x14ac:dyDescent="0.3">
      <c r="A1102" s="637" t="s">
        <v>1656</v>
      </c>
      <c r="B1102" s="638"/>
      <c r="C1102" s="638"/>
      <c r="D1102" s="639"/>
    </row>
    <row r="1103" spans="1:4" s="266" customFormat="1" ht="15.75" thickBot="1" x14ac:dyDescent="0.3">
      <c r="A1103" s="312" t="s">
        <v>1270</v>
      </c>
      <c r="B1103" s="193" t="s">
        <v>1657</v>
      </c>
      <c r="C1103" s="262" t="s">
        <v>280</v>
      </c>
      <c r="D1103" s="191">
        <v>2720</v>
      </c>
    </row>
    <row r="1104" spans="1:4" s="266" customFormat="1" ht="15.75" thickBot="1" x14ac:dyDescent="0.3">
      <c r="A1104" s="637" t="s">
        <v>1658</v>
      </c>
      <c r="B1104" s="638"/>
      <c r="C1104" s="638"/>
      <c r="D1104" s="639"/>
    </row>
    <row r="1105" spans="1:4" s="266" customFormat="1" x14ac:dyDescent="0.25">
      <c r="A1105" s="38"/>
      <c r="B1105" s="290" t="s">
        <v>1659</v>
      </c>
      <c r="C1105" s="264"/>
      <c r="D1105" s="303"/>
    </row>
    <row r="1106" spans="1:4" s="266" customFormat="1" x14ac:dyDescent="0.25">
      <c r="A1106" s="311" t="s">
        <v>1661</v>
      </c>
      <c r="B1106" s="186" t="s">
        <v>1660</v>
      </c>
      <c r="C1106" s="263" t="s">
        <v>232</v>
      </c>
      <c r="D1106" s="187">
        <v>390</v>
      </c>
    </row>
    <row r="1107" spans="1:4" s="266" customFormat="1" x14ac:dyDescent="0.25">
      <c r="A1107" s="311" t="s">
        <v>1662</v>
      </c>
      <c r="B1107" s="186" t="s">
        <v>1663</v>
      </c>
      <c r="C1107" s="263" t="s">
        <v>232</v>
      </c>
      <c r="D1107" s="187">
        <v>708</v>
      </c>
    </row>
    <row r="1108" spans="1:4" s="266" customFormat="1" x14ac:dyDescent="0.25">
      <c r="A1108" s="38"/>
      <c r="B1108" s="290" t="s">
        <v>1664</v>
      </c>
      <c r="C1108" s="264"/>
      <c r="D1108" s="303"/>
    </row>
    <row r="1109" spans="1:4" s="266" customFormat="1" x14ac:dyDescent="0.25">
      <c r="A1109" s="311" t="s">
        <v>1665</v>
      </c>
      <c r="B1109" s="186" t="s">
        <v>1660</v>
      </c>
      <c r="C1109" s="263" t="s">
        <v>280</v>
      </c>
      <c r="D1109" s="187">
        <v>513</v>
      </c>
    </row>
    <row r="1110" spans="1:4" s="266" customFormat="1" ht="15.75" thickBot="1" x14ac:dyDescent="0.3">
      <c r="A1110" s="312" t="s">
        <v>1666</v>
      </c>
      <c r="B1110" s="193" t="s">
        <v>1663</v>
      </c>
      <c r="C1110" s="262" t="s">
        <v>280</v>
      </c>
      <c r="D1110" s="191">
        <v>849</v>
      </c>
    </row>
    <row r="1111" spans="1:4" s="266" customFormat="1" ht="15.75" thickBot="1" x14ac:dyDescent="0.3">
      <c r="A1111" s="637" t="s">
        <v>1667</v>
      </c>
      <c r="B1111" s="638"/>
      <c r="C1111" s="638"/>
      <c r="D1111" s="639"/>
    </row>
    <row r="1112" spans="1:4" s="266" customFormat="1" x14ac:dyDescent="0.25">
      <c r="A1112" s="311" t="s">
        <v>1668</v>
      </c>
      <c r="B1112" s="186" t="s">
        <v>1670</v>
      </c>
      <c r="C1112" s="263" t="s">
        <v>232</v>
      </c>
      <c r="D1112" s="187">
        <v>18.100000000000001</v>
      </c>
    </row>
    <row r="1113" spans="1:4" s="266" customFormat="1" ht="15.75" thickBot="1" x14ac:dyDescent="0.3">
      <c r="A1113" s="312" t="s">
        <v>1669</v>
      </c>
      <c r="B1113" s="193" t="s">
        <v>1671</v>
      </c>
      <c r="C1113" s="262" t="s">
        <v>232</v>
      </c>
      <c r="D1113" s="191">
        <v>25.3</v>
      </c>
    </row>
    <row r="1114" spans="1:4" s="266" customFormat="1" ht="15.75" thickBot="1" x14ac:dyDescent="0.3">
      <c r="A1114" s="637" t="s">
        <v>1672</v>
      </c>
      <c r="B1114" s="638"/>
      <c r="C1114" s="638"/>
      <c r="D1114" s="639"/>
    </row>
    <row r="1115" spans="1:4" s="266" customFormat="1" x14ac:dyDescent="0.25">
      <c r="A1115" s="269"/>
      <c r="B1115" s="290" t="s">
        <v>1680</v>
      </c>
      <c r="C1115" s="270"/>
      <c r="D1115" s="271"/>
    </row>
    <row r="1116" spans="1:4" s="266" customFormat="1" x14ac:dyDescent="0.25">
      <c r="A1116" s="38" t="s">
        <v>1673</v>
      </c>
      <c r="B1116" s="186" t="s">
        <v>760</v>
      </c>
      <c r="C1116" s="263" t="s">
        <v>332</v>
      </c>
      <c r="D1116" s="197">
        <v>23</v>
      </c>
    </row>
    <row r="1117" spans="1:4" s="266" customFormat="1" x14ac:dyDescent="0.25">
      <c r="A1117" s="38" t="s">
        <v>1674</v>
      </c>
      <c r="B1117" s="186" t="s">
        <v>761</v>
      </c>
      <c r="C1117" s="263" t="s">
        <v>332</v>
      </c>
      <c r="D1117" s="197">
        <v>15.8</v>
      </c>
    </row>
    <row r="1118" spans="1:4" s="266" customFormat="1" x14ac:dyDescent="0.25">
      <c r="A1118" s="38" t="s">
        <v>1675</v>
      </c>
      <c r="B1118" s="186" t="s">
        <v>764</v>
      </c>
      <c r="C1118" s="263" t="s">
        <v>332</v>
      </c>
      <c r="D1118" s="197">
        <v>14</v>
      </c>
    </row>
    <row r="1119" spans="1:4" s="266" customFormat="1" x14ac:dyDescent="0.25">
      <c r="A1119" s="38" t="s">
        <v>1676</v>
      </c>
      <c r="B1119" s="186" t="s">
        <v>1678</v>
      </c>
      <c r="C1119" s="263" t="s">
        <v>332</v>
      </c>
      <c r="D1119" s="197">
        <v>12</v>
      </c>
    </row>
    <row r="1120" spans="1:4" s="266" customFormat="1" x14ac:dyDescent="0.25">
      <c r="A1120" s="38" t="s">
        <v>1677</v>
      </c>
      <c r="B1120" s="186" t="s">
        <v>1679</v>
      </c>
      <c r="C1120" s="263" t="s">
        <v>332</v>
      </c>
      <c r="D1120" s="197">
        <v>10.3</v>
      </c>
    </row>
    <row r="1121" spans="1:4" s="266" customFormat="1" x14ac:dyDescent="0.25">
      <c r="A1121" s="269"/>
      <c r="B1121" s="290" t="s">
        <v>1681</v>
      </c>
      <c r="C1121" s="270"/>
      <c r="D1121" s="271"/>
    </row>
    <row r="1122" spans="1:4" s="266" customFormat="1" x14ac:dyDescent="0.25">
      <c r="A1122" s="38" t="s">
        <v>1682</v>
      </c>
      <c r="B1122" s="186" t="s">
        <v>760</v>
      </c>
      <c r="C1122" s="263" t="s">
        <v>332</v>
      </c>
      <c r="D1122" s="197">
        <v>44.3</v>
      </c>
    </row>
    <row r="1123" spans="1:4" s="266" customFormat="1" x14ac:dyDescent="0.25">
      <c r="A1123" s="38" t="s">
        <v>1683</v>
      </c>
      <c r="B1123" s="186" t="s">
        <v>761</v>
      </c>
      <c r="C1123" s="263" t="s">
        <v>332</v>
      </c>
      <c r="D1123" s="197">
        <v>30.6</v>
      </c>
    </row>
    <row r="1124" spans="1:4" s="266" customFormat="1" x14ac:dyDescent="0.25">
      <c r="A1124" s="38" t="s">
        <v>1684</v>
      </c>
      <c r="B1124" s="186" t="s">
        <v>764</v>
      </c>
      <c r="C1124" s="263" t="s">
        <v>332</v>
      </c>
      <c r="D1124" s="197">
        <v>24.1</v>
      </c>
    </row>
    <row r="1125" spans="1:4" s="266" customFormat="1" x14ac:dyDescent="0.25">
      <c r="A1125" s="38" t="s">
        <v>1685</v>
      </c>
      <c r="B1125" s="186" t="s">
        <v>1678</v>
      </c>
      <c r="C1125" s="263" t="s">
        <v>332</v>
      </c>
      <c r="D1125" s="197">
        <v>22.5</v>
      </c>
    </row>
    <row r="1126" spans="1:4" s="266" customFormat="1" ht="15.75" thickBot="1" x14ac:dyDescent="0.3">
      <c r="A1126" s="39" t="s">
        <v>1686</v>
      </c>
      <c r="B1126" s="193" t="s">
        <v>1679</v>
      </c>
      <c r="C1126" s="262" t="s">
        <v>332</v>
      </c>
      <c r="D1126" s="199">
        <v>20.6</v>
      </c>
    </row>
    <row r="1127" spans="1:4" s="266" customFormat="1" ht="15.75" thickBot="1" x14ac:dyDescent="0.3">
      <c r="A1127" s="267"/>
      <c r="B1127" s="265"/>
      <c r="C1127" s="265"/>
      <c r="D1127" s="292" t="s">
        <v>559</v>
      </c>
    </row>
    <row r="1128" spans="1:4" s="266" customFormat="1" ht="15.75" thickBot="1" x14ac:dyDescent="0.3">
      <c r="A1128" s="182" t="s">
        <v>224</v>
      </c>
      <c r="B1128" s="183" t="s">
        <v>225</v>
      </c>
      <c r="C1128" s="183" t="s">
        <v>226</v>
      </c>
      <c r="D1128" s="184" t="s">
        <v>125</v>
      </c>
    </row>
    <row r="1129" spans="1:4" s="266" customFormat="1" ht="15.75" thickBot="1" x14ac:dyDescent="0.3">
      <c r="A1129" s="637" t="s">
        <v>1687</v>
      </c>
      <c r="B1129" s="638"/>
      <c r="C1129" s="638"/>
      <c r="D1129" s="639"/>
    </row>
    <row r="1130" spans="1:4" s="266" customFormat="1" x14ac:dyDescent="0.25">
      <c r="A1130" s="311" t="s">
        <v>1693</v>
      </c>
      <c r="B1130" s="186" t="s">
        <v>1688</v>
      </c>
      <c r="C1130" s="263" t="s">
        <v>280</v>
      </c>
      <c r="D1130" s="197">
        <v>139</v>
      </c>
    </row>
    <row r="1131" spans="1:4" s="266" customFormat="1" x14ac:dyDescent="0.25">
      <c r="A1131" s="311" t="s">
        <v>1694</v>
      </c>
      <c r="B1131" s="186" t="s">
        <v>1689</v>
      </c>
      <c r="C1131" s="263" t="s">
        <v>232</v>
      </c>
      <c r="D1131" s="197">
        <v>148</v>
      </c>
    </row>
    <row r="1132" spans="1:4" s="266" customFormat="1" x14ac:dyDescent="0.25">
      <c r="A1132" s="311" t="s">
        <v>1695</v>
      </c>
      <c r="B1132" s="186" t="s">
        <v>1690</v>
      </c>
      <c r="C1132" s="263" t="s">
        <v>135</v>
      </c>
      <c r="D1132" s="197">
        <v>185</v>
      </c>
    </row>
    <row r="1133" spans="1:4" s="266" customFormat="1" x14ac:dyDescent="0.25">
      <c r="A1133" s="313" t="s">
        <v>1696</v>
      </c>
      <c r="B1133" s="186" t="s">
        <v>1691</v>
      </c>
      <c r="C1133" s="263" t="s">
        <v>232</v>
      </c>
      <c r="D1133" s="197">
        <v>610</v>
      </c>
    </row>
    <row r="1134" spans="1:4" s="266" customFormat="1" x14ac:dyDescent="0.25">
      <c r="A1134" s="313" t="s">
        <v>1697</v>
      </c>
      <c r="B1134" s="186" t="s">
        <v>1692</v>
      </c>
      <c r="C1134" s="263" t="s">
        <v>332</v>
      </c>
      <c r="D1134" s="197">
        <v>79.099999999999994</v>
      </c>
    </row>
    <row r="1135" spans="1:4" s="266" customFormat="1" x14ac:dyDescent="0.25">
      <c r="A1135" s="38"/>
      <c r="B1135" s="264"/>
      <c r="C1135" s="264"/>
      <c r="D1135" s="303"/>
    </row>
    <row r="1136" spans="1:4" s="266" customFormat="1" x14ac:dyDescent="0.25">
      <c r="A1136" s="38"/>
      <c r="B1136" s="264"/>
      <c r="C1136" s="264"/>
      <c r="D1136" s="303"/>
    </row>
    <row r="1137" spans="1:4" s="266" customFormat="1" x14ac:dyDescent="0.25">
      <c r="A1137" s="38"/>
      <c r="B1137" s="264"/>
      <c r="C1137" s="264"/>
      <c r="D1137" s="303"/>
    </row>
    <row r="1138" spans="1:4" s="266" customFormat="1" x14ac:dyDescent="0.25">
      <c r="A1138" s="38"/>
      <c r="B1138" s="264"/>
      <c r="C1138" s="264"/>
      <c r="D1138" s="303"/>
    </row>
    <row r="1139" spans="1:4" s="266" customFormat="1" x14ac:dyDescent="0.25">
      <c r="A1139" s="38"/>
      <c r="B1139" s="264"/>
      <c r="C1139" s="264"/>
      <c r="D1139" s="303"/>
    </row>
    <row r="1140" spans="1:4" s="266" customFormat="1" x14ac:dyDescent="0.25">
      <c r="A1140" s="38"/>
      <c r="B1140" s="264"/>
      <c r="C1140" s="264"/>
      <c r="D1140" s="303"/>
    </row>
    <row r="1141" spans="1:4" s="266" customFormat="1" x14ac:dyDescent="0.25">
      <c r="A1141" s="38"/>
      <c r="B1141" s="264"/>
      <c r="C1141" s="264"/>
      <c r="D1141" s="303"/>
    </row>
    <row r="1142" spans="1:4" s="266" customFormat="1" x14ac:dyDescent="0.25">
      <c r="A1142" s="38"/>
      <c r="B1142" s="264"/>
      <c r="C1142" s="264"/>
      <c r="D1142" s="303"/>
    </row>
    <row r="1143" spans="1:4" s="266" customFormat="1" x14ac:dyDescent="0.25">
      <c r="A1143" s="38"/>
      <c r="B1143" s="264"/>
      <c r="C1143" s="264"/>
      <c r="D1143" s="303"/>
    </row>
    <row r="1144" spans="1:4" s="266" customFormat="1" x14ac:dyDescent="0.25">
      <c r="A1144" s="38"/>
      <c r="B1144" s="264"/>
      <c r="C1144" s="264"/>
      <c r="D1144" s="303"/>
    </row>
    <row r="1145" spans="1:4" s="266" customFormat="1" x14ac:dyDescent="0.25">
      <c r="A1145" s="38"/>
      <c r="B1145" s="264"/>
      <c r="C1145" s="264"/>
      <c r="D1145" s="303"/>
    </row>
    <row r="1146" spans="1:4" s="266" customFormat="1" x14ac:dyDescent="0.25">
      <c r="A1146" s="38"/>
      <c r="B1146" s="264"/>
      <c r="C1146" s="264"/>
      <c r="D1146" s="303"/>
    </row>
    <row r="1147" spans="1:4" s="266" customFormat="1" x14ac:dyDescent="0.25">
      <c r="A1147" s="38"/>
      <c r="B1147" s="264"/>
      <c r="C1147" s="264"/>
      <c r="D1147" s="303"/>
    </row>
    <row r="1148" spans="1:4" s="266" customFormat="1" x14ac:dyDescent="0.25">
      <c r="A1148" s="38"/>
      <c r="B1148" s="264"/>
      <c r="C1148" s="264"/>
      <c r="D1148" s="303"/>
    </row>
    <row r="1149" spans="1:4" s="266" customFormat="1" x14ac:dyDescent="0.25">
      <c r="A1149" s="38"/>
      <c r="B1149" s="264"/>
      <c r="C1149" s="264"/>
      <c r="D1149" s="303"/>
    </row>
    <row r="1150" spans="1:4" s="266" customFormat="1" x14ac:dyDescent="0.25">
      <c r="A1150" s="38"/>
      <c r="B1150" s="264"/>
      <c r="C1150" s="264"/>
      <c r="D1150" s="303"/>
    </row>
    <row r="1151" spans="1:4" s="266" customFormat="1" x14ac:dyDescent="0.25">
      <c r="A1151" s="38"/>
      <c r="B1151" s="264"/>
      <c r="C1151" s="264"/>
      <c r="D1151" s="303"/>
    </row>
    <row r="1152" spans="1:4" s="266" customFormat="1" x14ac:dyDescent="0.25">
      <c r="A1152" s="38"/>
      <c r="B1152" s="264"/>
      <c r="C1152" s="264"/>
      <c r="D1152" s="303"/>
    </row>
    <row r="1153" spans="1:4" s="266" customFormat="1" x14ac:dyDescent="0.25">
      <c r="A1153" s="38"/>
      <c r="B1153" s="264"/>
      <c r="C1153" s="264"/>
      <c r="D1153" s="303"/>
    </row>
    <row r="1154" spans="1:4" s="266" customFormat="1" x14ac:dyDescent="0.25">
      <c r="A1154" s="38"/>
      <c r="B1154" s="264"/>
      <c r="C1154" s="264"/>
      <c r="D1154" s="303"/>
    </row>
    <row r="1155" spans="1:4" s="266" customFormat="1" x14ac:dyDescent="0.25">
      <c r="A1155" s="38"/>
      <c r="B1155" s="264"/>
      <c r="C1155" s="264"/>
      <c r="D1155" s="303"/>
    </row>
    <row r="1156" spans="1:4" s="266" customFormat="1" x14ac:dyDescent="0.25">
      <c r="A1156" s="38"/>
      <c r="B1156" s="264"/>
      <c r="C1156" s="264"/>
      <c r="D1156" s="303"/>
    </row>
    <row r="1157" spans="1:4" s="266" customFormat="1" x14ac:dyDescent="0.25">
      <c r="A1157" s="38"/>
      <c r="B1157" s="264"/>
      <c r="C1157" s="264"/>
      <c r="D1157" s="303"/>
    </row>
    <row r="1158" spans="1:4" s="266" customFormat="1" x14ac:dyDescent="0.25">
      <c r="A1158" s="38"/>
      <c r="B1158" s="264"/>
      <c r="C1158" s="264"/>
      <c r="D1158" s="303"/>
    </row>
    <row r="1159" spans="1:4" s="266" customFormat="1" x14ac:dyDescent="0.25">
      <c r="A1159" s="38"/>
      <c r="B1159" s="264"/>
      <c r="C1159" s="264"/>
      <c r="D1159" s="303"/>
    </row>
    <row r="1160" spans="1:4" s="266" customFormat="1" x14ac:dyDescent="0.25">
      <c r="A1160" s="38"/>
      <c r="B1160" s="264"/>
      <c r="C1160" s="264"/>
      <c r="D1160" s="303"/>
    </row>
    <row r="1161" spans="1:4" s="266" customFormat="1" x14ac:dyDescent="0.25">
      <c r="A1161" s="38"/>
      <c r="B1161" s="264"/>
      <c r="C1161" s="264"/>
      <c r="D1161" s="303"/>
    </row>
    <row r="1162" spans="1:4" s="266" customFormat="1" x14ac:dyDescent="0.25">
      <c r="A1162" s="38"/>
      <c r="B1162" s="264"/>
      <c r="C1162" s="264"/>
      <c r="D1162" s="303"/>
    </row>
    <row r="1163" spans="1:4" s="266" customFormat="1" x14ac:dyDescent="0.25">
      <c r="A1163" s="38"/>
      <c r="B1163" s="264"/>
      <c r="C1163" s="264"/>
      <c r="D1163" s="303"/>
    </row>
    <row r="1164" spans="1:4" s="266" customFormat="1" x14ac:dyDescent="0.25">
      <c r="A1164" s="38"/>
      <c r="B1164" s="264"/>
      <c r="C1164" s="264"/>
      <c r="D1164" s="303"/>
    </row>
    <row r="1165" spans="1:4" s="266" customFormat="1" x14ac:dyDescent="0.25">
      <c r="A1165" s="38"/>
      <c r="B1165" s="264"/>
      <c r="C1165" s="264"/>
      <c r="D1165" s="303"/>
    </row>
    <row r="1166" spans="1:4" s="266" customFormat="1" x14ac:dyDescent="0.25">
      <c r="A1166" s="38"/>
      <c r="B1166" s="264"/>
      <c r="C1166" s="264"/>
      <c r="D1166" s="303"/>
    </row>
    <row r="1167" spans="1:4" s="266" customFormat="1" x14ac:dyDescent="0.25">
      <c r="A1167" s="38"/>
      <c r="B1167" s="264"/>
      <c r="C1167" s="264"/>
      <c r="D1167" s="303"/>
    </row>
    <row r="1168" spans="1:4" s="266" customFormat="1" x14ac:dyDescent="0.25">
      <c r="A1168" s="38"/>
      <c r="B1168" s="264"/>
      <c r="C1168" s="264"/>
      <c r="D1168" s="303"/>
    </row>
    <row r="1169" spans="1:12" s="266" customFormat="1" x14ac:dyDescent="0.25">
      <c r="A1169" s="38"/>
      <c r="B1169" s="264"/>
      <c r="C1169" s="264"/>
      <c r="D1169" s="303"/>
    </row>
    <row r="1170" spans="1:12" s="266" customFormat="1" x14ac:dyDescent="0.25">
      <c r="A1170" s="38"/>
      <c r="B1170" s="264"/>
      <c r="C1170" s="264"/>
      <c r="D1170" s="303"/>
    </row>
    <row r="1171" spans="1:12" s="266" customFormat="1" x14ac:dyDescent="0.25">
      <c r="A1171" s="38"/>
      <c r="B1171" s="264"/>
      <c r="C1171" s="264"/>
      <c r="D1171" s="303"/>
    </row>
    <row r="1172" spans="1:12" s="266" customFormat="1" x14ac:dyDescent="0.25">
      <c r="A1172" s="38"/>
      <c r="B1172" s="264"/>
      <c r="C1172" s="264"/>
      <c r="D1172" s="303"/>
    </row>
    <row r="1173" spans="1:12" s="266" customFormat="1" x14ac:dyDescent="0.25">
      <c r="A1173" s="38"/>
      <c r="B1173" s="264"/>
      <c r="C1173" s="264"/>
      <c r="D1173" s="303"/>
    </row>
    <row r="1174" spans="1:12" s="266" customFormat="1" x14ac:dyDescent="0.25">
      <c r="A1174" s="38"/>
      <c r="B1174" s="264"/>
      <c r="C1174" s="264"/>
      <c r="D1174" s="303"/>
    </row>
    <row r="1175" spans="1:12" s="266" customFormat="1" ht="15.75" thickBot="1" x14ac:dyDescent="0.3">
      <c r="A1175" s="39"/>
      <c r="B1175" s="190"/>
      <c r="C1175" s="190"/>
      <c r="D1175" s="304"/>
    </row>
    <row r="1176" spans="1:12" s="266" customFormat="1" ht="15.75" thickBot="1" x14ac:dyDescent="0.3">
      <c r="A1176" s="267"/>
      <c r="B1176" s="643" t="s">
        <v>1698</v>
      </c>
      <c r="C1176" s="644"/>
      <c r="D1176" s="292" t="s">
        <v>223</v>
      </c>
      <c r="F1176" s="646" t="s">
        <v>1698</v>
      </c>
      <c r="G1176" s="647"/>
      <c r="H1176" s="647"/>
      <c r="I1176" s="647"/>
      <c r="J1176" s="647"/>
      <c r="K1176" s="647"/>
      <c r="L1176" s="648"/>
    </row>
    <row r="1177" spans="1:12" s="266" customFormat="1" ht="15.75" thickBot="1" x14ac:dyDescent="0.3">
      <c r="A1177" s="182" t="s">
        <v>224</v>
      </c>
      <c r="B1177" s="183" t="s">
        <v>225</v>
      </c>
      <c r="C1177" s="183" t="s">
        <v>226</v>
      </c>
      <c r="D1177" s="184" t="s">
        <v>125</v>
      </c>
      <c r="F1177" s="649" t="s">
        <v>225</v>
      </c>
      <c r="G1177" s="417"/>
      <c r="H1177" s="417"/>
      <c r="I1177" s="417"/>
      <c r="J1177" s="418"/>
      <c r="K1177" s="316" t="s">
        <v>41</v>
      </c>
      <c r="L1177" s="317" t="s">
        <v>1864</v>
      </c>
    </row>
    <row r="1178" spans="1:12" s="266" customFormat="1" ht="15.75" thickBot="1" x14ac:dyDescent="0.3">
      <c r="A1178" s="637" t="s">
        <v>1699</v>
      </c>
      <c r="B1178" s="638"/>
      <c r="C1178" s="638"/>
      <c r="D1178" s="639"/>
      <c r="F1178" s="650" t="s">
        <v>1916</v>
      </c>
      <c r="G1178" s="545"/>
      <c r="H1178" s="545"/>
      <c r="I1178" s="545"/>
      <c r="J1178" s="651"/>
      <c r="K1178" s="315">
        <v>1</v>
      </c>
      <c r="L1178" s="50"/>
    </row>
    <row r="1179" spans="1:12" s="266" customFormat="1" ht="15.75" thickBot="1" x14ac:dyDescent="0.3">
      <c r="A1179" s="312" t="s">
        <v>1700</v>
      </c>
      <c r="B1179" s="193" t="s">
        <v>1688</v>
      </c>
      <c r="C1179" s="262" t="s">
        <v>135</v>
      </c>
      <c r="D1179" s="199">
        <v>614</v>
      </c>
      <c r="F1179" s="652" t="s">
        <v>1908</v>
      </c>
      <c r="G1179" s="653"/>
      <c r="H1179" s="653"/>
      <c r="I1179" s="653"/>
      <c r="J1179" s="654"/>
      <c r="K1179" s="238">
        <v>1</v>
      </c>
      <c r="L1179" s="240"/>
    </row>
    <row r="1180" spans="1:12" s="266" customFormat="1" ht="15.75" thickBot="1" x14ac:dyDescent="0.3">
      <c r="A1180" s="637" t="s">
        <v>1701</v>
      </c>
      <c r="B1180" s="638"/>
      <c r="C1180" s="638"/>
      <c r="D1180" s="639"/>
      <c r="F1180" s="652" t="s">
        <v>1917</v>
      </c>
      <c r="G1180" s="653"/>
      <c r="H1180" s="653"/>
      <c r="I1180" s="653"/>
      <c r="J1180" s="654"/>
      <c r="K1180" s="238">
        <v>1</v>
      </c>
      <c r="L1180" s="240"/>
    </row>
    <row r="1181" spans="1:12" s="266" customFormat="1" x14ac:dyDescent="0.25">
      <c r="A1181" s="311" t="s">
        <v>1726</v>
      </c>
      <c r="B1181" s="186" t="s">
        <v>1702</v>
      </c>
      <c r="C1181" s="263" t="s">
        <v>135</v>
      </c>
      <c r="D1181" s="197">
        <v>258</v>
      </c>
      <c r="F1181" s="652" t="s">
        <v>1918</v>
      </c>
      <c r="G1181" s="653"/>
      <c r="H1181" s="653"/>
      <c r="I1181" s="653"/>
      <c r="J1181" s="654"/>
      <c r="K1181" s="238">
        <v>2</v>
      </c>
      <c r="L1181" s="240"/>
    </row>
    <row r="1182" spans="1:12" s="266" customFormat="1" x14ac:dyDescent="0.25">
      <c r="A1182" s="311" t="s">
        <v>1727</v>
      </c>
      <c r="B1182" s="186" t="s">
        <v>1703</v>
      </c>
      <c r="C1182" s="76" t="s">
        <v>280</v>
      </c>
      <c r="D1182" s="197">
        <v>28.9</v>
      </c>
      <c r="F1182" s="652" t="s">
        <v>1919</v>
      </c>
      <c r="G1182" s="653"/>
      <c r="H1182" s="653"/>
      <c r="I1182" s="653"/>
      <c r="J1182" s="654"/>
      <c r="K1182" s="238">
        <v>2</v>
      </c>
      <c r="L1182" s="240"/>
    </row>
    <row r="1183" spans="1:12" s="266" customFormat="1" x14ac:dyDescent="0.25">
      <c r="A1183" s="311" t="s">
        <v>1728</v>
      </c>
      <c r="B1183" s="186" t="s">
        <v>1704</v>
      </c>
      <c r="C1183" s="76" t="s">
        <v>280</v>
      </c>
      <c r="D1183" s="197">
        <v>7.22</v>
      </c>
      <c r="F1183" s="652" t="s">
        <v>1920</v>
      </c>
      <c r="G1183" s="653"/>
      <c r="H1183" s="653"/>
      <c r="I1183" s="653"/>
      <c r="J1183" s="654"/>
      <c r="K1183" s="238">
        <v>2</v>
      </c>
      <c r="L1183" s="240"/>
    </row>
    <row r="1184" spans="1:12" s="266" customFormat="1" x14ac:dyDescent="0.25">
      <c r="A1184" s="311" t="s">
        <v>1729</v>
      </c>
      <c r="B1184" s="186" t="s">
        <v>1705</v>
      </c>
      <c r="C1184" s="76" t="s">
        <v>280</v>
      </c>
      <c r="D1184" s="197">
        <v>14.4</v>
      </c>
      <c r="F1184" s="652" t="s">
        <v>1921</v>
      </c>
      <c r="G1184" s="653"/>
      <c r="H1184" s="653"/>
      <c r="I1184" s="653"/>
      <c r="J1184" s="654"/>
      <c r="K1184" s="238">
        <v>2</v>
      </c>
      <c r="L1184" s="240"/>
    </row>
    <row r="1185" spans="1:12" s="266" customFormat="1" x14ac:dyDescent="0.25">
      <c r="A1185" s="311" t="s">
        <v>1730</v>
      </c>
      <c r="B1185" s="186" t="s">
        <v>1706</v>
      </c>
      <c r="C1185" s="76" t="s">
        <v>280</v>
      </c>
      <c r="D1185" s="197">
        <v>4.7</v>
      </c>
      <c r="F1185" s="652" t="s">
        <v>1922</v>
      </c>
      <c r="G1185" s="653"/>
      <c r="H1185" s="653"/>
      <c r="I1185" s="653"/>
      <c r="J1185" s="654"/>
      <c r="K1185" s="238">
        <v>3</v>
      </c>
      <c r="L1185" s="240"/>
    </row>
    <row r="1186" spans="1:12" s="266" customFormat="1" ht="15.75" thickBot="1" x14ac:dyDescent="0.3">
      <c r="A1186" s="311" t="s">
        <v>1731</v>
      </c>
      <c r="B1186" s="186" t="s">
        <v>1707</v>
      </c>
      <c r="C1186" s="76" t="s">
        <v>280</v>
      </c>
      <c r="D1186" s="197">
        <v>36.799999999999997</v>
      </c>
      <c r="F1186" s="655" t="s">
        <v>1923</v>
      </c>
      <c r="G1186" s="656"/>
      <c r="H1186" s="656"/>
      <c r="I1186" s="656"/>
      <c r="J1186" s="657"/>
      <c r="K1186" s="242">
        <v>3</v>
      </c>
      <c r="L1186" s="318"/>
    </row>
    <row r="1187" spans="1:12" s="266" customFormat="1" x14ac:dyDescent="0.25">
      <c r="A1187" s="311" t="s">
        <v>1732</v>
      </c>
      <c r="B1187" s="186" t="s">
        <v>1708</v>
      </c>
      <c r="C1187" s="76" t="s">
        <v>232</v>
      </c>
      <c r="D1187" s="197">
        <v>132</v>
      </c>
      <c r="F1187" s="211"/>
      <c r="G1187" s="211"/>
      <c r="H1187" s="211"/>
      <c r="I1187" s="211"/>
      <c r="J1187" s="211"/>
      <c r="K1187" s="297"/>
      <c r="L1187" s="297"/>
    </row>
    <row r="1188" spans="1:12" s="266" customFormat="1" x14ac:dyDescent="0.25">
      <c r="A1188" s="311" t="s">
        <v>1733</v>
      </c>
      <c r="B1188" s="186" t="s">
        <v>1709</v>
      </c>
      <c r="C1188" s="76" t="s">
        <v>280</v>
      </c>
      <c r="D1188" s="197">
        <v>176</v>
      </c>
      <c r="F1188" s="211"/>
      <c r="G1188" s="211"/>
      <c r="H1188" s="211"/>
      <c r="I1188" s="211"/>
      <c r="J1188" s="211"/>
      <c r="K1188" s="297"/>
      <c r="L1188" s="297"/>
    </row>
    <row r="1189" spans="1:12" s="266" customFormat="1" x14ac:dyDescent="0.25">
      <c r="A1189" s="311" t="s">
        <v>1734</v>
      </c>
      <c r="B1189" s="186" t="s">
        <v>1710</v>
      </c>
      <c r="C1189" s="76" t="s">
        <v>280</v>
      </c>
      <c r="D1189" s="197">
        <v>129</v>
      </c>
      <c r="F1189" s="211"/>
      <c r="G1189" s="211"/>
      <c r="H1189" s="211"/>
      <c r="I1189" s="211"/>
      <c r="J1189" s="211"/>
      <c r="K1189" s="297"/>
      <c r="L1189" s="297"/>
    </row>
    <row r="1190" spans="1:12" s="266" customFormat="1" x14ac:dyDescent="0.25">
      <c r="A1190" s="311" t="s">
        <v>1735</v>
      </c>
      <c r="B1190" s="186" t="s">
        <v>1711</v>
      </c>
      <c r="C1190" s="76" t="s">
        <v>280</v>
      </c>
      <c r="D1190" s="197">
        <v>39.700000000000003</v>
      </c>
      <c r="F1190" s="211"/>
      <c r="G1190" s="211"/>
      <c r="H1190" s="211"/>
      <c r="I1190" s="211"/>
      <c r="J1190" s="211"/>
      <c r="K1190" s="297"/>
      <c r="L1190" s="297"/>
    </row>
    <row r="1191" spans="1:12" s="266" customFormat="1" x14ac:dyDescent="0.25">
      <c r="A1191" s="311" t="s">
        <v>1736</v>
      </c>
      <c r="B1191" s="186" t="s">
        <v>1712</v>
      </c>
      <c r="C1191" s="76" t="s">
        <v>332</v>
      </c>
      <c r="D1191" s="197">
        <v>52</v>
      </c>
      <c r="F1191" s="211"/>
      <c r="G1191" s="211"/>
      <c r="H1191" s="211"/>
      <c r="I1191" s="211"/>
      <c r="J1191" s="211"/>
      <c r="K1191" s="297"/>
      <c r="L1191" s="297"/>
    </row>
    <row r="1192" spans="1:12" s="266" customFormat="1" x14ac:dyDescent="0.25">
      <c r="A1192" s="311" t="s">
        <v>1737</v>
      </c>
      <c r="B1192" s="186" t="s">
        <v>1713</v>
      </c>
      <c r="C1192" s="76" t="s">
        <v>135</v>
      </c>
      <c r="D1192" s="197">
        <v>14.4</v>
      </c>
      <c r="F1192" s="211"/>
      <c r="G1192" s="211"/>
      <c r="H1192" s="211"/>
      <c r="I1192" s="211"/>
      <c r="J1192" s="211"/>
      <c r="K1192" s="297"/>
      <c r="L1192" s="297"/>
    </row>
    <row r="1193" spans="1:12" s="266" customFormat="1" x14ac:dyDescent="0.25">
      <c r="A1193" s="311" t="s">
        <v>1738</v>
      </c>
      <c r="B1193" s="186" t="s">
        <v>1714</v>
      </c>
      <c r="C1193" s="76" t="s">
        <v>280</v>
      </c>
      <c r="D1193" s="197">
        <v>15.5</v>
      </c>
      <c r="F1193" s="211"/>
      <c r="G1193" s="211"/>
      <c r="H1193" s="211"/>
      <c r="I1193" s="211"/>
      <c r="J1193" s="211"/>
      <c r="K1193" s="297"/>
      <c r="L1193" s="297"/>
    </row>
    <row r="1194" spans="1:12" s="266" customFormat="1" x14ac:dyDescent="0.25">
      <c r="A1194" s="38"/>
      <c r="B1194" s="189" t="s">
        <v>1715</v>
      </c>
      <c r="C1194" s="264"/>
      <c r="D1194" s="303"/>
      <c r="F1194" s="211"/>
      <c r="G1194" s="211"/>
      <c r="H1194" s="211"/>
      <c r="I1194" s="211"/>
      <c r="J1194" s="211"/>
      <c r="K1194" s="297"/>
      <c r="L1194" s="297"/>
    </row>
    <row r="1195" spans="1:12" s="266" customFormat="1" x14ac:dyDescent="0.25">
      <c r="A1195" s="311" t="s">
        <v>1739</v>
      </c>
      <c r="B1195" s="186" t="s">
        <v>1716</v>
      </c>
      <c r="C1195" s="76" t="s">
        <v>280</v>
      </c>
      <c r="D1195" s="197">
        <v>1130</v>
      </c>
      <c r="F1195" s="211"/>
      <c r="G1195" s="211"/>
      <c r="H1195" s="211"/>
      <c r="I1195" s="211"/>
      <c r="J1195" s="211"/>
      <c r="K1195" s="297"/>
      <c r="L1195" s="297"/>
    </row>
    <row r="1196" spans="1:12" s="266" customFormat="1" x14ac:dyDescent="0.25">
      <c r="A1196" s="311" t="s">
        <v>1740</v>
      </c>
      <c r="B1196" s="186" t="s">
        <v>1717</v>
      </c>
      <c r="C1196" s="76" t="s">
        <v>280</v>
      </c>
      <c r="D1196" s="197">
        <v>1730</v>
      </c>
      <c r="F1196" s="211"/>
      <c r="G1196" s="211"/>
      <c r="H1196" s="211"/>
      <c r="I1196" s="211"/>
      <c r="J1196" s="211"/>
      <c r="K1196" s="297"/>
      <c r="L1196" s="297"/>
    </row>
    <row r="1197" spans="1:12" s="266" customFormat="1" x14ac:dyDescent="0.25">
      <c r="A1197" s="311" t="s">
        <v>1741</v>
      </c>
      <c r="B1197" s="186" t="s">
        <v>1718</v>
      </c>
      <c r="C1197" s="76" t="s">
        <v>280</v>
      </c>
      <c r="D1197" s="197">
        <v>2330</v>
      </c>
      <c r="F1197" s="211"/>
      <c r="G1197" s="211"/>
      <c r="H1197" s="211"/>
      <c r="I1197" s="211"/>
      <c r="J1197" s="211"/>
      <c r="K1197" s="297"/>
      <c r="L1197" s="297"/>
    </row>
    <row r="1198" spans="1:12" s="266" customFormat="1" x14ac:dyDescent="0.25">
      <c r="A1198" s="311" t="s">
        <v>1742</v>
      </c>
      <c r="B1198" s="186" t="s">
        <v>1719</v>
      </c>
      <c r="C1198" s="76" t="s">
        <v>280</v>
      </c>
      <c r="D1198" s="197">
        <v>2930</v>
      </c>
      <c r="F1198" s="211"/>
      <c r="G1198" s="211"/>
      <c r="H1198" s="211"/>
      <c r="I1198" s="211"/>
      <c r="J1198" s="211"/>
      <c r="K1198" s="297"/>
      <c r="L1198" s="297"/>
    </row>
    <row r="1199" spans="1:12" s="266" customFormat="1" x14ac:dyDescent="0.25">
      <c r="A1199" s="38"/>
      <c r="B1199" s="189" t="s">
        <v>1720</v>
      </c>
      <c r="C1199" s="264"/>
      <c r="D1199" s="303"/>
      <c r="F1199" s="211"/>
      <c r="G1199" s="211"/>
      <c r="H1199" s="211"/>
      <c r="I1199" s="211"/>
      <c r="J1199" s="211"/>
      <c r="K1199" s="297"/>
      <c r="L1199" s="297"/>
    </row>
    <row r="1200" spans="1:12" s="266" customFormat="1" x14ac:dyDescent="0.25">
      <c r="A1200" s="311" t="s">
        <v>1743</v>
      </c>
      <c r="B1200" s="186" t="s">
        <v>1721</v>
      </c>
      <c r="C1200" s="76" t="s">
        <v>280</v>
      </c>
      <c r="D1200" s="197">
        <v>353</v>
      </c>
      <c r="F1200" s="211"/>
      <c r="G1200" s="211"/>
      <c r="H1200" s="211"/>
      <c r="I1200" s="211"/>
      <c r="J1200" s="211"/>
      <c r="K1200" s="297"/>
      <c r="L1200" s="297"/>
    </row>
    <row r="1201" spans="1:12" s="266" customFormat="1" x14ac:dyDescent="0.25">
      <c r="A1201" s="311" t="s">
        <v>1744</v>
      </c>
      <c r="B1201" s="186" t="s">
        <v>1722</v>
      </c>
      <c r="C1201" s="76" t="s">
        <v>280</v>
      </c>
      <c r="D1201" s="197">
        <v>173</v>
      </c>
      <c r="F1201" s="211"/>
      <c r="G1201" s="211"/>
      <c r="H1201" s="211"/>
      <c r="I1201" s="211"/>
      <c r="J1201" s="211"/>
      <c r="K1201" s="297"/>
      <c r="L1201" s="297"/>
    </row>
    <row r="1202" spans="1:12" s="266" customFormat="1" x14ac:dyDescent="0.25">
      <c r="A1202" s="38"/>
      <c r="B1202" s="189" t="s">
        <v>1064</v>
      </c>
      <c r="C1202" s="264"/>
      <c r="D1202" s="303"/>
      <c r="F1202" s="211"/>
      <c r="G1202" s="211"/>
      <c r="H1202" s="211"/>
      <c r="I1202" s="211"/>
      <c r="J1202" s="211"/>
      <c r="K1202" s="297"/>
      <c r="L1202" s="297"/>
    </row>
    <row r="1203" spans="1:12" s="266" customFormat="1" x14ac:dyDescent="0.25">
      <c r="A1203" s="311" t="s">
        <v>1745</v>
      </c>
      <c r="B1203" s="186" t="s">
        <v>1723</v>
      </c>
      <c r="C1203" s="76" t="s">
        <v>280</v>
      </c>
      <c r="D1203" s="197">
        <v>39.700000000000003</v>
      </c>
      <c r="F1203" s="211"/>
      <c r="G1203" s="211"/>
      <c r="H1203" s="211"/>
      <c r="I1203" s="211"/>
      <c r="J1203" s="211"/>
      <c r="K1203" s="297"/>
      <c r="L1203" s="297"/>
    </row>
    <row r="1204" spans="1:12" s="266" customFormat="1" x14ac:dyDescent="0.25">
      <c r="A1204" s="311" t="s">
        <v>1746</v>
      </c>
      <c r="B1204" s="186" t="s">
        <v>1724</v>
      </c>
      <c r="C1204" s="76" t="s">
        <v>280</v>
      </c>
      <c r="D1204" s="197">
        <v>33.6</v>
      </c>
      <c r="F1204" s="211"/>
      <c r="G1204" s="211"/>
      <c r="H1204" s="211"/>
      <c r="I1204" s="211"/>
      <c r="J1204" s="211"/>
      <c r="K1204" s="297"/>
      <c r="L1204" s="297"/>
    </row>
    <row r="1205" spans="1:12" s="266" customFormat="1" x14ac:dyDescent="0.25">
      <c r="A1205" s="311" t="s">
        <v>1747</v>
      </c>
      <c r="B1205" s="186" t="s">
        <v>1725</v>
      </c>
      <c r="C1205" s="76" t="s">
        <v>280</v>
      </c>
      <c r="D1205" s="197">
        <v>174</v>
      </c>
      <c r="F1205" s="211"/>
      <c r="G1205" s="211"/>
      <c r="H1205" s="211"/>
      <c r="I1205" s="211"/>
      <c r="J1205" s="211"/>
      <c r="K1205" s="297"/>
      <c r="L1205" s="297"/>
    </row>
    <row r="1206" spans="1:12" s="266" customFormat="1" ht="15.75" thickBot="1" x14ac:dyDescent="0.3">
      <c r="A1206" s="312" t="s">
        <v>1748</v>
      </c>
      <c r="B1206" s="193" t="s">
        <v>1749</v>
      </c>
      <c r="C1206" s="198" t="s">
        <v>280</v>
      </c>
      <c r="D1206" s="199">
        <v>43.7</v>
      </c>
      <c r="F1206" s="211"/>
      <c r="G1206" s="211"/>
      <c r="H1206" s="211"/>
      <c r="I1206" s="211"/>
      <c r="J1206" s="211"/>
      <c r="K1206" s="297"/>
      <c r="L1206" s="297"/>
    </row>
    <row r="1207" spans="1:12" s="266" customFormat="1" ht="15.75" thickBot="1" x14ac:dyDescent="0.3">
      <c r="A1207" s="637" t="s">
        <v>1750</v>
      </c>
      <c r="B1207" s="638"/>
      <c r="C1207" s="638"/>
      <c r="D1207" s="639"/>
      <c r="F1207" s="211"/>
      <c r="G1207" s="211"/>
      <c r="H1207" s="211"/>
      <c r="I1207" s="211"/>
      <c r="J1207" s="211"/>
      <c r="K1207" s="297"/>
      <c r="L1207" s="297"/>
    </row>
    <row r="1208" spans="1:12" s="266" customFormat="1" x14ac:dyDescent="0.25">
      <c r="A1208" s="311" t="s">
        <v>1751</v>
      </c>
      <c r="B1208" s="186" t="s">
        <v>1438</v>
      </c>
      <c r="C1208" s="263" t="s">
        <v>280</v>
      </c>
      <c r="D1208" s="197">
        <v>865</v>
      </c>
      <c r="F1208" s="211"/>
      <c r="G1208" s="211"/>
      <c r="H1208" s="211"/>
      <c r="I1208" s="211"/>
      <c r="J1208" s="211"/>
      <c r="K1208" s="297"/>
      <c r="L1208" s="297"/>
    </row>
    <row r="1209" spans="1:12" s="266" customFormat="1" x14ac:dyDescent="0.25">
      <c r="A1209" s="311" t="s">
        <v>1752</v>
      </c>
      <c r="B1209" s="186" t="s">
        <v>1754</v>
      </c>
      <c r="C1209" s="76" t="s">
        <v>280</v>
      </c>
      <c r="D1209" s="197">
        <v>316</v>
      </c>
      <c r="F1209" s="211"/>
      <c r="G1209" s="211"/>
      <c r="H1209" s="211"/>
      <c r="I1209" s="211"/>
      <c r="J1209" s="211"/>
      <c r="K1209" s="297"/>
      <c r="L1209" s="297"/>
    </row>
    <row r="1210" spans="1:12" s="266" customFormat="1" ht="15.75" thickBot="1" x14ac:dyDescent="0.3">
      <c r="A1210" s="312" t="s">
        <v>1753</v>
      </c>
      <c r="B1210" s="193" t="s">
        <v>1440</v>
      </c>
      <c r="C1210" s="198" t="s">
        <v>280</v>
      </c>
      <c r="D1210" s="199">
        <v>316</v>
      </c>
      <c r="F1210" s="211"/>
      <c r="G1210" s="211"/>
      <c r="H1210" s="211"/>
      <c r="I1210" s="211"/>
      <c r="J1210" s="211"/>
      <c r="K1210" s="297"/>
      <c r="L1210" s="297"/>
    </row>
    <row r="1211" spans="1:12" s="266" customFormat="1" ht="15.75" thickBot="1" x14ac:dyDescent="0.3">
      <c r="A1211" s="637" t="s">
        <v>1755</v>
      </c>
      <c r="B1211" s="638"/>
      <c r="C1211" s="638"/>
      <c r="D1211" s="639"/>
    </row>
    <row r="1212" spans="1:12" s="266" customFormat="1" x14ac:dyDescent="0.25">
      <c r="A1212" s="311" t="s">
        <v>1766</v>
      </c>
      <c r="B1212" s="186" t="s">
        <v>1756</v>
      </c>
      <c r="C1212" s="76" t="s">
        <v>280</v>
      </c>
      <c r="D1212" s="197">
        <v>213</v>
      </c>
    </row>
    <row r="1213" spans="1:12" s="266" customFormat="1" x14ac:dyDescent="0.25">
      <c r="A1213" s="311" t="s">
        <v>1767</v>
      </c>
      <c r="B1213" s="186" t="s">
        <v>1757</v>
      </c>
      <c r="C1213" s="76" t="s">
        <v>280</v>
      </c>
      <c r="D1213" s="197">
        <v>241</v>
      </c>
    </row>
    <row r="1214" spans="1:12" s="266" customFormat="1" x14ac:dyDescent="0.25">
      <c r="A1214" s="311" t="s">
        <v>1768</v>
      </c>
      <c r="B1214" s="186" t="s">
        <v>1758</v>
      </c>
      <c r="C1214" s="76" t="s">
        <v>280</v>
      </c>
      <c r="D1214" s="197">
        <v>36.1</v>
      </c>
    </row>
    <row r="1215" spans="1:12" s="266" customFormat="1" x14ac:dyDescent="0.25">
      <c r="A1215" s="311" t="s">
        <v>1769</v>
      </c>
      <c r="B1215" s="186" t="s">
        <v>1759</v>
      </c>
      <c r="C1215" s="76" t="s">
        <v>280</v>
      </c>
      <c r="D1215" s="197">
        <v>67.7</v>
      </c>
    </row>
    <row r="1216" spans="1:12" s="266" customFormat="1" x14ac:dyDescent="0.25">
      <c r="A1216" s="311" t="s">
        <v>1770</v>
      </c>
      <c r="B1216" s="186" t="s">
        <v>1760</v>
      </c>
      <c r="C1216" s="76" t="s">
        <v>280</v>
      </c>
      <c r="D1216" s="197">
        <v>443</v>
      </c>
    </row>
    <row r="1217" spans="1:4" s="266" customFormat="1" x14ac:dyDescent="0.25">
      <c r="A1217" s="38"/>
      <c r="B1217" s="189" t="s">
        <v>1761</v>
      </c>
      <c r="C1217" s="264"/>
      <c r="D1217" s="303"/>
    </row>
    <row r="1218" spans="1:4" s="266" customFormat="1" x14ac:dyDescent="0.25">
      <c r="A1218" s="38"/>
      <c r="B1218" s="189" t="s">
        <v>1780</v>
      </c>
      <c r="C1218" s="264"/>
      <c r="D1218" s="303"/>
    </row>
    <row r="1219" spans="1:4" s="266" customFormat="1" x14ac:dyDescent="0.25">
      <c r="A1219" s="311" t="s">
        <v>1771</v>
      </c>
      <c r="B1219" s="186" t="s">
        <v>1762</v>
      </c>
      <c r="C1219" s="76" t="s">
        <v>280</v>
      </c>
      <c r="D1219" s="197">
        <v>1300</v>
      </c>
    </row>
    <row r="1220" spans="1:4" s="266" customFormat="1" x14ac:dyDescent="0.25">
      <c r="A1220" s="311" t="s">
        <v>1772</v>
      </c>
      <c r="B1220" s="186" t="s">
        <v>1763</v>
      </c>
      <c r="C1220" s="76" t="s">
        <v>280</v>
      </c>
      <c r="D1220" s="197">
        <v>1870</v>
      </c>
    </row>
    <row r="1221" spans="1:4" s="266" customFormat="1" x14ac:dyDescent="0.25">
      <c r="A1221" s="38"/>
      <c r="B1221" s="189" t="s">
        <v>1781</v>
      </c>
      <c r="C1221" s="264"/>
      <c r="D1221" s="303"/>
    </row>
    <row r="1222" spans="1:4" s="266" customFormat="1" x14ac:dyDescent="0.25">
      <c r="A1222" s="311" t="s">
        <v>1773</v>
      </c>
      <c r="B1222" s="186" t="s">
        <v>1762</v>
      </c>
      <c r="C1222" s="76" t="s">
        <v>280</v>
      </c>
      <c r="D1222" s="197">
        <v>1170</v>
      </c>
    </row>
    <row r="1223" spans="1:4" s="266" customFormat="1" x14ac:dyDescent="0.25">
      <c r="A1223" s="311" t="s">
        <v>1774</v>
      </c>
      <c r="B1223" s="186" t="s">
        <v>1763</v>
      </c>
      <c r="C1223" s="76" t="s">
        <v>280</v>
      </c>
      <c r="D1223" s="197">
        <v>1600</v>
      </c>
    </row>
    <row r="1224" spans="1:4" s="266" customFormat="1" ht="15.75" thickBot="1" x14ac:dyDescent="0.3">
      <c r="A1224" s="312"/>
      <c r="B1224" s="193"/>
      <c r="C1224" s="198"/>
      <c r="D1224" s="199"/>
    </row>
    <row r="1225" spans="1:4" s="266" customFormat="1" ht="15.75" thickBot="1" x14ac:dyDescent="0.3">
      <c r="A1225" s="267"/>
      <c r="B1225" s="265"/>
      <c r="C1225" s="265"/>
      <c r="D1225" s="292" t="s">
        <v>282</v>
      </c>
    </row>
    <row r="1226" spans="1:4" s="266" customFormat="1" x14ac:dyDescent="0.25">
      <c r="A1226" s="182" t="s">
        <v>224</v>
      </c>
      <c r="B1226" s="183" t="s">
        <v>225</v>
      </c>
      <c r="C1226" s="183" t="s">
        <v>226</v>
      </c>
      <c r="D1226" s="184" t="s">
        <v>125</v>
      </c>
    </row>
    <row r="1227" spans="1:4" s="266" customFormat="1" x14ac:dyDescent="0.25">
      <c r="A1227" s="38"/>
      <c r="B1227" s="189" t="s">
        <v>1764</v>
      </c>
      <c r="C1227" s="264"/>
      <c r="D1227" s="303"/>
    </row>
    <row r="1228" spans="1:4" s="266" customFormat="1" x14ac:dyDescent="0.25">
      <c r="A1228" s="38"/>
      <c r="B1228" s="189" t="s">
        <v>1765</v>
      </c>
      <c r="C1228" s="264"/>
      <c r="D1228" s="303"/>
    </row>
    <row r="1229" spans="1:4" s="266" customFormat="1" x14ac:dyDescent="0.25">
      <c r="A1229" s="311" t="s">
        <v>1776</v>
      </c>
      <c r="B1229" s="186" t="s">
        <v>1762</v>
      </c>
      <c r="C1229" s="76" t="s">
        <v>280</v>
      </c>
      <c r="D1229" s="197">
        <v>654</v>
      </c>
    </row>
    <row r="1230" spans="1:4" s="266" customFormat="1" x14ac:dyDescent="0.25">
      <c r="A1230" s="311" t="s">
        <v>1777</v>
      </c>
      <c r="B1230" s="186" t="s">
        <v>1763</v>
      </c>
      <c r="C1230" s="76" t="s">
        <v>280</v>
      </c>
      <c r="D1230" s="197">
        <v>870</v>
      </c>
    </row>
    <row r="1231" spans="1:4" s="266" customFormat="1" x14ac:dyDescent="0.25">
      <c r="A1231" s="38"/>
      <c r="B1231" s="189" t="s">
        <v>1775</v>
      </c>
      <c r="C1231" s="264"/>
      <c r="D1231" s="303"/>
    </row>
    <row r="1232" spans="1:4" s="266" customFormat="1" x14ac:dyDescent="0.25">
      <c r="A1232" s="311" t="s">
        <v>1778</v>
      </c>
      <c r="B1232" s="186" t="s">
        <v>1762</v>
      </c>
      <c r="C1232" s="76" t="s">
        <v>280</v>
      </c>
      <c r="D1232" s="197">
        <v>358</v>
      </c>
    </row>
    <row r="1233" spans="1:4" s="266" customFormat="1" x14ac:dyDescent="0.25">
      <c r="A1233" s="311" t="s">
        <v>1779</v>
      </c>
      <c r="B1233" s="186" t="s">
        <v>1763</v>
      </c>
      <c r="C1233" s="76" t="s">
        <v>280</v>
      </c>
      <c r="D1233" s="197">
        <v>488</v>
      </c>
    </row>
    <row r="1234" spans="1:4" s="266" customFormat="1" x14ac:dyDescent="0.25">
      <c r="A1234" s="38"/>
      <c r="B1234" s="189" t="s">
        <v>1782</v>
      </c>
      <c r="C1234" s="264"/>
      <c r="D1234" s="303"/>
    </row>
    <row r="1235" spans="1:4" s="266" customFormat="1" x14ac:dyDescent="0.25">
      <c r="A1235" s="311" t="s">
        <v>1788</v>
      </c>
      <c r="B1235" s="186" t="s">
        <v>1783</v>
      </c>
      <c r="C1235" s="76" t="s">
        <v>232</v>
      </c>
      <c r="D1235" s="197">
        <v>26.6</v>
      </c>
    </row>
    <row r="1236" spans="1:4" s="266" customFormat="1" x14ac:dyDescent="0.25">
      <c r="A1236" s="311" t="s">
        <v>1789</v>
      </c>
      <c r="B1236" s="186" t="s">
        <v>1784</v>
      </c>
      <c r="C1236" s="76" t="s">
        <v>280</v>
      </c>
      <c r="D1236" s="197">
        <v>102</v>
      </c>
    </row>
    <row r="1237" spans="1:4" s="266" customFormat="1" x14ac:dyDescent="0.25">
      <c r="A1237" s="311" t="s">
        <v>1790</v>
      </c>
      <c r="B1237" s="186" t="s">
        <v>1785</v>
      </c>
      <c r="C1237" s="76" t="s">
        <v>280</v>
      </c>
      <c r="D1237" s="197">
        <v>205</v>
      </c>
    </row>
    <row r="1238" spans="1:4" s="266" customFormat="1" x14ac:dyDescent="0.25">
      <c r="A1238" s="311" t="s">
        <v>1791</v>
      </c>
      <c r="B1238" s="186" t="s">
        <v>1786</v>
      </c>
      <c r="C1238" s="76" t="s">
        <v>280</v>
      </c>
      <c r="D1238" s="197">
        <v>205</v>
      </c>
    </row>
    <row r="1239" spans="1:4" s="266" customFormat="1" x14ac:dyDescent="0.25">
      <c r="A1239" s="311" t="s">
        <v>1792</v>
      </c>
      <c r="B1239" s="186" t="s">
        <v>1075</v>
      </c>
      <c r="C1239" s="76" t="s">
        <v>280</v>
      </c>
      <c r="D1239" s="197">
        <v>222</v>
      </c>
    </row>
    <row r="1240" spans="1:4" s="266" customFormat="1" x14ac:dyDescent="0.25">
      <c r="A1240" s="311" t="s">
        <v>1793</v>
      </c>
      <c r="B1240" s="186" t="s">
        <v>1787</v>
      </c>
      <c r="C1240" s="76" t="s">
        <v>280</v>
      </c>
      <c r="D1240" s="197">
        <v>102</v>
      </c>
    </row>
    <row r="1241" spans="1:4" s="266" customFormat="1" x14ac:dyDescent="0.25">
      <c r="A1241" s="311" t="s">
        <v>1794</v>
      </c>
      <c r="B1241" s="186" t="s">
        <v>1502</v>
      </c>
      <c r="C1241" s="76" t="s">
        <v>280</v>
      </c>
      <c r="D1241" s="197">
        <v>72.2</v>
      </c>
    </row>
    <row r="1242" spans="1:4" s="266" customFormat="1" ht="15.75" thickBot="1" x14ac:dyDescent="0.3">
      <c r="A1242" s="312" t="s">
        <v>1795</v>
      </c>
      <c r="B1242" s="193" t="s">
        <v>1503</v>
      </c>
      <c r="C1242" s="198" t="s">
        <v>232</v>
      </c>
      <c r="D1242" s="199">
        <v>235</v>
      </c>
    </row>
    <row r="1243" spans="1:4" s="266" customFormat="1" ht="15.75" thickBot="1" x14ac:dyDescent="0.3">
      <c r="A1243" s="637" t="s">
        <v>1796</v>
      </c>
      <c r="B1243" s="638"/>
      <c r="C1243" s="638"/>
      <c r="D1243" s="639"/>
    </row>
    <row r="1244" spans="1:4" s="266" customFormat="1" x14ac:dyDescent="0.25">
      <c r="A1244" s="311" t="s">
        <v>1797</v>
      </c>
      <c r="B1244" s="186" t="s">
        <v>362</v>
      </c>
      <c r="C1244" s="76" t="s">
        <v>280</v>
      </c>
      <c r="D1244" s="197">
        <v>733</v>
      </c>
    </row>
    <row r="1245" spans="1:4" s="266" customFormat="1" x14ac:dyDescent="0.25">
      <c r="A1245" s="311" t="s">
        <v>1798</v>
      </c>
      <c r="B1245" s="186" t="s">
        <v>371</v>
      </c>
      <c r="C1245" s="76" t="s">
        <v>280</v>
      </c>
      <c r="D1245" s="197">
        <v>1040</v>
      </c>
    </row>
    <row r="1246" spans="1:4" s="266" customFormat="1" ht="15.75" thickBot="1" x14ac:dyDescent="0.3">
      <c r="A1246" s="312" t="s">
        <v>1799</v>
      </c>
      <c r="B1246" s="193" t="s">
        <v>1800</v>
      </c>
      <c r="C1246" s="198" t="s">
        <v>280</v>
      </c>
      <c r="D1246" s="199">
        <v>1720</v>
      </c>
    </row>
    <row r="1247" spans="1:4" s="266" customFormat="1" ht="15.75" thickBot="1" x14ac:dyDescent="0.3">
      <c r="A1247" s="637" t="s">
        <v>1801</v>
      </c>
      <c r="B1247" s="638"/>
      <c r="C1247" s="638"/>
      <c r="D1247" s="639"/>
    </row>
    <row r="1248" spans="1:4" s="266" customFormat="1" x14ac:dyDescent="0.25">
      <c r="A1248" s="38"/>
      <c r="B1248" s="189" t="s">
        <v>1782</v>
      </c>
      <c r="C1248" s="76"/>
      <c r="D1248" s="303"/>
    </row>
    <row r="1249" spans="1:4" s="266" customFormat="1" x14ac:dyDescent="0.25">
      <c r="A1249" s="311" t="s">
        <v>1809</v>
      </c>
      <c r="B1249" s="186" t="s">
        <v>1802</v>
      </c>
      <c r="C1249" s="76" t="s">
        <v>280</v>
      </c>
      <c r="D1249" s="197">
        <v>125</v>
      </c>
    </row>
    <row r="1250" spans="1:4" s="266" customFormat="1" x14ac:dyDescent="0.25">
      <c r="A1250" s="311" t="s">
        <v>1811</v>
      </c>
      <c r="B1250" s="186" t="s">
        <v>1803</v>
      </c>
      <c r="C1250" s="76" t="s">
        <v>1808</v>
      </c>
      <c r="D1250" s="197">
        <v>187</v>
      </c>
    </row>
    <row r="1251" spans="1:4" s="266" customFormat="1" x14ac:dyDescent="0.25">
      <c r="A1251" s="311" t="s">
        <v>1812</v>
      </c>
      <c r="B1251" s="186" t="s">
        <v>1804</v>
      </c>
      <c r="C1251" s="76" t="s">
        <v>280</v>
      </c>
      <c r="D1251" s="197">
        <v>48.3</v>
      </c>
    </row>
    <row r="1252" spans="1:4" s="266" customFormat="1" x14ac:dyDescent="0.25">
      <c r="A1252" s="311" t="s">
        <v>1813</v>
      </c>
      <c r="B1252" s="186" t="s">
        <v>1805</v>
      </c>
      <c r="C1252" s="76" t="s">
        <v>280</v>
      </c>
      <c r="D1252" s="197">
        <v>356</v>
      </c>
    </row>
    <row r="1253" spans="1:4" s="266" customFormat="1" x14ac:dyDescent="0.25">
      <c r="A1253" s="311" t="s">
        <v>1814</v>
      </c>
      <c r="B1253" s="186" t="s">
        <v>1806</v>
      </c>
      <c r="C1253" s="76" t="s">
        <v>280</v>
      </c>
      <c r="D1253" s="197">
        <v>272</v>
      </c>
    </row>
    <row r="1254" spans="1:4" s="266" customFormat="1" x14ac:dyDescent="0.25">
      <c r="A1254" s="311" t="s">
        <v>1815</v>
      </c>
      <c r="B1254" s="186" t="s">
        <v>1671</v>
      </c>
      <c r="C1254" s="76" t="s">
        <v>280</v>
      </c>
      <c r="D1254" s="197">
        <v>133</v>
      </c>
    </row>
    <row r="1255" spans="1:4" s="266" customFormat="1" x14ac:dyDescent="0.25">
      <c r="A1255" s="311" t="s">
        <v>1816</v>
      </c>
      <c r="B1255" s="186" t="s">
        <v>399</v>
      </c>
      <c r="C1255" s="76" t="s">
        <v>280</v>
      </c>
      <c r="D1255" s="197">
        <v>129</v>
      </c>
    </row>
    <row r="1256" spans="1:4" s="266" customFormat="1" x14ac:dyDescent="0.25">
      <c r="A1256" s="311" t="s">
        <v>1817</v>
      </c>
      <c r="B1256" s="186" t="s">
        <v>1807</v>
      </c>
      <c r="C1256" s="76" t="s">
        <v>280</v>
      </c>
      <c r="D1256" s="197">
        <v>128</v>
      </c>
    </row>
    <row r="1257" spans="1:4" s="266" customFormat="1" ht="15.75" thickBot="1" x14ac:dyDescent="0.3">
      <c r="A1257" s="312" t="s">
        <v>1810</v>
      </c>
      <c r="B1257" s="193" t="s">
        <v>1075</v>
      </c>
      <c r="C1257" s="198" t="s">
        <v>280</v>
      </c>
      <c r="D1257" s="199">
        <v>46.6</v>
      </c>
    </row>
    <row r="1258" spans="1:4" s="266" customFormat="1" ht="15.75" thickBot="1" x14ac:dyDescent="0.3">
      <c r="A1258" s="637" t="s">
        <v>1818</v>
      </c>
      <c r="B1258" s="638"/>
      <c r="C1258" s="638"/>
      <c r="D1258" s="639"/>
    </row>
    <row r="1259" spans="1:4" s="266" customFormat="1" x14ac:dyDescent="0.25">
      <c r="A1259" s="38"/>
      <c r="B1259" s="189" t="s">
        <v>1782</v>
      </c>
      <c r="C1259" s="264"/>
      <c r="D1259" s="303"/>
    </row>
    <row r="1260" spans="1:4" s="266" customFormat="1" x14ac:dyDescent="0.25">
      <c r="A1260" s="311" t="s">
        <v>1826</v>
      </c>
      <c r="B1260" s="186" t="s">
        <v>1819</v>
      </c>
      <c r="C1260" s="76" t="s">
        <v>280</v>
      </c>
      <c r="D1260" s="197">
        <v>269</v>
      </c>
    </row>
    <row r="1261" spans="1:4" s="266" customFormat="1" x14ac:dyDescent="0.25">
      <c r="A1261" s="311" t="s">
        <v>1827</v>
      </c>
      <c r="B1261" s="186" t="s">
        <v>1820</v>
      </c>
      <c r="C1261" s="76" t="s">
        <v>280</v>
      </c>
      <c r="D1261" s="197">
        <v>383</v>
      </c>
    </row>
    <row r="1262" spans="1:4" s="266" customFormat="1" x14ac:dyDescent="0.25">
      <c r="A1262" s="311" t="s">
        <v>1828</v>
      </c>
      <c r="B1262" s="186" t="s">
        <v>1821</v>
      </c>
      <c r="C1262" s="76" t="s">
        <v>280</v>
      </c>
      <c r="D1262" s="197">
        <v>856</v>
      </c>
    </row>
    <row r="1263" spans="1:4" s="266" customFormat="1" x14ac:dyDescent="0.25">
      <c r="A1263" s="311" t="s">
        <v>1829</v>
      </c>
      <c r="B1263" s="186" t="s">
        <v>1822</v>
      </c>
      <c r="C1263" s="76" t="s">
        <v>280</v>
      </c>
      <c r="D1263" s="197">
        <v>367</v>
      </c>
    </row>
    <row r="1264" spans="1:4" s="266" customFormat="1" x14ac:dyDescent="0.25">
      <c r="A1264" s="311" t="s">
        <v>1830</v>
      </c>
      <c r="B1264" s="186" t="s">
        <v>1823</v>
      </c>
      <c r="C1264" s="76" t="s">
        <v>280</v>
      </c>
      <c r="D1264" s="197">
        <v>36.299999999999997</v>
      </c>
    </row>
    <row r="1265" spans="1:4" s="266" customFormat="1" x14ac:dyDescent="0.25">
      <c r="A1265" s="311" t="s">
        <v>1831</v>
      </c>
      <c r="B1265" s="186" t="s">
        <v>1824</v>
      </c>
      <c r="C1265" s="76" t="s">
        <v>280</v>
      </c>
      <c r="D1265" s="197">
        <v>361</v>
      </c>
    </row>
    <row r="1266" spans="1:4" s="266" customFormat="1" ht="15.75" thickBot="1" x14ac:dyDescent="0.3">
      <c r="A1266" s="312" t="s">
        <v>1832</v>
      </c>
      <c r="B1266" s="314" t="s">
        <v>1825</v>
      </c>
      <c r="C1266" s="198" t="s">
        <v>280</v>
      </c>
      <c r="D1266" s="199">
        <v>163</v>
      </c>
    </row>
    <row r="1267" spans="1:4" s="266" customFormat="1" ht="15.75" thickBot="1" x14ac:dyDescent="0.3">
      <c r="A1267" s="637" t="s">
        <v>1833</v>
      </c>
      <c r="B1267" s="638"/>
      <c r="C1267" s="638"/>
      <c r="D1267" s="639"/>
    </row>
    <row r="1268" spans="1:4" s="266" customFormat="1" x14ac:dyDescent="0.25">
      <c r="A1268" s="38"/>
      <c r="B1268" s="189" t="s">
        <v>1834</v>
      </c>
      <c r="C1268" s="264"/>
      <c r="D1268" s="303"/>
    </row>
    <row r="1269" spans="1:4" s="266" customFormat="1" x14ac:dyDescent="0.25">
      <c r="A1269" s="311" t="s">
        <v>1835</v>
      </c>
      <c r="B1269" s="186" t="s">
        <v>1837</v>
      </c>
      <c r="C1269" s="76" t="s">
        <v>280</v>
      </c>
      <c r="D1269" s="197">
        <v>22.6</v>
      </c>
    </row>
    <row r="1270" spans="1:4" s="266" customFormat="1" x14ac:dyDescent="0.25">
      <c r="A1270" s="311" t="s">
        <v>1836</v>
      </c>
      <c r="B1270" s="186" t="s">
        <v>1838</v>
      </c>
      <c r="C1270" s="76" t="s">
        <v>280</v>
      </c>
      <c r="D1270" s="197">
        <v>34.200000000000003</v>
      </c>
    </row>
    <row r="1271" spans="1:4" s="266" customFormat="1" x14ac:dyDescent="0.25">
      <c r="A1271" s="38"/>
      <c r="B1271" s="189" t="s">
        <v>1839</v>
      </c>
      <c r="C1271" s="264"/>
      <c r="D1271" s="303"/>
    </row>
    <row r="1272" spans="1:4" s="266" customFormat="1" x14ac:dyDescent="0.25">
      <c r="A1272" s="311" t="s">
        <v>1842</v>
      </c>
      <c r="B1272" s="186" t="s">
        <v>1840</v>
      </c>
      <c r="C1272" s="76" t="s">
        <v>280</v>
      </c>
      <c r="D1272" s="197">
        <v>30</v>
      </c>
    </row>
    <row r="1273" spans="1:4" s="266" customFormat="1" ht="15.75" thickBot="1" x14ac:dyDescent="0.3">
      <c r="A1273" s="312" t="s">
        <v>1843</v>
      </c>
      <c r="B1273" s="193" t="s">
        <v>1841</v>
      </c>
      <c r="C1273" s="198" t="s">
        <v>280</v>
      </c>
      <c r="D1273" s="199">
        <v>53.1</v>
      </c>
    </row>
    <row r="1274" spans="1:4" s="266" customFormat="1" ht="15.75" thickBot="1" x14ac:dyDescent="0.3">
      <c r="A1274" s="298"/>
      <c r="B1274" s="299"/>
      <c r="C1274" s="299"/>
      <c r="D1274" s="292" t="s">
        <v>339</v>
      </c>
    </row>
    <row r="1275" spans="1:4" s="266" customFormat="1" x14ac:dyDescent="0.25">
      <c r="A1275" s="182" t="s">
        <v>224</v>
      </c>
      <c r="B1275" s="183" t="s">
        <v>225</v>
      </c>
      <c r="C1275" s="183" t="s">
        <v>226</v>
      </c>
      <c r="D1275" s="184" t="s">
        <v>125</v>
      </c>
    </row>
    <row r="1276" spans="1:4" s="266" customFormat="1" x14ac:dyDescent="0.25">
      <c r="A1276" s="38"/>
      <c r="B1276" s="189" t="s">
        <v>1844</v>
      </c>
      <c r="C1276" s="297"/>
      <c r="D1276" s="303"/>
    </row>
    <row r="1277" spans="1:4" s="266" customFormat="1" x14ac:dyDescent="0.25">
      <c r="A1277" s="311" t="s">
        <v>1846</v>
      </c>
      <c r="B1277" s="186" t="s">
        <v>1845</v>
      </c>
      <c r="C1277" s="76" t="s">
        <v>280</v>
      </c>
      <c r="D1277" s="197">
        <v>106</v>
      </c>
    </row>
    <row r="1278" spans="1:4" s="266" customFormat="1" ht="15.75" thickBot="1" x14ac:dyDescent="0.3">
      <c r="A1278" s="312" t="s">
        <v>1847</v>
      </c>
      <c r="B1278" s="193" t="s">
        <v>1457</v>
      </c>
      <c r="C1278" s="198" t="s">
        <v>280</v>
      </c>
      <c r="D1278" s="199">
        <v>155</v>
      </c>
    </row>
    <row r="1279" spans="1:4" s="266" customFormat="1" ht="15.75" thickBot="1" x14ac:dyDescent="0.3">
      <c r="A1279" s="637" t="s">
        <v>1848</v>
      </c>
      <c r="B1279" s="638"/>
      <c r="C1279" s="638"/>
      <c r="D1279" s="639"/>
    </row>
    <row r="1280" spans="1:4" s="266" customFormat="1" x14ac:dyDescent="0.25">
      <c r="A1280" s="38"/>
      <c r="B1280" s="189" t="s">
        <v>1849</v>
      </c>
      <c r="C1280" s="297"/>
      <c r="D1280" s="303"/>
    </row>
    <row r="1281" spans="1:4" s="266" customFormat="1" x14ac:dyDescent="0.25">
      <c r="A1281" s="311" t="s">
        <v>1853</v>
      </c>
      <c r="B1281" s="186" t="s">
        <v>816</v>
      </c>
      <c r="C1281" s="76" t="s">
        <v>232</v>
      </c>
      <c r="D1281" s="197">
        <v>185</v>
      </c>
    </row>
    <row r="1282" spans="1:4" s="266" customFormat="1" x14ac:dyDescent="0.25">
      <c r="A1282" s="311" t="s">
        <v>1854</v>
      </c>
      <c r="B1282" s="186" t="s">
        <v>1850</v>
      </c>
      <c r="C1282" s="76" t="s">
        <v>232</v>
      </c>
      <c r="D1282" s="197">
        <v>184</v>
      </c>
    </row>
    <row r="1283" spans="1:4" s="266" customFormat="1" x14ac:dyDescent="0.25">
      <c r="A1283" s="38"/>
      <c r="B1283" s="189" t="s">
        <v>1851</v>
      </c>
      <c r="C1283" s="297"/>
      <c r="D1283" s="303"/>
    </row>
    <row r="1284" spans="1:4" s="266" customFormat="1" x14ac:dyDescent="0.25">
      <c r="A1284" s="311" t="s">
        <v>1855</v>
      </c>
      <c r="B1284" s="186" t="s">
        <v>816</v>
      </c>
      <c r="C1284" s="76" t="s">
        <v>232</v>
      </c>
      <c r="D1284" s="197">
        <v>102</v>
      </c>
    </row>
    <row r="1285" spans="1:4" s="266" customFormat="1" x14ac:dyDescent="0.25">
      <c r="A1285" s="311" t="s">
        <v>1856</v>
      </c>
      <c r="B1285" s="186" t="s">
        <v>1852</v>
      </c>
      <c r="C1285" s="76" t="s">
        <v>232</v>
      </c>
      <c r="D1285" s="197">
        <v>72.5</v>
      </c>
    </row>
    <row r="1286" spans="1:4" s="266" customFormat="1" ht="15.75" thickBot="1" x14ac:dyDescent="0.3">
      <c r="A1286" s="312" t="s">
        <v>1857</v>
      </c>
      <c r="B1286" s="193" t="s">
        <v>818</v>
      </c>
      <c r="C1286" s="198" t="s">
        <v>232</v>
      </c>
      <c r="D1286" s="199">
        <v>79</v>
      </c>
    </row>
    <row r="1287" spans="1:4" s="266" customFormat="1" ht="15.75" thickBot="1" x14ac:dyDescent="0.3">
      <c r="A1287" s="637" t="s">
        <v>1858</v>
      </c>
      <c r="B1287" s="638"/>
      <c r="C1287" s="638"/>
      <c r="D1287" s="639"/>
    </row>
    <row r="1288" spans="1:4" s="266" customFormat="1" x14ac:dyDescent="0.25">
      <c r="A1288" s="311" t="s">
        <v>1859</v>
      </c>
      <c r="B1288" s="186" t="s">
        <v>1861</v>
      </c>
      <c r="C1288" s="76" t="s">
        <v>232</v>
      </c>
      <c r="D1288" s="197">
        <v>273</v>
      </c>
    </row>
    <row r="1289" spans="1:4" s="266" customFormat="1" x14ac:dyDescent="0.25">
      <c r="A1289" s="311" t="s">
        <v>1860</v>
      </c>
      <c r="B1289" s="186" t="s">
        <v>1862</v>
      </c>
      <c r="C1289" s="76" t="s">
        <v>232</v>
      </c>
      <c r="D1289" s="197">
        <v>39.700000000000003</v>
      </c>
    </row>
    <row r="1290" spans="1:4" s="266" customFormat="1" x14ac:dyDescent="0.25">
      <c r="A1290" s="38"/>
      <c r="B1290" s="297"/>
      <c r="C1290" s="297"/>
      <c r="D1290" s="303"/>
    </row>
    <row r="1291" spans="1:4" s="266" customFormat="1" x14ac:dyDescent="0.25">
      <c r="A1291" s="38"/>
      <c r="B1291" s="297"/>
      <c r="C1291" s="297"/>
      <c r="D1291" s="303"/>
    </row>
    <row r="1292" spans="1:4" s="266" customFormat="1" x14ac:dyDescent="0.25">
      <c r="A1292" s="38"/>
      <c r="B1292" s="297"/>
      <c r="C1292" s="297"/>
      <c r="D1292" s="303"/>
    </row>
    <row r="1293" spans="1:4" s="266" customFormat="1" x14ac:dyDescent="0.25">
      <c r="A1293" s="38"/>
      <c r="B1293" s="297"/>
      <c r="C1293" s="297"/>
      <c r="D1293" s="303"/>
    </row>
    <row r="1294" spans="1:4" s="266" customFormat="1" x14ac:dyDescent="0.25">
      <c r="A1294" s="38"/>
      <c r="B1294" s="297"/>
      <c r="C1294" s="297"/>
      <c r="D1294" s="303"/>
    </row>
    <row r="1295" spans="1:4" s="266" customFormat="1" x14ac:dyDescent="0.25">
      <c r="A1295" s="38"/>
      <c r="B1295" s="297"/>
      <c r="C1295" s="297"/>
      <c r="D1295" s="303"/>
    </row>
    <row r="1296" spans="1:4" s="266" customFormat="1" x14ac:dyDescent="0.25">
      <c r="A1296" s="38"/>
      <c r="B1296" s="297"/>
      <c r="C1296" s="297"/>
      <c r="D1296" s="303"/>
    </row>
    <row r="1297" spans="1:4" s="266" customFormat="1" x14ac:dyDescent="0.25">
      <c r="A1297" s="38"/>
      <c r="B1297" s="297"/>
      <c r="C1297" s="297"/>
      <c r="D1297" s="303"/>
    </row>
    <row r="1298" spans="1:4" s="266" customFormat="1" x14ac:dyDescent="0.25">
      <c r="A1298" s="38"/>
      <c r="B1298" s="297"/>
      <c r="C1298" s="297"/>
      <c r="D1298" s="303"/>
    </row>
    <row r="1299" spans="1:4" s="266" customFormat="1" x14ac:dyDescent="0.25">
      <c r="A1299" s="38"/>
      <c r="B1299" s="297"/>
      <c r="C1299" s="297"/>
      <c r="D1299" s="303"/>
    </row>
    <row r="1300" spans="1:4" s="266" customFormat="1" x14ac:dyDescent="0.25">
      <c r="A1300" s="38"/>
      <c r="B1300" s="297"/>
      <c r="C1300" s="297"/>
      <c r="D1300" s="303"/>
    </row>
    <row r="1301" spans="1:4" s="266" customFormat="1" x14ac:dyDescent="0.25">
      <c r="A1301" s="38"/>
      <c r="B1301" s="297"/>
      <c r="C1301" s="297"/>
      <c r="D1301" s="303"/>
    </row>
    <row r="1302" spans="1:4" s="266" customFormat="1" x14ac:dyDescent="0.25">
      <c r="A1302" s="38"/>
      <c r="B1302" s="297"/>
      <c r="C1302" s="297"/>
      <c r="D1302" s="303"/>
    </row>
    <row r="1303" spans="1:4" s="266" customFormat="1" x14ac:dyDescent="0.25">
      <c r="A1303" s="38"/>
      <c r="B1303" s="297"/>
      <c r="C1303" s="297"/>
      <c r="D1303" s="303"/>
    </row>
    <row r="1304" spans="1:4" s="266" customFormat="1" x14ac:dyDescent="0.25">
      <c r="A1304" s="38"/>
      <c r="B1304" s="297"/>
      <c r="C1304" s="297"/>
      <c r="D1304" s="303"/>
    </row>
    <row r="1305" spans="1:4" s="266" customFormat="1" x14ac:dyDescent="0.25">
      <c r="A1305" s="38"/>
      <c r="B1305" s="297"/>
      <c r="C1305" s="297"/>
      <c r="D1305" s="303"/>
    </row>
    <row r="1306" spans="1:4" s="266" customFormat="1" x14ac:dyDescent="0.25">
      <c r="A1306" s="38"/>
      <c r="B1306" s="297"/>
      <c r="C1306" s="297"/>
      <c r="D1306" s="303"/>
    </row>
    <row r="1307" spans="1:4" s="266" customFormat="1" x14ac:dyDescent="0.25">
      <c r="A1307" s="38"/>
      <c r="B1307" s="297"/>
      <c r="C1307" s="297"/>
      <c r="D1307" s="303"/>
    </row>
    <row r="1308" spans="1:4" s="266" customFormat="1" x14ac:dyDescent="0.25">
      <c r="A1308" s="38"/>
      <c r="B1308" s="297"/>
      <c r="C1308" s="297"/>
      <c r="D1308" s="303"/>
    </row>
    <row r="1309" spans="1:4" s="266" customFormat="1" x14ac:dyDescent="0.25">
      <c r="A1309" s="38"/>
      <c r="B1309" s="297"/>
      <c r="C1309" s="297"/>
      <c r="D1309" s="303"/>
    </row>
    <row r="1310" spans="1:4" s="266" customFormat="1" x14ac:dyDescent="0.25">
      <c r="A1310" s="38"/>
      <c r="B1310" s="297"/>
      <c r="C1310" s="297"/>
      <c r="D1310" s="303"/>
    </row>
    <row r="1311" spans="1:4" s="266" customFormat="1" x14ac:dyDescent="0.25">
      <c r="A1311" s="38"/>
      <c r="B1311" s="297"/>
      <c r="C1311" s="297"/>
      <c r="D1311" s="303"/>
    </row>
    <row r="1312" spans="1:4" s="266" customFormat="1" x14ac:dyDescent="0.25">
      <c r="A1312" s="38"/>
      <c r="B1312" s="297"/>
      <c r="C1312" s="297"/>
      <c r="D1312" s="303"/>
    </row>
    <row r="1313" spans="1:12" s="266" customFormat="1" x14ac:dyDescent="0.25">
      <c r="A1313" s="38"/>
      <c r="B1313" s="297"/>
      <c r="C1313" s="297"/>
      <c r="D1313" s="303"/>
    </row>
    <row r="1314" spans="1:12" s="266" customFormat="1" x14ac:dyDescent="0.25">
      <c r="A1314" s="38"/>
      <c r="B1314" s="297"/>
      <c r="C1314" s="297"/>
      <c r="D1314" s="303"/>
    </row>
    <row r="1315" spans="1:12" s="266" customFormat="1" x14ac:dyDescent="0.25">
      <c r="A1315" s="38"/>
      <c r="B1315" s="297"/>
      <c r="C1315" s="297"/>
      <c r="D1315" s="303"/>
    </row>
    <row r="1316" spans="1:12" s="266" customFormat="1" x14ac:dyDescent="0.25">
      <c r="A1316" s="38"/>
      <c r="B1316" s="297"/>
      <c r="C1316" s="297"/>
      <c r="D1316" s="303"/>
    </row>
    <row r="1317" spans="1:12" s="266" customFormat="1" x14ac:dyDescent="0.25">
      <c r="A1317" s="38"/>
      <c r="B1317" s="297"/>
      <c r="C1317" s="297"/>
      <c r="D1317" s="303"/>
    </row>
    <row r="1318" spans="1:12" s="266" customFormat="1" x14ac:dyDescent="0.25">
      <c r="A1318" s="38"/>
      <c r="B1318" s="297"/>
      <c r="C1318" s="297"/>
      <c r="D1318" s="303"/>
    </row>
    <row r="1319" spans="1:12" s="266" customFormat="1" x14ac:dyDescent="0.25">
      <c r="A1319" s="38"/>
      <c r="B1319" s="297"/>
      <c r="C1319" s="297"/>
      <c r="D1319" s="303"/>
    </row>
    <row r="1320" spans="1:12" s="266" customFormat="1" x14ac:dyDescent="0.25">
      <c r="A1320" s="38"/>
      <c r="B1320" s="297"/>
      <c r="C1320" s="297"/>
      <c r="D1320" s="303"/>
    </row>
    <row r="1321" spans="1:12" s="266" customFormat="1" x14ac:dyDescent="0.25">
      <c r="A1321" s="38"/>
      <c r="B1321" s="297"/>
      <c r="C1321" s="297"/>
      <c r="D1321" s="303"/>
    </row>
    <row r="1322" spans="1:12" s="266" customFormat="1" ht="15.75" thickBot="1" x14ac:dyDescent="0.3">
      <c r="A1322" s="39"/>
      <c r="B1322" s="190"/>
      <c r="C1322" s="190"/>
      <c r="D1322" s="304"/>
    </row>
    <row r="1323" spans="1:12" s="266" customFormat="1" ht="15.75" thickBot="1" x14ac:dyDescent="0.3">
      <c r="A1323" s="645" t="s">
        <v>619</v>
      </c>
      <c r="B1323" s="638"/>
      <c r="C1323" s="638"/>
      <c r="D1323" s="639"/>
    </row>
    <row r="1324" spans="1:12" s="168" customFormat="1" x14ac:dyDescent="0.25">
      <c r="A1324" s="182" t="s">
        <v>224</v>
      </c>
      <c r="B1324" s="183" t="s">
        <v>225</v>
      </c>
      <c r="C1324" s="183" t="s">
        <v>226</v>
      </c>
      <c r="D1324" s="184" t="s">
        <v>125</v>
      </c>
      <c r="F1324" s="266"/>
      <c r="G1324" s="266"/>
      <c r="H1324" s="266"/>
      <c r="I1324" s="266"/>
      <c r="J1324" s="266"/>
      <c r="K1324" s="266"/>
      <c r="L1324" s="266"/>
    </row>
    <row r="1325" spans="1:12" s="168" customFormat="1" x14ac:dyDescent="0.25">
      <c r="A1325" s="38"/>
      <c r="B1325" s="189" t="s">
        <v>620</v>
      </c>
      <c r="C1325" s="164"/>
      <c r="D1325" s="197"/>
    </row>
    <row r="1326" spans="1:12" s="168" customFormat="1" x14ac:dyDescent="0.25">
      <c r="A1326" s="38" t="s">
        <v>208</v>
      </c>
      <c r="B1326" s="200" t="s">
        <v>621</v>
      </c>
      <c r="C1326" s="164" t="s">
        <v>135</v>
      </c>
      <c r="D1326" s="197">
        <v>50.2</v>
      </c>
    </row>
    <row r="1327" spans="1:12" s="168" customFormat="1" x14ac:dyDescent="0.25">
      <c r="A1327" s="38" t="s">
        <v>622</v>
      </c>
      <c r="B1327" s="200" t="s">
        <v>623</v>
      </c>
      <c r="C1327" s="164" t="s">
        <v>135</v>
      </c>
      <c r="D1327" s="197">
        <v>54.9</v>
      </c>
    </row>
    <row r="1328" spans="1:12" s="168" customFormat="1" x14ac:dyDescent="0.25">
      <c r="A1328" s="38" t="s">
        <v>211</v>
      </c>
      <c r="B1328" s="200" t="s">
        <v>624</v>
      </c>
      <c r="C1328" s="164" t="s">
        <v>135</v>
      </c>
      <c r="D1328" s="197">
        <v>61.3</v>
      </c>
    </row>
    <row r="1329" spans="1:4" s="168" customFormat="1" x14ac:dyDescent="0.25">
      <c r="A1329" s="38" t="s">
        <v>625</v>
      </c>
      <c r="B1329" s="200" t="s">
        <v>626</v>
      </c>
      <c r="C1329" s="164" t="s">
        <v>135</v>
      </c>
      <c r="D1329" s="197">
        <v>4.43</v>
      </c>
    </row>
    <row r="1330" spans="1:4" s="168" customFormat="1" x14ac:dyDescent="0.25">
      <c r="A1330" s="38"/>
      <c r="B1330" s="189" t="s">
        <v>627</v>
      </c>
      <c r="C1330" s="164"/>
      <c r="D1330" s="197"/>
    </row>
    <row r="1331" spans="1:4" s="168" customFormat="1" x14ac:dyDescent="0.25">
      <c r="A1331" s="38" t="s">
        <v>628</v>
      </c>
      <c r="B1331" s="201" t="s">
        <v>629</v>
      </c>
      <c r="C1331" s="164" t="s">
        <v>135</v>
      </c>
      <c r="D1331" s="197">
        <v>97.8</v>
      </c>
    </row>
    <row r="1332" spans="1:4" s="168" customFormat="1" x14ac:dyDescent="0.25">
      <c r="A1332" s="38" t="s">
        <v>630</v>
      </c>
      <c r="B1332" s="166" t="s">
        <v>631</v>
      </c>
      <c r="C1332" s="164" t="s">
        <v>135</v>
      </c>
      <c r="D1332" s="197">
        <v>107</v>
      </c>
    </row>
    <row r="1333" spans="1:4" s="168" customFormat="1" x14ac:dyDescent="0.25">
      <c r="A1333" s="38" t="s">
        <v>632</v>
      </c>
      <c r="B1333" s="166" t="s">
        <v>633</v>
      </c>
      <c r="C1333" s="164" t="s">
        <v>135</v>
      </c>
      <c r="D1333" s="197">
        <v>123</v>
      </c>
    </row>
    <row r="1334" spans="1:4" s="168" customFormat="1" x14ac:dyDescent="0.25">
      <c r="A1334" s="38"/>
      <c r="B1334" s="189" t="s">
        <v>634</v>
      </c>
      <c r="C1334" s="164"/>
      <c r="D1334" s="197"/>
    </row>
    <row r="1335" spans="1:4" s="168" customFormat="1" x14ac:dyDescent="0.25">
      <c r="A1335" s="38" t="s">
        <v>635</v>
      </c>
      <c r="B1335" s="166" t="s">
        <v>636</v>
      </c>
      <c r="C1335" s="164" t="s">
        <v>135</v>
      </c>
      <c r="D1335" s="197">
        <v>85.7</v>
      </c>
    </row>
    <row r="1336" spans="1:4" s="168" customFormat="1" x14ac:dyDescent="0.25">
      <c r="A1336" s="38"/>
      <c r="B1336" s="189" t="s">
        <v>637</v>
      </c>
      <c r="C1336" s="164"/>
      <c r="D1336" s="197"/>
    </row>
    <row r="1337" spans="1:4" s="168" customFormat="1" x14ac:dyDescent="0.25">
      <c r="A1337" s="38" t="s">
        <v>638</v>
      </c>
      <c r="B1337" s="167" t="s">
        <v>639</v>
      </c>
      <c r="C1337" s="164" t="s">
        <v>135</v>
      </c>
      <c r="D1337" s="197">
        <v>105</v>
      </c>
    </row>
    <row r="1338" spans="1:4" s="168" customFormat="1" x14ac:dyDescent="0.25">
      <c r="A1338" s="38" t="s">
        <v>640</v>
      </c>
      <c r="B1338" s="167" t="s">
        <v>641</v>
      </c>
      <c r="C1338" s="164" t="s">
        <v>135</v>
      </c>
      <c r="D1338" s="197">
        <v>112</v>
      </c>
    </row>
    <row r="1339" spans="1:4" s="168" customFormat="1" x14ac:dyDescent="0.25">
      <c r="A1339" s="38" t="s">
        <v>642</v>
      </c>
      <c r="B1339" s="167" t="s">
        <v>643</v>
      </c>
      <c r="C1339" s="164" t="s">
        <v>135</v>
      </c>
      <c r="D1339" s="197">
        <v>110</v>
      </c>
    </row>
    <row r="1340" spans="1:4" s="168" customFormat="1" x14ac:dyDescent="0.25">
      <c r="A1340" s="38" t="s">
        <v>644</v>
      </c>
      <c r="B1340" s="167" t="s">
        <v>645</v>
      </c>
      <c r="C1340" s="164" t="s">
        <v>135</v>
      </c>
      <c r="D1340" s="197">
        <v>103</v>
      </c>
    </row>
    <row r="1341" spans="1:4" s="168" customFormat="1" x14ac:dyDescent="0.25">
      <c r="A1341" s="38" t="s">
        <v>646</v>
      </c>
      <c r="B1341" s="167" t="s">
        <v>647</v>
      </c>
      <c r="C1341" s="164" t="s">
        <v>135</v>
      </c>
      <c r="D1341" s="197">
        <v>128</v>
      </c>
    </row>
    <row r="1342" spans="1:4" s="168" customFormat="1" x14ac:dyDescent="0.25">
      <c r="A1342" s="38" t="s">
        <v>648</v>
      </c>
      <c r="B1342" s="167" t="s">
        <v>649</v>
      </c>
      <c r="C1342" s="164" t="s">
        <v>135</v>
      </c>
      <c r="D1342" s="197">
        <v>117</v>
      </c>
    </row>
    <row r="1343" spans="1:4" s="168" customFormat="1" x14ac:dyDescent="0.25">
      <c r="A1343" s="38"/>
      <c r="B1343" s="189" t="s">
        <v>650</v>
      </c>
      <c r="C1343" s="164"/>
      <c r="D1343" s="197"/>
    </row>
    <row r="1344" spans="1:4" s="168" customFormat="1" x14ac:dyDescent="0.25">
      <c r="A1344" s="38" t="s">
        <v>651</v>
      </c>
      <c r="B1344" s="167" t="s">
        <v>652</v>
      </c>
      <c r="C1344" s="164" t="s">
        <v>135</v>
      </c>
      <c r="D1344" s="197">
        <v>114</v>
      </c>
    </row>
    <row r="1345" spans="1:4" s="168" customFormat="1" x14ac:dyDescent="0.25">
      <c r="A1345" s="38" t="s">
        <v>214</v>
      </c>
      <c r="B1345" s="167" t="s">
        <v>653</v>
      </c>
      <c r="C1345" s="164" t="s">
        <v>135</v>
      </c>
      <c r="D1345" s="197">
        <v>118</v>
      </c>
    </row>
    <row r="1346" spans="1:4" s="168" customFormat="1" x14ac:dyDescent="0.25">
      <c r="A1346" s="38" t="s">
        <v>654</v>
      </c>
      <c r="B1346" s="167" t="s">
        <v>641</v>
      </c>
      <c r="C1346" s="164" t="s">
        <v>135</v>
      </c>
      <c r="D1346" s="197">
        <v>97.5</v>
      </c>
    </row>
    <row r="1347" spans="1:4" s="168" customFormat="1" x14ac:dyDescent="0.25">
      <c r="A1347" s="38" t="s">
        <v>655</v>
      </c>
      <c r="B1347" s="167" t="s">
        <v>643</v>
      </c>
      <c r="C1347" s="164" t="s">
        <v>135</v>
      </c>
      <c r="D1347" s="197">
        <v>142</v>
      </c>
    </row>
    <row r="1348" spans="1:4" s="168" customFormat="1" x14ac:dyDescent="0.25">
      <c r="A1348" s="38" t="s">
        <v>656</v>
      </c>
      <c r="B1348" s="167" t="s">
        <v>645</v>
      </c>
      <c r="C1348" s="164" t="s">
        <v>135</v>
      </c>
      <c r="D1348" s="197">
        <v>113</v>
      </c>
    </row>
    <row r="1349" spans="1:4" s="168" customFormat="1" x14ac:dyDescent="0.25">
      <c r="A1349" s="38"/>
      <c r="B1349" s="189" t="s">
        <v>657</v>
      </c>
      <c r="C1349" s="164"/>
      <c r="D1349" s="197"/>
    </row>
    <row r="1350" spans="1:4" s="168" customFormat="1" x14ac:dyDescent="0.25">
      <c r="A1350" s="38" t="s">
        <v>658</v>
      </c>
      <c r="B1350" s="167" t="s">
        <v>652</v>
      </c>
      <c r="C1350" s="164" t="s">
        <v>135</v>
      </c>
      <c r="D1350" s="197">
        <v>105</v>
      </c>
    </row>
    <row r="1351" spans="1:4" s="168" customFormat="1" x14ac:dyDescent="0.25">
      <c r="A1351" s="38" t="s">
        <v>217</v>
      </c>
      <c r="B1351" s="167" t="s">
        <v>653</v>
      </c>
      <c r="C1351" s="164" t="s">
        <v>135</v>
      </c>
      <c r="D1351" s="197">
        <v>109</v>
      </c>
    </row>
    <row r="1352" spans="1:4" s="168" customFormat="1" x14ac:dyDescent="0.25">
      <c r="A1352" s="38" t="s">
        <v>659</v>
      </c>
      <c r="B1352" s="167" t="s">
        <v>641</v>
      </c>
      <c r="C1352" s="164" t="s">
        <v>135</v>
      </c>
      <c r="D1352" s="197">
        <v>94.9</v>
      </c>
    </row>
    <row r="1353" spans="1:4" s="168" customFormat="1" x14ac:dyDescent="0.25">
      <c r="A1353" s="38" t="s">
        <v>660</v>
      </c>
      <c r="B1353" s="167" t="s">
        <v>643</v>
      </c>
      <c r="C1353" s="164" t="s">
        <v>135</v>
      </c>
      <c r="D1353" s="197">
        <v>141</v>
      </c>
    </row>
    <row r="1354" spans="1:4" s="168" customFormat="1" x14ac:dyDescent="0.25">
      <c r="A1354" s="38"/>
      <c r="B1354" s="189" t="s">
        <v>661</v>
      </c>
      <c r="C1354" s="164"/>
      <c r="D1354" s="197"/>
    </row>
    <row r="1355" spans="1:4" s="168" customFormat="1" x14ac:dyDescent="0.25">
      <c r="A1355" s="38" t="s">
        <v>662</v>
      </c>
      <c r="B1355" s="167" t="s">
        <v>652</v>
      </c>
      <c r="C1355" s="164" t="s">
        <v>135</v>
      </c>
      <c r="D1355" s="197">
        <v>108</v>
      </c>
    </row>
    <row r="1356" spans="1:4" s="168" customFormat="1" x14ac:dyDescent="0.25">
      <c r="A1356" s="38" t="s">
        <v>221</v>
      </c>
      <c r="B1356" s="167" t="s">
        <v>653</v>
      </c>
      <c r="C1356" s="164" t="s">
        <v>135</v>
      </c>
      <c r="D1356" s="197">
        <v>112</v>
      </c>
    </row>
    <row r="1357" spans="1:4" s="168" customFormat="1" x14ac:dyDescent="0.25">
      <c r="A1357" s="38" t="s">
        <v>663</v>
      </c>
      <c r="B1357" s="167" t="s">
        <v>641</v>
      </c>
      <c r="C1357" s="164" t="s">
        <v>135</v>
      </c>
      <c r="D1357" s="197">
        <v>97.3</v>
      </c>
    </row>
    <row r="1358" spans="1:4" s="168" customFormat="1" x14ac:dyDescent="0.25">
      <c r="A1358" s="38" t="s">
        <v>664</v>
      </c>
      <c r="B1358" s="167" t="s">
        <v>643</v>
      </c>
      <c r="C1358" s="164" t="s">
        <v>135</v>
      </c>
      <c r="D1358" s="197">
        <v>144</v>
      </c>
    </row>
    <row r="1359" spans="1:4" s="168" customFormat="1" ht="15.75" thickBot="1" x14ac:dyDescent="0.3">
      <c r="A1359" s="38" t="s">
        <v>665</v>
      </c>
      <c r="B1359" s="167" t="s">
        <v>645</v>
      </c>
      <c r="C1359" s="164" t="s">
        <v>135</v>
      </c>
      <c r="D1359" s="197">
        <v>116</v>
      </c>
    </row>
    <row r="1360" spans="1:4" s="168" customFormat="1" ht="15.75" thickBot="1" x14ac:dyDescent="0.3">
      <c r="A1360" s="645" t="s">
        <v>666</v>
      </c>
      <c r="B1360" s="638"/>
      <c r="C1360" s="638"/>
      <c r="D1360" s="639"/>
    </row>
    <row r="1361" spans="1:12" s="168" customFormat="1" x14ac:dyDescent="0.25">
      <c r="A1361" s="38" t="s">
        <v>667</v>
      </c>
      <c r="B1361" s="200" t="s">
        <v>668</v>
      </c>
      <c r="C1361" s="164" t="s">
        <v>135</v>
      </c>
      <c r="D1361" s="197">
        <v>78.5</v>
      </c>
    </row>
    <row r="1362" spans="1:12" s="168" customFormat="1" x14ac:dyDescent="0.25">
      <c r="A1362" s="38" t="s">
        <v>669</v>
      </c>
      <c r="B1362" s="200" t="s">
        <v>670</v>
      </c>
      <c r="C1362" s="164" t="s">
        <v>135</v>
      </c>
      <c r="D1362" s="197">
        <v>144</v>
      </c>
    </row>
    <row r="1363" spans="1:12" s="168" customFormat="1" x14ac:dyDescent="0.25">
      <c r="A1363" s="38" t="s">
        <v>671</v>
      </c>
      <c r="B1363" s="200" t="s">
        <v>672</v>
      </c>
      <c r="C1363" s="164" t="s">
        <v>135</v>
      </c>
      <c r="D1363" s="197">
        <v>121</v>
      </c>
    </row>
    <row r="1364" spans="1:12" s="168" customFormat="1" x14ac:dyDescent="0.25">
      <c r="A1364" s="38" t="s">
        <v>673</v>
      </c>
      <c r="B1364" s="200" t="s">
        <v>674</v>
      </c>
      <c r="C1364" s="164" t="s">
        <v>135</v>
      </c>
      <c r="D1364" s="197">
        <v>138</v>
      </c>
    </row>
    <row r="1365" spans="1:12" s="168" customFormat="1" x14ac:dyDescent="0.25">
      <c r="A1365" s="38" t="s">
        <v>675</v>
      </c>
      <c r="B1365" s="200" t="s">
        <v>676</v>
      </c>
      <c r="C1365" s="164" t="s">
        <v>135</v>
      </c>
      <c r="D1365" s="197">
        <v>119</v>
      </c>
    </row>
    <row r="1366" spans="1:12" s="168" customFormat="1" ht="15.75" thickBot="1" x14ac:dyDescent="0.3">
      <c r="A1366" s="39"/>
      <c r="B1366" s="190"/>
      <c r="C1366" s="165"/>
      <c r="D1366" s="199"/>
    </row>
    <row r="1367" spans="1:12" s="168" customFormat="1" x14ac:dyDescent="0.25">
      <c r="A1367"/>
      <c r="B1367"/>
      <c r="C1367"/>
      <c r="D1367"/>
    </row>
    <row r="1368" spans="1:12" s="168" customFormat="1" x14ac:dyDescent="0.25">
      <c r="A1368" s="229"/>
      <c r="B1368" s="235"/>
      <c r="C1368" s="233"/>
      <c r="D1368" s="233"/>
    </row>
    <row r="1369" spans="1:12" s="168" customFormat="1" x14ac:dyDescent="0.25">
      <c r="A1369" s="229"/>
      <c r="B1369" s="232"/>
      <c r="C1369" s="229"/>
      <c r="D1369" s="233"/>
    </row>
    <row r="1370" spans="1:12" s="168" customFormat="1" x14ac:dyDescent="0.25">
      <c r="A1370" s="229"/>
      <c r="B1370" s="233"/>
      <c r="C1370" s="229"/>
      <c r="D1370" s="233"/>
    </row>
    <row r="1371" spans="1:12" s="168" customFormat="1" x14ac:dyDescent="0.25">
      <c r="A1371" s="229"/>
      <c r="B1371" s="232"/>
      <c r="C1371" s="229"/>
      <c r="D1371" s="233"/>
    </row>
    <row r="1372" spans="1:12" s="168" customFormat="1" x14ac:dyDescent="0.25">
      <c r="A1372" s="229"/>
      <c r="B1372" s="233"/>
      <c r="C1372" s="229"/>
      <c r="D1372" s="233"/>
    </row>
    <row r="1373" spans="1:12" x14ac:dyDescent="0.25">
      <c r="A1373" s="229"/>
      <c r="B1373" s="233"/>
      <c r="C1373" s="229"/>
      <c r="D1373" s="233"/>
      <c r="F1373" s="168"/>
      <c r="G1373" s="168"/>
      <c r="H1373" s="168"/>
      <c r="I1373" s="168"/>
      <c r="J1373" s="168"/>
      <c r="K1373" s="168"/>
      <c r="L1373" s="168"/>
    </row>
    <row r="1374" spans="1:12" s="233" customFormat="1" x14ac:dyDescent="0.25">
      <c r="A1374" s="229"/>
      <c r="C1374" s="229"/>
      <c r="F1374"/>
      <c r="G1374"/>
      <c r="H1374"/>
      <c r="I1374"/>
      <c r="J1374"/>
      <c r="K1374" s="168"/>
      <c r="L1374"/>
    </row>
    <row r="1375" spans="1:12" s="233" customFormat="1" x14ac:dyDescent="0.25">
      <c r="K1375"/>
    </row>
    <row r="1376" spans="1:12" s="233" customFormat="1" x14ac:dyDescent="0.25">
      <c r="A1376" s="236"/>
      <c r="B1376" s="211"/>
      <c r="C1376" s="229"/>
    </row>
    <row r="1377" spans="1:12" s="233" customFormat="1" x14ac:dyDescent="0.25">
      <c r="A1377" s="237"/>
    </row>
    <row r="1378" spans="1:12" s="233" customFormat="1" x14ac:dyDescent="0.25">
      <c r="A1378" s="237"/>
      <c r="C1378" s="229"/>
    </row>
    <row r="1379" spans="1:12" s="233" customFormat="1" x14ac:dyDescent="0.25"/>
    <row r="1380" spans="1:12" s="233" customFormat="1" x14ac:dyDescent="0.25">
      <c r="A1380" s="236"/>
      <c r="B1380" s="211"/>
      <c r="C1380" s="229"/>
    </row>
    <row r="1381" spans="1:12" s="233" customFormat="1" x14ac:dyDescent="0.25">
      <c r="A1381"/>
      <c r="B1381"/>
      <c r="C1381"/>
      <c r="D1381"/>
    </row>
    <row r="1382" spans="1:12" s="233" customFormat="1" x14ac:dyDescent="0.25">
      <c r="A1382"/>
      <c r="B1382"/>
      <c r="C1382"/>
      <c r="D1382"/>
    </row>
    <row r="1383" spans="1:12" s="233" customFormat="1" x14ac:dyDescent="0.25">
      <c r="A1383"/>
      <c r="B1383"/>
      <c r="C1383"/>
      <c r="D1383"/>
    </row>
    <row r="1384" spans="1:12" s="233" customFormat="1" x14ac:dyDescent="0.25">
      <c r="A1384"/>
      <c r="B1384"/>
      <c r="C1384"/>
      <c r="D1384"/>
    </row>
    <row r="1385" spans="1:12" s="233" customFormat="1" x14ac:dyDescent="0.25">
      <c r="A1385"/>
      <c r="B1385"/>
      <c r="C1385"/>
      <c r="D1385"/>
    </row>
    <row r="1386" spans="1:12" s="233" customFormat="1" x14ac:dyDescent="0.25">
      <c r="A1386"/>
      <c r="B1386"/>
      <c r="C1386"/>
      <c r="D1386"/>
    </row>
    <row r="1387" spans="1:12" x14ac:dyDescent="0.25">
      <c r="F1387" s="233"/>
      <c r="G1387" s="233"/>
      <c r="H1387" s="233"/>
      <c r="I1387" s="233"/>
      <c r="J1387" s="233"/>
      <c r="K1387" s="233"/>
      <c r="L1387" s="233"/>
    </row>
    <row r="1388" spans="1:12" x14ac:dyDescent="0.25">
      <c r="K1388" s="233"/>
    </row>
  </sheetData>
  <mergeCells count="179">
    <mergeCell ref="F1184:J1184"/>
    <mergeCell ref="F1185:J1185"/>
    <mergeCell ref="F1186:J1186"/>
    <mergeCell ref="F1179:J1179"/>
    <mergeCell ref="F1180:J1180"/>
    <mergeCell ref="F1181:J1181"/>
    <mergeCell ref="F1182:J1182"/>
    <mergeCell ref="F1183:J1183"/>
    <mergeCell ref="F839:J839"/>
    <mergeCell ref="F1176:L1176"/>
    <mergeCell ref="F1177:J1177"/>
    <mergeCell ref="F1178:J1178"/>
    <mergeCell ref="F867:J867"/>
    <mergeCell ref="F868:J868"/>
    <mergeCell ref="F862:J862"/>
    <mergeCell ref="F863:J863"/>
    <mergeCell ref="F864:J864"/>
    <mergeCell ref="F865:J865"/>
    <mergeCell ref="F866:J866"/>
    <mergeCell ref="F857:J857"/>
    <mergeCell ref="F858:J858"/>
    <mergeCell ref="F859:J859"/>
    <mergeCell ref="F860:J860"/>
    <mergeCell ref="F861:J861"/>
    <mergeCell ref="F852:J852"/>
    <mergeCell ref="F853:J853"/>
    <mergeCell ref="F854:J854"/>
    <mergeCell ref="F855:J855"/>
    <mergeCell ref="F856:J856"/>
    <mergeCell ref="F847:J847"/>
    <mergeCell ref="F848:J848"/>
    <mergeCell ref="F849:J849"/>
    <mergeCell ref="F850:J850"/>
    <mergeCell ref="F851:J851"/>
    <mergeCell ref="F843:J843"/>
    <mergeCell ref="F844:J844"/>
    <mergeCell ref="F845:J845"/>
    <mergeCell ref="F846:J846"/>
    <mergeCell ref="F836:J836"/>
    <mergeCell ref="F837:J837"/>
    <mergeCell ref="F838:J838"/>
    <mergeCell ref="F840:J840"/>
    <mergeCell ref="F841:J841"/>
    <mergeCell ref="F43:J43"/>
    <mergeCell ref="F834:L834"/>
    <mergeCell ref="F835:J835"/>
    <mergeCell ref="F36:J36"/>
    <mergeCell ref="F37:J37"/>
    <mergeCell ref="F38:J38"/>
    <mergeCell ref="F39:J39"/>
    <mergeCell ref="F40:J40"/>
    <mergeCell ref="F842:J842"/>
    <mergeCell ref="F34:J34"/>
    <mergeCell ref="F35:J35"/>
    <mergeCell ref="F26:J26"/>
    <mergeCell ref="F27:J27"/>
    <mergeCell ref="F28:J28"/>
    <mergeCell ref="F29:J29"/>
    <mergeCell ref="F30:J30"/>
    <mergeCell ref="F41:J41"/>
    <mergeCell ref="F42:J42"/>
    <mergeCell ref="F25:J25"/>
    <mergeCell ref="F16:J16"/>
    <mergeCell ref="F17:J17"/>
    <mergeCell ref="F18:J18"/>
    <mergeCell ref="F19:J19"/>
    <mergeCell ref="F20:J20"/>
    <mergeCell ref="F31:J31"/>
    <mergeCell ref="F32:J32"/>
    <mergeCell ref="F33:J33"/>
    <mergeCell ref="F1:L1"/>
    <mergeCell ref="F2:J2"/>
    <mergeCell ref="F3:J3"/>
    <mergeCell ref="F4:J4"/>
    <mergeCell ref="F5:J5"/>
    <mergeCell ref="A121:D121"/>
    <mergeCell ref="A19:D19"/>
    <mergeCell ref="A23:D23"/>
    <mergeCell ref="A87:D87"/>
    <mergeCell ref="B1:C1"/>
    <mergeCell ref="F11:J11"/>
    <mergeCell ref="F12:J12"/>
    <mergeCell ref="F13:J13"/>
    <mergeCell ref="F14:J14"/>
    <mergeCell ref="F15:J15"/>
    <mergeCell ref="F6:J6"/>
    <mergeCell ref="F7:J7"/>
    <mergeCell ref="F8:J8"/>
    <mergeCell ref="F9:J9"/>
    <mergeCell ref="F10:J10"/>
    <mergeCell ref="F21:J21"/>
    <mergeCell ref="F22:J22"/>
    <mergeCell ref="F23:J23"/>
    <mergeCell ref="F24:J24"/>
    <mergeCell ref="A1360:D1360"/>
    <mergeCell ref="A619:D619"/>
    <mergeCell ref="A649:D649"/>
    <mergeCell ref="A666:D666"/>
    <mergeCell ref="A712:D712"/>
    <mergeCell ref="A746:D746"/>
    <mergeCell ref="A1323:D1323"/>
    <mergeCell ref="A679:D679"/>
    <mergeCell ref="A509:D509"/>
    <mergeCell ref="A591:D591"/>
    <mergeCell ref="A623:D623"/>
    <mergeCell ref="A629:D629"/>
    <mergeCell ref="A640:D640"/>
    <mergeCell ref="A675:D675"/>
    <mergeCell ref="A604:D604"/>
    <mergeCell ref="A754:D754"/>
    <mergeCell ref="B834:C834"/>
    <mergeCell ref="A836:D836"/>
    <mergeCell ref="A839:D839"/>
    <mergeCell ref="A689:D689"/>
    <mergeCell ref="A710:D710"/>
    <mergeCell ref="A738:D738"/>
    <mergeCell ref="A842:D842"/>
    <mergeCell ref="A858:D858"/>
    <mergeCell ref="A3:D3"/>
    <mergeCell ref="A184:D184"/>
    <mergeCell ref="A213:D213"/>
    <mergeCell ref="A242:D242"/>
    <mergeCell ref="A248:D248"/>
    <mergeCell ref="A261:D261"/>
    <mergeCell ref="A411:D411"/>
    <mergeCell ref="A460:D460"/>
    <mergeCell ref="A285:D285"/>
    <mergeCell ref="A322:D322"/>
    <mergeCell ref="A384:D384"/>
    <mergeCell ref="A153:D153"/>
    <mergeCell ref="A163:D163"/>
    <mergeCell ref="A172:D172"/>
    <mergeCell ref="A199:D199"/>
    <mergeCell ref="A203:D203"/>
    <mergeCell ref="A238:D238"/>
    <mergeCell ref="A264:D264"/>
    <mergeCell ref="A270:D270"/>
    <mergeCell ref="A277:D277"/>
    <mergeCell ref="A860:D860"/>
    <mergeCell ref="A885:D885"/>
    <mergeCell ref="A916:D916"/>
    <mergeCell ref="A920:D920"/>
    <mergeCell ref="A934:D934"/>
    <mergeCell ref="A945:D945"/>
    <mergeCell ref="A947:D947"/>
    <mergeCell ref="A954:D954"/>
    <mergeCell ref="A1018:D1018"/>
    <mergeCell ref="A1021:D1021"/>
    <mergeCell ref="A1058:D1058"/>
    <mergeCell ref="A1065:D1065"/>
    <mergeCell ref="A961:D961"/>
    <mergeCell ref="A965:D965"/>
    <mergeCell ref="A969:D969"/>
    <mergeCell ref="A975:D975"/>
    <mergeCell ref="A983:D983"/>
    <mergeCell ref="A1073:D1073"/>
    <mergeCell ref="A1081:D1081"/>
    <mergeCell ref="A1084:D1084"/>
    <mergeCell ref="A1087:D1087"/>
    <mergeCell ref="A1089:D1089"/>
    <mergeCell ref="A1092:D1092"/>
    <mergeCell ref="A1095:D1095"/>
    <mergeCell ref="A1099:D1099"/>
    <mergeCell ref="A1102:D1102"/>
    <mergeCell ref="A1287:D1287"/>
    <mergeCell ref="A1180:D1180"/>
    <mergeCell ref="A1207:D1207"/>
    <mergeCell ref="A1211:D1211"/>
    <mergeCell ref="A1243:D1243"/>
    <mergeCell ref="A1247:D1247"/>
    <mergeCell ref="A1104:D1104"/>
    <mergeCell ref="A1111:D1111"/>
    <mergeCell ref="A1114:D1114"/>
    <mergeCell ref="A1129:D1129"/>
    <mergeCell ref="B1176:C1176"/>
    <mergeCell ref="A1178:D1178"/>
    <mergeCell ref="A1258:D1258"/>
    <mergeCell ref="A1267:D1267"/>
    <mergeCell ref="A1279:D1279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D44"/>
  <sheetViews>
    <sheetView zoomScale="200" zoomScaleNormal="200" workbookViewId="0">
      <selection activeCell="D16" sqref="D16"/>
    </sheetView>
  </sheetViews>
  <sheetFormatPr defaultRowHeight="15" x14ac:dyDescent="0.25"/>
  <cols>
    <col min="1" max="1" width="10.7109375" style="178" customWidth="1"/>
    <col min="2" max="2" width="20.7109375" customWidth="1"/>
    <col min="3" max="4" width="10.7109375" customWidth="1"/>
  </cols>
  <sheetData>
    <row r="1" spans="1:4" ht="15.75" thickBot="1" x14ac:dyDescent="0.3">
      <c r="A1" s="658" t="s">
        <v>677</v>
      </c>
      <c r="B1" s="659"/>
      <c r="C1" s="659"/>
      <c r="D1" s="660"/>
    </row>
    <row r="2" spans="1:4" s="178" customFormat="1" x14ac:dyDescent="0.25">
      <c r="A2" s="245" t="s">
        <v>713</v>
      </c>
      <c r="B2" s="248" t="s">
        <v>714</v>
      </c>
      <c r="C2" s="246"/>
      <c r="D2" s="247"/>
    </row>
    <row r="3" spans="1:4" s="253" customFormat="1" x14ac:dyDescent="0.25">
      <c r="A3" s="209" t="s">
        <v>1926</v>
      </c>
      <c r="B3" s="252" t="s">
        <v>720</v>
      </c>
      <c r="C3" s="251" t="s">
        <v>81</v>
      </c>
      <c r="D3" s="127">
        <v>33</v>
      </c>
    </row>
    <row r="4" spans="1:4" s="323" customFormat="1" x14ac:dyDescent="0.25">
      <c r="A4" s="209" t="s">
        <v>1932</v>
      </c>
      <c r="B4" s="321" t="s">
        <v>1933</v>
      </c>
      <c r="C4" s="320" t="s">
        <v>81</v>
      </c>
      <c r="D4" s="127">
        <v>36</v>
      </c>
    </row>
    <row r="5" spans="1:4" s="323" customFormat="1" x14ac:dyDescent="0.25">
      <c r="A5" s="209" t="s">
        <v>1934</v>
      </c>
      <c r="B5" s="321" t="s">
        <v>1935</v>
      </c>
      <c r="C5" s="320" t="s">
        <v>81</v>
      </c>
      <c r="D5" s="127">
        <v>35</v>
      </c>
    </row>
    <row r="6" spans="1:4" s="323" customFormat="1" x14ac:dyDescent="0.25">
      <c r="A6" s="209"/>
      <c r="B6" s="321"/>
      <c r="C6" s="320"/>
      <c r="D6" s="127"/>
    </row>
    <row r="7" spans="1:4" s="323" customFormat="1" x14ac:dyDescent="0.25">
      <c r="A7" s="209" t="s">
        <v>1936</v>
      </c>
      <c r="B7" s="321" t="s">
        <v>1937</v>
      </c>
      <c r="C7" s="320" t="s">
        <v>81</v>
      </c>
      <c r="D7" s="127">
        <v>46</v>
      </c>
    </row>
    <row r="8" spans="1:4" x14ac:dyDescent="0.25">
      <c r="A8" s="209" t="s">
        <v>1927</v>
      </c>
      <c r="B8" s="248" t="s">
        <v>715</v>
      </c>
      <c r="C8" s="246" t="s">
        <v>81</v>
      </c>
      <c r="D8" s="127">
        <v>56</v>
      </c>
    </row>
    <row r="9" spans="1:4" s="323" customFormat="1" x14ac:dyDescent="0.25">
      <c r="A9" s="209" t="s">
        <v>1938</v>
      </c>
      <c r="B9" s="321" t="s">
        <v>1942</v>
      </c>
      <c r="C9" s="320" t="s">
        <v>81</v>
      </c>
      <c r="D9" s="127">
        <v>61</v>
      </c>
    </row>
    <row r="10" spans="1:4" s="323" customFormat="1" x14ac:dyDescent="0.25">
      <c r="A10" s="209" t="s">
        <v>1939</v>
      </c>
      <c r="B10" s="321" t="s">
        <v>1943</v>
      </c>
      <c r="C10" s="320" t="s">
        <v>81</v>
      </c>
      <c r="D10" s="127">
        <v>66</v>
      </c>
    </row>
    <row r="11" spans="1:4" s="323" customFormat="1" x14ac:dyDescent="0.25">
      <c r="A11" s="209" t="s">
        <v>1940</v>
      </c>
      <c r="B11" s="321" t="s">
        <v>1944</v>
      </c>
      <c r="C11" s="320" t="s">
        <v>81</v>
      </c>
      <c r="D11" s="127">
        <v>42</v>
      </c>
    </row>
    <row r="12" spans="1:4" s="323" customFormat="1" x14ac:dyDescent="0.25">
      <c r="A12" s="209" t="s">
        <v>1941</v>
      </c>
      <c r="B12" s="321" t="s">
        <v>1945</v>
      </c>
      <c r="C12" s="320" t="s">
        <v>81</v>
      </c>
      <c r="D12" s="127">
        <v>55</v>
      </c>
    </row>
    <row r="13" spans="1:4" s="323" customFormat="1" x14ac:dyDescent="0.25">
      <c r="A13" s="209"/>
      <c r="B13" s="321"/>
      <c r="C13" s="320"/>
      <c r="D13" s="127"/>
    </row>
    <row r="14" spans="1:4" s="323" customFormat="1" x14ac:dyDescent="0.25">
      <c r="A14" s="209" t="s">
        <v>1946</v>
      </c>
      <c r="B14" s="322" t="s">
        <v>1951</v>
      </c>
      <c r="C14" s="320" t="s">
        <v>81</v>
      </c>
      <c r="D14" s="127">
        <v>87</v>
      </c>
    </row>
    <row r="15" spans="1:4" s="323" customFormat="1" x14ac:dyDescent="0.25">
      <c r="A15" s="209" t="s">
        <v>1947</v>
      </c>
      <c r="B15" s="322" t="s">
        <v>1952</v>
      </c>
      <c r="C15" s="320" t="s">
        <v>81</v>
      </c>
      <c r="D15" s="127">
        <v>74</v>
      </c>
    </row>
    <row r="16" spans="1:4" x14ac:dyDescent="0.25">
      <c r="A16" s="209" t="s">
        <v>1928</v>
      </c>
      <c r="B16" s="249" t="s">
        <v>716</v>
      </c>
      <c r="C16" s="246" t="s">
        <v>81</v>
      </c>
      <c r="D16" s="127">
        <v>119</v>
      </c>
    </row>
    <row r="17" spans="1:4" s="323" customFormat="1" x14ac:dyDescent="0.25">
      <c r="A17" s="209" t="s">
        <v>1948</v>
      </c>
      <c r="B17" s="322" t="s">
        <v>1953</v>
      </c>
      <c r="C17" s="320" t="s">
        <v>81</v>
      </c>
      <c r="D17" s="127">
        <v>142</v>
      </c>
    </row>
    <row r="18" spans="1:4" s="323" customFormat="1" x14ac:dyDescent="0.25">
      <c r="A18" s="209" t="s">
        <v>1949</v>
      </c>
      <c r="B18" s="322" t="s">
        <v>1954</v>
      </c>
      <c r="C18" s="320" t="s">
        <v>81</v>
      </c>
      <c r="D18" s="127">
        <v>87</v>
      </c>
    </row>
    <row r="19" spans="1:4" s="323" customFormat="1" x14ac:dyDescent="0.25">
      <c r="A19" s="209" t="s">
        <v>1950</v>
      </c>
      <c r="B19" s="322" t="s">
        <v>1955</v>
      </c>
      <c r="C19" s="320" t="s">
        <v>81</v>
      </c>
      <c r="D19" s="127">
        <v>111</v>
      </c>
    </row>
    <row r="20" spans="1:4" s="323" customFormat="1" x14ac:dyDescent="0.25">
      <c r="A20" s="209"/>
      <c r="B20" s="322"/>
      <c r="C20" s="320"/>
      <c r="D20" s="127"/>
    </row>
    <row r="21" spans="1:4" s="323" customFormat="1" x14ac:dyDescent="0.25">
      <c r="A21" s="209" t="s">
        <v>1957</v>
      </c>
      <c r="B21" s="322" t="s">
        <v>1960</v>
      </c>
      <c r="C21" s="320" t="s">
        <v>81</v>
      </c>
      <c r="D21" s="127">
        <v>89</v>
      </c>
    </row>
    <row r="22" spans="1:4" x14ac:dyDescent="0.25">
      <c r="A22" s="209" t="s">
        <v>1956</v>
      </c>
      <c r="B22" s="249" t="s">
        <v>717</v>
      </c>
      <c r="C22" s="246" t="s">
        <v>81</v>
      </c>
      <c r="D22" s="127">
        <v>118</v>
      </c>
    </row>
    <row r="23" spans="1:4" s="323" customFormat="1" x14ac:dyDescent="0.25">
      <c r="A23" s="209" t="s">
        <v>1931</v>
      </c>
      <c r="B23" s="322" t="s">
        <v>1961</v>
      </c>
      <c r="C23" s="320" t="s">
        <v>81</v>
      </c>
      <c r="D23" s="127">
        <v>260</v>
      </c>
    </row>
    <row r="24" spans="1:4" s="323" customFormat="1" x14ac:dyDescent="0.25">
      <c r="A24" s="209" t="s">
        <v>1958</v>
      </c>
      <c r="B24" s="322" t="s">
        <v>1962</v>
      </c>
      <c r="C24" s="320" t="s">
        <v>81</v>
      </c>
      <c r="D24" s="127">
        <v>299</v>
      </c>
    </row>
    <row r="25" spans="1:4" s="323" customFormat="1" x14ac:dyDescent="0.25">
      <c r="A25" s="209" t="s">
        <v>1959</v>
      </c>
      <c r="B25" s="322" t="s">
        <v>1963</v>
      </c>
      <c r="C25" s="320" t="s">
        <v>81</v>
      </c>
      <c r="D25" s="127">
        <v>164</v>
      </c>
    </row>
    <row r="26" spans="1:4" s="323" customFormat="1" x14ac:dyDescent="0.25">
      <c r="A26" s="209"/>
      <c r="B26" s="322"/>
      <c r="C26" s="320"/>
      <c r="D26" s="127"/>
    </row>
    <row r="27" spans="1:4" x14ac:dyDescent="0.25">
      <c r="A27" s="209" t="s">
        <v>1929</v>
      </c>
      <c r="B27" s="249" t="s">
        <v>718</v>
      </c>
      <c r="C27" s="246" t="s">
        <v>81</v>
      </c>
      <c r="D27" s="127">
        <v>189</v>
      </c>
    </row>
    <row r="28" spans="1:4" s="323" customFormat="1" x14ac:dyDescent="0.25">
      <c r="A28" s="209" t="s">
        <v>1964</v>
      </c>
      <c r="B28" s="322" t="s">
        <v>1965</v>
      </c>
      <c r="C28" s="320" t="s">
        <v>81</v>
      </c>
      <c r="D28" s="127">
        <v>565</v>
      </c>
    </row>
    <row r="29" spans="1:4" s="323" customFormat="1" x14ac:dyDescent="0.25">
      <c r="A29" s="209"/>
      <c r="B29" s="322"/>
      <c r="C29" s="320"/>
      <c r="D29" s="127"/>
    </row>
    <row r="30" spans="1:4" x14ac:dyDescent="0.25">
      <c r="A30" s="209" t="s">
        <v>1930</v>
      </c>
      <c r="B30" s="249" t="s">
        <v>719</v>
      </c>
      <c r="C30" s="246" t="s">
        <v>81</v>
      </c>
      <c r="D30" s="127">
        <v>373</v>
      </c>
    </row>
    <row r="31" spans="1:4" s="323" customFormat="1" x14ac:dyDescent="0.25">
      <c r="A31" s="209"/>
      <c r="B31" s="322"/>
      <c r="C31" s="320"/>
      <c r="D31" s="127"/>
    </row>
    <row r="32" spans="1:4" s="323" customFormat="1" x14ac:dyDescent="0.25">
      <c r="A32" s="209" t="s">
        <v>1966</v>
      </c>
      <c r="B32" s="322" t="s">
        <v>1967</v>
      </c>
      <c r="C32" s="320" t="s">
        <v>81</v>
      </c>
      <c r="D32" s="127">
        <v>506</v>
      </c>
    </row>
    <row r="33" spans="1:4" s="323" customFormat="1" x14ac:dyDescent="0.25">
      <c r="A33" s="209"/>
      <c r="B33" s="322"/>
      <c r="C33" s="320"/>
      <c r="D33" s="127"/>
    </row>
    <row r="34" spans="1:4" s="323" customFormat="1" x14ac:dyDescent="0.25">
      <c r="A34" s="209" t="s">
        <v>1968</v>
      </c>
      <c r="B34" s="322" t="s">
        <v>1969</v>
      </c>
      <c r="C34" s="320" t="s">
        <v>81</v>
      </c>
      <c r="D34" s="127">
        <v>654</v>
      </c>
    </row>
    <row r="35" spans="1:4" s="323" customFormat="1" x14ac:dyDescent="0.25">
      <c r="A35" s="209"/>
      <c r="B35" s="322"/>
      <c r="C35" s="320"/>
      <c r="D35" s="127"/>
    </row>
    <row r="36" spans="1:4" s="323" customFormat="1" x14ac:dyDescent="0.25">
      <c r="A36" s="209" t="s">
        <v>1970</v>
      </c>
      <c r="B36" s="322" t="s">
        <v>1971</v>
      </c>
      <c r="C36" s="320" t="s">
        <v>81</v>
      </c>
      <c r="D36" s="127">
        <v>860</v>
      </c>
    </row>
    <row r="37" spans="1:4" x14ac:dyDescent="0.25">
      <c r="A37" s="38"/>
      <c r="B37" s="249"/>
      <c r="C37" s="249"/>
      <c r="D37" s="127"/>
    </row>
    <row r="38" spans="1:4" x14ac:dyDescent="0.25">
      <c r="A38" s="210" t="s">
        <v>681</v>
      </c>
      <c r="B38" s="211" t="s">
        <v>678</v>
      </c>
      <c r="C38" s="246" t="s">
        <v>81</v>
      </c>
      <c r="D38" s="127">
        <v>888</v>
      </c>
    </row>
    <row r="39" spans="1:4" x14ac:dyDescent="0.25">
      <c r="A39" s="214" t="s">
        <v>682</v>
      </c>
      <c r="B39" s="249" t="s">
        <v>679</v>
      </c>
      <c r="C39" s="249"/>
      <c r="D39" s="127"/>
    </row>
    <row r="40" spans="1:4" x14ac:dyDescent="0.25">
      <c r="A40" s="214" t="s">
        <v>683</v>
      </c>
      <c r="B40" s="249" t="s">
        <v>680</v>
      </c>
      <c r="C40" s="246"/>
      <c r="D40" s="127"/>
    </row>
    <row r="41" spans="1:4" x14ac:dyDescent="0.25">
      <c r="A41" s="38"/>
      <c r="B41" s="249"/>
      <c r="C41" s="249"/>
      <c r="D41" s="127"/>
    </row>
    <row r="42" spans="1:4" ht="15.75" thickBot="1" x14ac:dyDescent="0.3">
      <c r="A42" s="212" t="s">
        <v>684</v>
      </c>
      <c r="B42" s="213" t="s">
        <v>685</v>
      </c>
      <c r="C42" s="244" t="s">
        <v>81</v>
      </c>
      <c r="D42" s="130">
        <v>200</v>
      </c>
    </row>
    <row r="43" spans="1:4" x14ac:dyDescent="0.25">
      <c r="B43" s="178"/>
    </row>
    <row r="44" spans="1:4" x14ac:dyDescent="0.25">
      <c r="B44" s="178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D12"/>
  <sheetViews>
    <sheetView zoomScale="200" zoomScaleNormal="200" workbookViewId="0">
      <selection activeCell="E1" sqref="E1"/>
    </sheetView>
  </sheetViews>
  <sheetFormatPr defaultRowHeight="15" x14ac:dyDescent="0.25"/>
  <cols>
    <col min="1" max="1" width="10.7109375" customWidth="1"/>
    <col min="2" max="2" width="25.7109375" customWidth="1"/>
    <col min="3" max="4" width="10.7109375" customWidth="1"/>
  </cols>
  <sheetData>
    <row r="1" spans="1:4" ht="15.75" thickBot="1" x14ac:dyDescent="0.3">
      <c r="A1" s="658" t="s">
        <v>686</v>
      </c>
      <c r="B1" s="659"/>
      <c r="C1" s="659"/>
      <c r="D1" s="660"/>
    </row>
    <row r="2" spans="1:4" x14ac:dyDescent="0.25">
      <c r="A2" s="220" t="s">
        <v>687</v>
      </c>
      <c r="B2" s="180" t="s">
        <v>688</v>
      </c>
      <c r="C2" s="175" t="s">
        <v>81</v>
      </c>
      <c r="D2" s="215">
        <v>3520</v>
      </c>
    </row>
    <row r="3" spans="1:4" x14ac:dyDescent="0.25">
      <c r="A3" s="220" t="s">
        <v>689</v>
      </c>
      <c r="B3" s="180" t="s">
        <v>690</v>
      </c>
      <c r="C3" s="175"/>
      <c r="D3" s="215"/>
    </row>
    <row r="4" spans="1:4" x14ac:dyDescent="0.25">
      <c r="A4" s="220" t="s">
        <v>691</v>
      </c>
      <c r="B4" s="177" t="s">
        <v>693</v>
      </c>
      <c r="C4" s="175" t="s">
        <v>81</v>
      </c>
      <c r="D4" s="215">
        <v>7050</v>
      </c>
    </row>
    <row r="5" spans="1:4" x14ac:dyDescent="0.25">
      <c r="A5" s="220" t="s">
        <v>692</v>
      </c>
      <c r="B5" s="177" t="s">
        <v>694</v>
      </c>
      <c r="C5" s="175" t="s">
        <v>81</v>
      </c>
      <c r="D5" s="215">
        <v>12000</v>
      </c>
    </row>
    <row r="6" spans="1:4" x14ac:dyDescent="0.25">
      <c r="A6" s="220" t="s">
        <v>695</v>
      </c>
      <c r="B6" s="177" t="s">
        <v>696</v>
      </c>
      <c r="C6" s="175" t="s">
        <v>81</v>
      </c>
      <c r="D6" s="215">
        <v>2000</v>
      </c>
    </row>
    <row r="7" spans="1:4" s="178" customFormat="1" x14ac:dyDescent="0.25">
      <c r="A7" s="220" t="s">
        <v>701</v>
      </c>
      <c r="B7" s="179" t="s">
        <v>702</v>
      </c>
      <c r="C7" s="175" t="s">
        <v>81</v>
      </c>
      <c r="D7" s="215">
        <v>2600</v>
      </c>
    </row>
    <row r="8" spans="1:4" s="178" customFormat="1" x14ac:dyDescent="0.25">
      <c r="A8" s="220" t="s">
        <v>697</v>
      </c>
      <c r="B8" s="180" t="s">
        <v>698</v>
      </c>
      <c r="C8" s="175" t="s">
        <v>81</v>
      </c>
      <c r="D8" s="215">
        <v>2690</v>
      </c>
    </row>
    <row r="9" spans="1:4" x14ac:dyDescent="0.25">
      <c r="A9" s="219" t="s">
        <v>699</v>
      </c>
      <c r="B9" s="218" t="s">
        <v>700</v>
      </c>
      <c r="C9" s="175" t="s">
        <v>81</v>
      </c>
      <c r="D9" s="215">
        <v>1200</v>
      </c>
    </row>
    <row r="10" spans="1:4" x14ac:dyDescent="0.25">
      <c r="A10" s="219" t="s">
        <v>703</v>
      </c>
      <c r="B10" s="218" t="s">
        <v>704</v>
      </c>
      <c r="C10" s="175" t="s">
        <v>81</v>
      </c>
      <c r="D10" s="215">
        <v>6500</v>
      </c>
    </row>
    <row r="11" spans="1:4" x14ac:dyDescent="0.25">
      <c r="A11" s="181" t="s">
        <v>1924</v>
      </c>
      <c r="B11" s="218" t="s">
        <v>1925</v>
      </c>
      <c r="C11" s="76" t="s">
        <v>81</v>
      </c>
      <c r="D11" s="215">
        <v>265</v>
      </c>
    </row>
    <row r="12" spans="1:4" ht="15.75" thickBot="1" x14ac:dyDescent="0.3">
      <c r="A12" s="221"/>
      <c r="B12" s="213"/>
      <c r="C12" s="174"/>
      <c r="D12" s="216"/>
    </row>
  </sheetData>
  <mergeCells count="1">
    <mergeCell ref="A1:D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165417D-52C1-45B8-BE9C-F73F6F1AD207}"/>
</file>

<file path=customXml/itemProps2.xml><?xml version="1.0" encoding="utf-8"?>
<ds:datastoreItem xmlns:ds="http://schemas.openxmlformats.org/officeDocument/2006/customXml" ds:itemID="{1C2433F1-DC54-4C49-BFAF-7D9BEE9DD090}"/>
</file>

<file path=customXml/itemProps3.xml><?xml version="1.0" encoding="utf-8"?>
<ds:datastoreItem xmlns:ds="http://schemas.openxmlformats.org/officeDocument/2006/customXml" ds:itemID="{50DE00E1-05DB-4A00-B327-9372CADD20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3</vt:i4>
      </vt:variant>
    </vt:vector>
  </HeadingPairs>
  <TitlesOfParts>
    <vt:vector size="11" baseType="lpstr">
      <vt:lpstr>Titulní list</vt:lpstr>
      <vt:lpstr>Konstrukce</vt:lpstr>
      <vt:lpstr>Nátěry</vt:lpstr>
      <vt:lpstr>Podklady OK</vt:lpstr>
      <vt:lpstr>Podklady N</vt:lpstr>
      <vt:lpstr>ÚRS</vt:lpstr>
      <vt:lpstr>HILTI</vt:lpstr>
      <vt:lpstr>Kování</vt:lpstr>
      <vt:lpstr>Konstrukce!Oblast_tisku</vt:lpstr>
      <vt:lpstr>Nátěry!Oblast_tisku</vt:lpstr>
      <vt:lpstr>'Titulní list'!Oblast_tisku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Paulik</dc:creator>
  <cp:lastModifiedBy>Pavel Paulik</cp:lastModifiedBy>
  <cp:lastPrinted>2020-08-11T11:22:12Z</cp:lastPrinted>
  <dcterms:created xsi:type="dcterms:W3CDTF">2016-06-06T10:36:21Z</dcterms:created>
  <dcterms:modified xsi:type="dcterms:W3CDTF">2020-08-11T11:27:32Z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